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EJECUCION CONTRACTUAL\INFORMES PERIODICOS\COMUNICACIONES Y TRASPARENCIA\INFORME 30-11-2022\"/>
    </mc:Choice>
  </mc:AlternateContent>
  <bookViews>
    <workbookView xWindow="0" yWindow="0" windowWidth="28800" windowHeight="11610" activeTab="4"/>
  </bookViews>
  <sheets>
    <sheet name="VIGENCIA 2018" sheetId="11" r:id="rId1"/>
    <sheet name="VIGENCIA 2019" sheetId="10" r:id="rId2"/>
    <sheet name="VIGENCIA 2020" sheetId="9" r:id="rId3"/>
    <sheet name="VIGENCIA 2021" sheetId="8" r:id="rId4"/>
    <sheet name="VIGENCIA 2022" sheetId="5" r:id="rId5"/>
  </sheets>
  <definedNames>
    <definedName name="_xlnm._FilterDatabase" localSheetId="0" hidden="1">'VIGENCIA 2018'!$A$1:$AE$24</definedName>
    <definedName name="_xlnm._FilterDatabase" localSheetId="1" hidden="1">'VIGENCIA 2019'!$A$1:$AF$7</definedName>
    <definedName name="_xlnm._FilterDatabase" localSheetId="2" hidden="1">'VIGENCIA 2020'!$A$1:$AG$8</definedName>
    <definedName name="_xlnm._FilterDatabase" localSheetId="3" hidden="1">'VIGENCIA 2021'!$A$1:$AH$30</definedName>
    <definedName name="_xlnm._FilterDatabase" localSheetId="4" hidden="1">'VIGENCIA 2022'!$A$1:$AO$252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B225" i="5" l="1"/>
  <c r="AD225" i="5" s="1"/>
  <c r="AF225" i="5" s="1"/>
  <c r="AB252" i="5" l="1"/>
  <c r="AD252" i="5" s="1"/>
  <c r="AF252" i="5" s="1"/>
  <c r="AB249" i="5"/>
  <c r="AD249" i="5" s="1"/>
  <c r="AF249" i="5" s="1"/>
  <c r="AB229" i="5" l="1"/>
  <c r="AD229" i="5" s="1"/>
  <c r="AF229" i="5" s="1"/>
  <c r="AB248" i="5"/>
  <c r="AD248" i="5" s="1"/>
  <c r="AF248" i="5" s="1"/>
  <c r="AB250" i="5" l="1"/>
  <c r="AD250" i="5" s="1"/>
  <c r="AF250" i="5" s="1"/>
  <c r="AB251" i="5" l="1"/>
  <c r="AD251" i="5" s="1"/>
  <c r="AF251" i="5" s="1"/>
  <c r="T19" i="11" l="1"/>
  <c r="AB242" i="5" l="1"/>
  <c r="AD242" i="5" s="1"/>
  <c r="AF242" i="5" s="1"/>
  <c r="AB230" i="5"/>
  <c r="AD230" i="5" s="1"/>
  <c r="AF230" i="5" s="1"/>
  <c r="AB247" i="5" l="1"/>
  <c r="AD247" i="5" s="1"/>
  <c r="AF247" i="5" s="1"/>
  <c r="AB246" i="5"/>
  <c r="AD246" i="5" s="1"/>
  <c r="AF246" i="5" s="1"/>
  <c r="AB244" i="5"/>
  <c r="AD244" i="5" s="1"/>
  <c r="AF244" i="5" s="1"/>
  <c r="AB236" i="5"/>
  <c r="AD236" i="5" s="1"/>
  <c r="AF236" i="5" s="1"/>
  <c r="AB234" i="5" l="1"/>
  <c r="AD234" i="5" s="1"/>
  <c r="AF234" i="5" s="1"/>
  <c r="AB241" i="5"/>
  <c r="AD241" i="5" s="1"/>
  <c r="AF241" i="5" s="1"/>
  <c r="AB235" i="5"/>
  <c r="AD235" i="5" s="1"/>
  <c r="AF235" i="5" s="1"/>
  <c r="AB237" i="5"/>
  <c r="AD237" i="5" s="1"/>
  <c r="AF237" i="5" s="1"/>
  <c r="AB245" i="5"/>
  <c r="AD245" i="5" s="1"/>
  <c r="AF245" i="5" s="1"/>
  <c r="AB239" i="5"/>
  <c r="AD239" i="5" s="1"/>
  <c r="AF239" i="5" s="1"/>
  <c r="AB232" i="5"/>
  <c r="AD232" i="5" s="1"/>
  <c r="AF232" i="5" s="1"/>
  <c r="AB243" i="5"/>
  <c r="AD243" i="5" s="1"/>
  <c r="AF243" i="5" s="1"/>
  <c r="AB233" i="5" l="1"/>
  <c r="AD233" i="5" s="1"/>
  <c r="AF233" i="5" s="1"/>
  <c r="AB226" i="5"/>
  <c r="AD226" i="5" s="1"/>
  <c r="AF226" i="5" s="1"/>
  <c r="AB231" i="5" l="1"/>
  <c r="AD231" i="5" s="1"/>
  <c r="AF231" i="5" s="1"/>
  <c r="AB240" i="5"/>
  <c r="AD240" i="5" s="1"/>
  <c r="AF240" i="5" s="1"/>
  <c r="AB238" i="5"/>
  <c r="AD238" i="5" s="1"/>
  <c r="AF238" i="5" s="1"/>
  <c r="U8" i="9" l="1"/>
  <c r="U6" i="9"/>
  <c r="U4" i="9"/>
  <c r="U7" i="10"/>
  <c r="U6" i="10"/>
  <c r="T20" i="11"/>
  <c r="T13" i="11" l="1"/>
  <c r="T9" i="11"/>
  <c r="T8" i="11"/>
  <c r="T4" i="11"/>
  <c r="U5" i="9" l="1"/>
  <c r="T3" i="11"/>
  <c r="AB228" i="5" l="1"/>
  <c r="AD228" i="5" s="1"/>
  <c r="AF228" i="5" s="1"/>
  <c r="AB227" i="5" l="1"/>
  <c r="AD227" i="5" s="1"/>
  <c r="AF227" i="5" s="1"/>
  <c r="AB223" i="5" l="1"/>
  <c r="AD223" i="5" s="1"/>
  <c r="AF223" i="5" s="1"/>
  <c r="AB5" i="5" l="1"/>
  <c r="AB6" i="5"/>
  <c r="AB7" i="5"/>
  <c r="AB8" i="5"/>
  <c r="AB9" i="5"/>
  <c r="AB10" i="5"/>
  <c r="AB11" i="5"/>
  <c r="AB12" i="5"/>
  <c r="AB13" i="5"/>
  <c r="AB14" i="5"/>
  <c r="AB15" i="5"/>
  <c r="AB16" i="5"/>
  <c r="AB17" i="5"/>
  <c r="AB18" i="5"/>
  <c r="AB19" i="5"/>
  <c r="AB20" i="5"/>
  <c r="AB21" i="5"/>
  <c r="AB22" i="5"/>
  <c r="AB23" i="5"/>
  <c r="AB24" i="5"/>
  <c r="AB25" i="5"/>
  <c r="AB26" i="5"/>
  <c r="AB27" i="5"/>
  <c r="AB28" i="5"/>
  <c r="AB29" i="5"/>
  <c r="AB30" i="5"/>
  <c r="AB31" i="5"/>
  <c r="AB32" i="5"/>
  <c r="AB33" i="5"/>
  <c r="AB34" i="5"/>
  <c r="AB35" i="5"/>
  <c r="AB36" i="5"/>
  <c r="AB37" i="5"/>
  <c r="AB38" i="5"/>
  <c r="AB39" i="5"/>
  <c r="AB40" i="5"/>
  <c r="AB41" i="5"/>
  <c r="AB42" i="5"/>
  <c r="AB43" i="5"/>
  <c r="AB44" i="5"/>
  <c r="AB45" i="5"/>
  <c r="AB46" i="5"/>
  <c r="AB47" i="5"/>
  <c r="AB48" i="5"/>
  <c r="AB49" i="5"/>
  <c r="AB50" i="5"/>
  <c r="AB51" i="5"/>
  <c r="AB52" i="5"/>
  <c r="AB53" i="5"/>
  <c r="AB54" i="5"/>
  <c r="AB55" i="5"/>
  <c r="AB56" i="5"/>
  <c r="AB57" i="5"/>
  <c r="AB58" i="5"/>
  <c r="AB59" i="5"/>
  <c r="AB60" i="5"/>
  <c r="AB61" i="5"/>
  <c r="AB62" i="5"/>
  <c r="AB63" i="5"/>
  <c r="AB64" i="5"/>
  <c r="AB65" i="5"/>
  <c r="AB66" i="5"/>
  <c r="AB67" i="5"/>
  <c r="AB68" i="5"/>
  <c r="AB69" i="5"/>
  <c r="AB70" i="5"/>
  <c r="AB71" i="5"/>
  <c r="AB72" i="5"/>
  <c r="AB73" i="5"/>
  <c r="AB74" i="5"/>
  <c r="AB75" i="5"/>
  <c r="AB76" i="5"/>
  <c r="AB77" i="5"/>
  <c r="AB78" i="5"/>
  <c r="AB79" i="5"/>
  <c r="AB80" i="5"/>
  <c r="AB81" i="5"/>
  <c r="AB82" i="5"/>
  <c r="AB83" i="5"/>
  <c r="AB84" i="5"/>
  <c r="AB85" i="5"/>
  <c r="AB86" i="5"/>
  <c r="AB87" i="5"/>
  <c r="AB88" i="5"/>
  <c r="AB89" i="5"/>
  <c r="AB90" i="5"/>
  <c r="AB91" i="5"/>
  <c r="AB92" i="5"/>
  <c r="AB93" i="5"/>
  <c r="AB94" i="5"/>
  <c r="AB95" i="5"/>
  <c r="AB96" i="5"/>
  <c r="AB97" i="5"/>
  <c r="AB98" i="5"/>
  <c r="AB99" i="5"/>
  <c r="AB100" i="5"/>
  <c r="AB101" i="5"/>
  <c r="AB102" i="5"/>
  <c r="AB103" i="5"/>
  <c r="AB104" i="5"/>
  <c r="AB105" i="5"/>
  <c r="AB106" i="5"/>
  <c r="AB107" i="5"/>
  <c r="AB108" i="5"/>
  <c r="AB109" i="5"/>
  <c r="AB110" i="5"/>
  <c r="AB111" i="5"/>
  <c r="AB112" i="5"/>
  <c r="AB113" i="5"/>
  <c r="AB114" i="5"/>
  <c r="AB115" i="5"/>
  <c r="AB116" i="5"/>
  <c r="AB117" i="5"/>
  <c r="AB118" i="5"/>
  <c r="AB119" i="5"/>
  <c r="AB120" i="5"/>
  <c r="AB121" i="5"/>
  <c r="AB122" i="5"/>
  <c r="AB123" i="5"/>
  <c r="AB124" i="5"/>
  <c r="AB125" i="5"/>
  <c r="AB126" i="5"/>
  <c r="AB127" i="5"/>
  <c r="AB128" i="5"/>
  <c r="AB129" i="5"/>
  <c r="AB130" i="5"/>
  <c r="AB131" i="5"/>
  <c r="AB132" i="5"/>
  <c r="AB133" i="5"/>
  <c r="AB134" i="5"/>
  <c r="AB135" i="5"/>
  <c r="AB136" i="5"/>
  <c r="AB137" i="5"/>
  <c r="AB138" i="5"/>
  <c r="AB139" i="5"/>
  <c r="AB140" i="5"/>
  <c r="AB141" i="5"/>
  <c r="AB142" i="5"/>
  <c r="AB143" i="5"/>
  <c r="AB144" i="5"/>
  <c r="AB145" i="5"/>
  <c r="AB146" i="5"/>
  <c r="AB147" i="5"/>
  <c r="AB148" i="5"/>
  <c r="AB149" i="5"/>
  <c r="AB150" i="5"/>
  <c r="AB151" i="5"/>
  <c r="AB152" i="5"/>
  <c r="AB153" i="5"/>
  <c r="AB154" i="5"/>
  <c r="AB155" i="5"/>
  <c r="AB156" i="5"/>
  <c r="AB157" i="5"/>
  <c r="AB158" i="5"/>
  <c r="AB159" i="5"/>
  <c r="AB160" i="5"/>
  <c r="AB161" i="5"/>
  <c r="AB162" i="5"/>
  <c r="AB163" i="5"/>
  <c r="AB164" i="5"/>
  <c r="AB165" i="5"/>
  <c r="AB166" i="5"/>
  <c r="AB167" i="5"/>
  <c r="AB168" i="5"/>
  <c r="AB169" i="5"/>
  <c r="AB170" i="5"/>
  <c r="AB171" i="5"/>
  <c r="AB172" i="5"/>
  <c r="AB173" i="5"/>
  <c r="AB174" i="5"/>
  <c r="AB175" i="5"/>
  <c r="AB176" i="5"/>
  <c r="AB177" i="5"/>
  <c r="AB178" i="5"/>
  <c r="AB179" i="5"/>
  <c r="AB180" i="5"/>
  <c r="AB181" i="5"/>
  <c r="AB182" i="5"/>
  <c r="AB183" i="5"/>
  <c r="AB184" i="5"/>
  <c r="AB185" i="5"/>
  <c r="AB186" i="5"/>
  <c r="AB187" i="5"/>
  <c r="AB188" i="5"/>
  <c r="AB189" i="5"/>
  <c r="AB190" i="5"/>
  <c r="AB191" i="5"/>
  <c r="AB192" i="5"/>
  <c r="AB193" i="5"/>
  <c r="AB194" i="5"/>
  <c r="AB195" i="5"/>
  <c r="AB196" i="5"/>
  <c r="AB197" i="5"/>
  <c r="AB198" i="5"/>
  <c r="AB199" i="5"/>
  <c r="AB200" i="5"/>
  <c r="AB201" i="5"/>
  <c r="AB202" i="5"/>
  <c r="AB203" i="5"/>
  <c r="AB204" i="5"/>
  <c r="AB205" i="5"/>
  <c r="AB206" i="5"/>
  <c r="AB207" i="5"/>
  <c r="AB208" i="5"/>
  <c r="AB209" i="5"/>
  <c r="AB210" i="5"/>
  <c r="AB211" i="5"/>
  <c r="AB212" i="5"/>
  <c r="AB213" i="5"/>
  <c r="AB214" i="5"/>
  <c r="AB215" i="5"/>
  <c r="AB216" i="5"/>
  <c r="AB217" i="5"/>
  <c r="AB218" i="5"/>
  <c r="AB219" i="5"/>
  <c r="AB220" i="5"/>
  <c r="AB221" i="5"/>
  <c r="AB222" i="5"/>
  <c r="AB224" i="5"/>
  <c r="AD224" i="5" s="1"/>
  <c r="AF224" i="5" s="1"/>
  <c r="AB4" i="5"/>
  <c r="AB3" i="5"/>
  <c r="AB2" i="5"/>
  <c r="AD189" i="5" l="1"/>
  <c r="AF189" i="5" s="1"/>
  <c r="AD219" i="5" l="1"/>
  <c r="AF219" i="5" s="1"/>
  <c r="T17" i="11" l="1"/>
  <c r="AD222" i="5" l="1"/>
  <c r="AF222" i="5" s="1"/>
  <c r="AD221" i="5" l="1"/>
  <c r="AF221" i="5" s="1"/>
  <c r="T22" i="11" l="1"/>
  <c r="AD220" i="5" l="1"/>
  <c r="AF220" i="5" s="1"/>
  <c r="AD211" i="5"/>
  <c r="AF211" i="5" s="1"/>
  <c r="T23" i="11" l="1"/>
  <c r="AD210" i="5" l="1"/>
  <c r="AF210" i="5" s="1"/>
  <c r="AD217" i="5" l="1"/>
  <c r="AF217" i="5" s="1"/>
  <c r="AD218" i="5"/>
  <c r="AF218" i="5" s="1"/>
  <c r="AD216" i="5"/>
  <c r="AF216" i="5" s="1"/>
  <c r="AD214" i="5" l="1"/>
  <c r="AF214" i="5" s="1"/>
  <c r="AD215" i="5" l="1"/>
  <c r="AF215" i="5" s="1"/>
  <c r="AD213" i="5"/>
  <c r="AF213" i="5" s="1"/>
  <c r="AD206" i="5" l="1"/>
  <c r="AF206" i="5" s="1"/>
  <c r="AD212" i="5" l="1"/>
  <c r="AF212" i="5" s="1"/>
  <c r="AD209" i="5" l="1"/>
  <c r="AF209" i="5" s="1"/>
  <c r="AD208" i="5"/>
  <c r="AF208" i="5" s="1"/>
  <c r="AD205" i="5" l="1"/>
  <c r="AF205" i="5" s="1"/>
  <c r="AD200" i="5" l="1"/>
  <c r="AF200" i="5" s="1"/>
  <c r="AD199" i="5" l="1"/>
  <c r="AF199" i="5" s="1"/>
  <c r="AD207" i="5" l="1"/>
  <c r="AF207" i="5" s="1"/>
  <c r="AD201" i="5" l="1"/>
  <c r="AF201" i="5" s="1"/>
  <c r="AD198" i="5" l="1"/>
  <c r="AF198" i="5" s="1"/>
  <c r="AD192" i="5"/>
  <c r="AF192" i="5" s="1"/>
  <c r="AD177" i="5"/>
  <c r="AF177" i="5" s="1"/>
  <c r="AD204" i="5" l="1"/>
  <c r="AF204" i="5" s="1"/>
  <c r="AD203" i="5" l="1"/>
  <c r="AF203" i="5" s="1"/>
  <c r="AD195" i="5"/>
  <c r="AF195" i="5" s="1"/>
  <c r="AD202" i="5"/>
  <c r="AF202" i="5" s="1"/>
  <c r="AD197" i="5"/>
  <c r="AF197" i="5" s="1"/>
  <c r="AD190" i="5" l="1"/>
  <c r="AF190" i="5" s="1"/>
  <c r="AD191" i="5"/>
  <c r="AF191" i="5" s="1"/>
  <c r="AD194" i="5"/>
  <c r="AF194" i="5" s="1"/>
  <c r="AD196" i="5"/>
  <c r="AF196" i="5" s="1"/>
  <c r="S24" i="11" l="1"/>
  <c r="U24" i="11" s="1"/>
  <c r="W24" i="11" s="1"/>
  <c r="Q23" i="11"/>
  <c r="P23" i="11"/>
  <c r="Q22" i="11"/>
  <c r="S22" i="11" s="1"/>
  <c r="Q21" i="11"/>
  <c r="S21" i="11" s="1"/>
  <c r="U21" i="11" s="1"/>
  <c r="W21" i="11" s="1"/>
  <c r="R20" i="11"/>
  <c r="S20" i="11" s="1"/>
  <c r="U20" i="11" s="1"/>
  <c r="W20" i="11" s="1"/>
  <c r="R19" i="11"/>
  <c r="Q19" i="11"/>
  <c r="P19" i="11"/>
  <c r="O19" i="11"/>
  <c r="S18" i="11"/>
  <c r="U18" i="11" s="1"/>
  <c r="W18" i="11" s="1"/>
  <c r="Q17" i="11"/>
  <c r="P17" i="11"/>
  <c r="P16" i="11"/>
  <c r="S16" i="11" s="1"/>
  <c r="U16" i="11" s="1"/>
  <c r="V16" i="11"/>
  <c r="P15" i="11"/>
  <c r="S15" i="11" s="1"/>
  <c r="U15" i="11" s="1"/>
  <c r="W15" i="11" s="1"/>
  <c r="P14" i="11"/>
  <c r="S14" i="11" s="1"/>
  <c r="U14" i="11" s="1"/>
  <c r="V14" i="11"/>
  <c r="P13" i="11"/>
  <c r="O13" i="11"/>
  <c r="N13" i="11"/>
  <c r="V13" i="11"/>
  <c r="P12" i="11"/>
  <c r="S12" i="11" s="1"/>
  <c r="U12" i="11" s="1"/>
  <c r="W12" i="11" s="1"/>
  <c r="S11" i="11"/>
  <c r="U11" i="11" s="1"/>
  <c r="W11" i="11" s="1"/>
  <c r="P10" i="11"/>
  <c r="S10" i="11" s="1"/>
  <c r="U10" i="11" s="1"/>
  <c r="W10" i="11" s="1"/>
  <c r="P9" i="11"/>
  <c r="S9" i="11" s="1"/>
  <c r="U9" i="11" s="1"/>
  <c r="V9" i="11"/>
  <c r="S8" i="11"/>
  <c r="U8" i="11" s="1"/>
  <c r="W8" i="11" s="1"/>
  <c r="S7" i="11"/>
  <c r="U7" i="11" s="1"/>
  <c r="W7" i="11" s="1"/>
  <c r="Q6" i="11"/>
  <c r="P6" i="11"/>
  <c r="S5" i="11"/>
  <c r="U5" i="11" s="1"/>
  <c r="W5" i="11" s="1"/>
  <c r="S4" i="11"/>
  <c r="S3" i="11"/>
  <c r="T2" i="11"/>
  <c r="R2" i="11"/>
  <c r="Q2" i="11"/>
  <c r="R7" i="10"/>
  <c r="T7" i="10" s="1"/>
  <c r="V7" i="10" s="1"/>
  <c r="X7" i="10" s="1"/>
  <c r="S6" i="10"/>
  <c r="T6" i="10" s="1"/>
  <c r="V6" i="10" s="1"/>
  <c r="X6" i="10" s="1"/>
  <c r="Q5" i="10"/>
  <c r="T5" i="10" s="1"/>
  <c r="V5" i="10" s="1"/>
  <c r="X5" i="10" s="1"/>
  <c r="T4" i="10"/>
  <c r="V4" i="10" s="1"/>
  <c r="X4" i="10" s="1"/>
  <c r="T3" i="10"/>
  <c r="V3" i="10" s="1"/>
  <c r="X3" i="10" s="1"/>
  <c r="T2" i="10"/>
  <c r="V2" i="10" s="1"/>
  <c r="X2" i="10" s="1"/>
  <c r="T8" i="9"/>
  <c r="V8" i="9" s="1"/>
  <c r="X8" i="9" s="1"/>
  <c r="S7" i="9"/>
  <c r="T7" i="9" s="1"/>
  <c r="V7" i="9" s="1"/>
  <c r="X7" i="9" s="1"/>
  <c r="T6" i="9"/>
  <c r="V6" i="9" s="1"/>
  <c r="X6" i="9" s="1"/>
  <c r="T5" i="9"/>
  <c r="V5" i="9" s="1"/>
  <c r="X5" i="9" s="1"/>
  <c r="S4" i="9"/>
  <c r="T4" i="9" s="1"/>
  <c r="V4" i="9" s="1"/>
  <c r="X4" i="9" s="1"/>
  <c r="T3" i="9"/>
  <c r="V3" i="9" s="1"/>
  <c r="X3" i="9" s="1"/>
  <c r="T2" i="9"/>
  <c r="V2" i="9" s="1"/>
  <c r="X2" i="9" s="1"/>
  <c r="D40" i="8"/>
  <c r="C40" i="8"/>
  <c r="B40" i="8"/>
  <c r="A40" i="8"/>
  <c r="H40" i="8"/>
  <c r="G40" i="8"/>
  <c r="F40" i="8"/>
  <c r="E40" i="8"/>
  <c r="U30" i="8"/>
  <c r="W30" i="8" s="1"/>
  <c r="Y30" i="8" s="1"/>
  <c r="U29" i="8"/>
  <c r="W29" i="8" s="1"/>
  <c r="Y29" i="8" s="1"/>
  <c r="U28" i="8"/>
  <c r="W28" i="8" s="1"/>
  <c r="Y28" i="8" s="1"/>
  <c r="U27" i="8"/>
  <c r="W27" i="8" s="1"/>
  <c r="Y27" i="8" s="1"/>
  <c r="U26" i="8"/>
  <c r="W26" i="8" s="1"/>
  <c r="Y26" i="8" s="1"/>
  <c r="U25" i="8"/>
  <c r="W25" i="8" s="1"/>
  <c r="Y25" i="8" s="1"/>
  <c r="U24" i="8"/>
  <c r="W24" i="8" s="1"/>
  <c r="Y24" i="8" s="1"/>
  <c r="U23" i="8"/>
  <c r="W23" i="8" s="1"/>
  <c r="Y23" i="8" s="1"/>
  <c r="U22" i="8"/>
  <c r="W22" i="8" s="1"/>
  <c r="Y22" i="8" s="1"/>
  <c r="U21" i="8"/>
  <c r="W21" i="8" s="1"/>
  <c r="Y21" i="8" s="1"/>
  <c r="U20" i="8"/>
  <c r="W20" i="8" s="1"/>
  <c r="Y20" i="8" s="1"/>
  <c r="U19" i="8"/>
  <c r="W19" i="8" s="1"/>
  <c r="Y19" i="8" s="1"/>
  <c r="U18" i="8"/>
  <c r="W18" i="8" s="1"/>
  <c r="Y18" i="8" s="1"/>
  <c r="U17" i="8"/>
  <c r="W17" i="8" s="1"/>
  <c r="Y17" i="8" s="1"/>
  <c r="U16" i="8"/>
  <c r="W16" i="8" s="1"/>
  <c r="Y16" i="8" s="1"/>
  <c r="U15" i="8"/>
  <c r="W15" i="8" s="1"/>
  <c r="Y15" i="8" s="1"/>
  <c r="U14" i="8"/>
  <c r="W14" i="8" s="1"/>
  <c r="Y14" i="8" s="1"/>
  <c r="U13" i="8"/>
  <c r="W13" i="8" s="1"/>
  <c r="Y13" i="8" s="1"/>
  <c r="U12" i="8"/>
  <c r="W12" i="8" s="1"/>
  <c r="Y12" i="8" s="1"/>
  <c r="U11" i="8"/>
  <c r="W11" i="8" s="1"/>
  <c r="Y11" i="8" s="1"/>
  <c r="U10" i="8"/>
  <c r="W10" i="8" s="1"/>
  <c r="Y10" i="8" s="1"/>
  <c r="U9" i="8"/>
  <c r="W9" i="8" s="1"/>
  <c r="Y9" i="8" s="1"/>
  <c r="U8" i="8"/>
  <c r="W8" i="8" s="1"/>
  <c r="Y8" i="8" s="1"/>
  <c r="U7" i="8"/>
  <c r="W7" i="8" s="1"/>
  <c r="Y7" i="8" s="1"/>
  <c r="U6" i="8"/>
  <c r="W6" i="8" s="1"/>
  <c r="Y6" i="8" s="1"/>
  <c r="U5" i="8"/>
  <c r="W5" i="8" s="1"/>
  <c r="Y5" i="8" s="1"/>
  <c r="U4" i="8"/>
  <c r="W4" i="8" s="1"/>
  <c r="Y4" i="8" s="1"/>
  <c r="U3" i="8"/>
  <c r="W3" i="8" s="1"/>
  <c r="Y3" i="8" s="1"/>
  <c r="U2" i="8"/>
  <c r="W2" i="8" s="1"/>
  <c r="Y2" i="8" s="1"/>
  <c r="S23" i="11" l="1"/>
  <c r="U23" i="11" s="1"/>
  <c r="W23" i="11" s="1"/>
  <c r="W14" i="11"/>
  <c r="S17" i="11"/>
  <c r="U17" i="11" s="1"/>
  <c r="W17" i="11" s="1"/>
  <c r="S19" i="11"/>
  <c r="U19" i="11" s="1"/>
  <c r="W19" i="11" s="1"/>
  <c r="U3" i="11"/>
  <c r="W3" i="11" s="1"/>
  <c r="U4" i="11"/>
  <c r="W4" i="11" s="1"/>
  <c r="S6" i="11"/>
  <c r="U6" i="11" s="1"/>
  <c r="W6" i="11" s="1"/>
  <c r="W16" i="11"/>
  <c r="S2" i="11"/>
  <c r="U2" i="11" s="1"/>
  <c r="W2" i="11" s="1"/>
  <c r="U22" i="11"/>
  <c r="W22" i="11" s="1"/>
  <c r="W9" i="11"/>
  <c r="S13" i="11"/>
  <c r="U13" i="11" s="1"/>
  <c r="W13" i="11" s="1"/>
  <c r="F43" i="8"/>
  <c r="B43" i="8"/>
  <c r="AD186" i="5"/>
  <c r="AF186" i="5" s="1"/>
  <c r="AD193" i="5"/>
  <c r="AF193" i="5" s="1"/>
  <c r="AD185" i="5"/>
  <c r="AF185" i="5" s="1"/>
  <c r="AD188" i="5"/>
  <c r="AF188" i="5" s="1"/>
  <c r="AD187" i="5" l="1"/>
  <c r="AF187" i="5" s="1"/>
  <c r="AD180" i="5" l="1"/>
  <c r="AF180" i="5" s="1"/>
  <c r="AD184" i="5" l="1"/>
  <c r="AF184" i="5" s="1"/>
  <c r="AD183" i="5"/>
  <c r="AF183" i="5" s="1"/>
  <c r="AD166" i="5"/>
  <c r="AF166" i="5" s="1"/>
  <c r="AD181" i="5" l="1"/>
  <c r="AF181" i="5" s="1"/>
  <c r="AD182" i="5" l="1"/>
  <c r="AF182" i="5" s="1"/>
  <c r="AD176" i="5" l="1"/>
  <c r="AF176" i="5" s="1"/>
  <c r="AD179" i="5" l="1"/>
  <c r="AF179" i="5" s="1"/>
  <c r="AD175" i="5" l="1"/>
  <c r="AF175" i="5" s="1"/>
  <c r="AD172" i="5"/>
  <c r="AF172" i="5" s="1"/>
  <c r="AD173" i="5" l="1"/>
  <c r="AF173" i="5" s="1"/>
  <c r="AD178" i="5"/>
  <c r="AF178" i="5" s="1"/>
  <c r="AD174" i="5" l="1"/>
  <c r="AF174" i="5" s="1"/>
  <c r="AD171" i="5" l="1"/>
  <c r="AF171" i="5" s="1"/>
  <c r="AD167" i="5"/>
  <c r="AF167" i="5" s="1"/>
  <c r="AD170" i="5"/>
  <c r="AF170" i="5" s="1"/>
  <c r="AD162" i="5"/>
  <c r="AF162" i="5" s="1"/>
  <c r="AD168" i="5" l="1"/>
  <c r="AF168" i="5" s="1"/>
  <c r="AD165" i="5"/>
  <c r="AF165" i="5" s="1"/>
  <c r="AD169" i="5"/>
  <c r="AF169" i="5" s="1"/>
  <c r="AD163" i="5"/>
  <c r="AF163" i="5" s="1"/>
  <c r="AD161" i="5" l="1"/>
  <c r="AF161" i="5" s="1"/>
  <c r="AD158" i="5"/>
  <c r="AF158" i="5" s="1"/>
  <c r="AD159" i="5"/>
  <c r="AF159" i="5" s="1"/>
  <c r="AD164" i="5"/>
  <c r="AF164" i="5" s="1"/>
  <c r="AD145" i="5" l="1"/>
  <c r="AF145" i="5" s="1"/>
  <c r="AD160" i="5"/>
  <c r="AF160" i="5" s="1"/>
  <c r="AD151" i="5" l="1"/>
  <c r="AF151" i="5" s="1"/>
  <c r="AD157" i="5" l="1"/>
  <c r="AF157" i="5" s="1"/>
  <c r="AD156" i="5"/>
  <c r="AF156" i="5" s="1"/>
  <c r="AD154" i="5" l="1"/>
  <c r="AF154" i="5" s="1"/>
  <c r="AD155" i="5"/>
  <c r="AF155" i="5" s="1"/>
  <c r="AD153" i="5"/>
  <c r="AF153" i="5" s="1"/>
  <c r="AD139" i="5" l="1"/>
  <c r="AF139" i="5" s="1"/>
  <c r="AD138" i="5"/>
  <c r="AF138" i="5" s="1"/>
  <c r="AD152" i="5"/>
  <c r="AF152" i="5" s="1"/>
  <c r="AD147" i="5" l="1"/>
  <c r="AF147" i="5" s="1"/>
  <c r="AD150" i="5" l="1"/>
  <c r="AF150" i="5" s="1"/>
  <c r="AD144" i="5" l="1"/>
  <c r="AF144" i="5" s="1"/>
  <c r="AD143" i="5"/>
  <c r="AF143" i="5" s="1"/>
  <c r="AD146" i="5"/>
  <c r="AF146" i="5" s="1"/>
  <c r="AD149" i="5"/>
  <c r="AF149" i="5" s="1"/>
  <c r="AD4" i="5" l="1"/>
  <c r="AF4" i="5" s="1"/>
  <c r="AD5" i="5"/>
  <c r="AF5" i="5" s="1"/>
  <c r="AD6" i="5"/>
  <c r="AF6" i="5" s="1"/>
  <c r="AD7" i="5"/>
  <c r="AF7" i="5" s="1"/>
  <c r="AD8" i="5"/>
  <c r="AF8" i="5" s="1"/>
  <c r="AD9" i="5"/>
  <c r="AF9" i="5" s="1"/>
  <c r="AD10" i="5"/>
  <c r="AF10" i="5" s="1"/>
  <c r="AD11" i="5"/>
  <c r="AF11" i="5" s="1"/>
  <c r="AD12" i="5"/>
  <c r="AF12" i="5" s="1"/>
  <c r="AD13" i="5"/>
  <c r="AF13" i="5" s="1"/>
  <c r="AD14" i="5"/>
  <c r="AF14" i="5" s="1"/>
  <c r="AD15" i="5"/>
  <c r="AF15" i="5" s="1"/>
  <c r="AD16" i="5"/>
  <c r="AF16" i="5" s="1"/>
  <c r="AD17" i="5"/>
  <c r="AF17" i="5" s="1"/>
  <c r="AD18" i="5"/>
  <c r="AF18" i="5" s="1"/>
  <c r="AD19" i="5"/>
  <c r="AF19" i="5" s="1"/>
  <c r="AD20" i="5"/>
  <c r="AF20" i="5" s="1"/>
  <c r="AD21" i="5"/>
  <c r="AF21" i="5" s="1"/>
  <c r="AD22" i="5"/>
  <c r="AF22" i="5" s="1"/>
  <c r="AD23" i="5"/>
  <c r="AF23" i="5" s="1"/>
  <c r="AD24" i="5"/>
  <c r="AF24" i="5" s="1"/>
  <c r="AD25" i="5"/>
  <c r="AF25" i="5" s="1"/>
  <c r="AD26" i="5"/>
  <c r="AF26" i="5" s="1"/>
  <c r="AD27" i="5"/>
  <c r="AF27" i="5" s="1"/>
  <c r="AD28" i="5"/>
  <c r="AF28" i="5" s="1"/>
  <c r="AD29" i="5"/>
  <c r="AF29" i="5" s="1"/>
  <c r="AD30" i="5"/>
  <c r="AF30" i="5" s="1"/>
  <c r="AD31" i="5"/>
  <c r="AF31" i="5" s="1"/>
  <c r="AD32" i="5"/>
  <c r="AF32" i="5" s="1"/>
  <c r="AD33" i="5"/>
  <c r="AF33" i="5" s="1"/>
  <c r="AD34" i="5"/>
  <c r="AF34" i="5" s="1"/>
  <c r="AD35" i="5"/>
  <c r="AF35" i="5" s="1"/>
  <c r="AD36" i="5"/>
  <c r="AF36" i="5" s="1"/>
  <c r="AD37" i="5"/>
  <c r="AF37" i="5" s="1"/>
  <c r="AD38" i="5"/>
  <c r="AF38" i="5" s="1"/>
  <c r="AD39" i="5"/>
  <c r="AF39" i="5" s="1"/>
  <c r="AD40" i="5"/>
  <c r="AF40" i="5" s="1"/>
  <c r="AD41" i="5"/>
  <c r="AF41" i="5" s="1"/>
  <c r="AD42" i="5"/>
  <c r="AF42" i="5" s="1"/>
  <c r="AD43" i="5"/>
  <c r="AF43" i="5" s="1"/>
  <c r="AD44" i="5"/>
  <c r="AF44" i="5" s="1"/>
  <c r="AD45" i="5"/>
  <c r="AF45" i="5" s="1"/>
  <c r="AD46" i="5"/>
  <c r="AF46" i="5" s="1"/>
  <c r="AD47" i="5"/>
  <c r="AF47" i="5" s="1"/>
  <c r="AD48" i="5"/>
  <c r="AF48" i="5" s="1"/>
  <c r="AD49" i="5"/>
  <c r="AF49" i="5" s="1"/>
  <c r="AD50" i="5"/>
  <c r="AF50" i="5" s="1"/>
  <c r="AD51" i="5"/>
  <c r="AF51" i="5" s="1"/>
  <c r="AD52" i="5"/>
  <c r="AF52" i="5" s="1"/>
  <c r="AD53" i="5"/>
  <c r="AF53" i="5" s="1"/>
  <c r="AD54" i="5"/>
  <c r="AF54" i="5" s="1"/>
  <c r="AD55" i="5"/>
  <c r="AF55" i="5" s="1"/>
  <c r="AD56" i="5"/>
  <c r="AF56" i="5" s="1"/>
  <c r="AD57" i="5"/>
  <c r="AF57" i="5" s="1"/>
  <c r="AD58" i="5"/>
  <c r="AF58" i="5" s="1"/>
  <c r="AD59" i="5"/>
  <c r="AF59" i="5" s="1"/>
  <c r="AD60" i="5"/>
  <c r="AF60" i="5" s="1"/>
  <c r="AD61" i="5"/>
  <c r="AF61" i="5" s="1"/>
  <c r="AD62" i="5"/>
  <c r="AF62" i="5" s="1"/>
  <c r="AD63" i="5"/>
  <c r="AF63" i="5" s="1"/>
  <c r="AD64" i="5"/>
  <c r="AF64" i="5" s="1"/>
  <c r="AD65" i="5"/>
  <c r="AF65" i="5" s="1"/>
  <c r="AD66" i="5"/>
  <c r="AF66" i="5" s="1"/>
  <c r="AD67" i="5"/>
  <c r="AF67" i="5" s="1"/>
  <c r="AD68" i="5"/>
  <c r="AF68" i="5" s="1"/>
  <c r="AD69" i="5"/>
  <c r="AF69" i="5" s="1"/>
  <c r="AD70" i="5"/>
  <c r="AF70" i="5" s="1"/>
  <c r="AD71" i="5"/>
  <c r="AF71" i="5" s="1"/>
  <c r="AD72" i="5"/>
  <c r="AF72" i="5" s="1"/>
  <c r="AD73" i="5"/>
  <c r="AF73" i="5" s="1"/>
  <c r="AD74" i="5"/>
  <c r="AF74" i="5" s="1"/>
  <c r="AD75" i="5"/>
  <c r="AF75" i="5" s="1"/>
  <c r="AD76" i="5"/>
  <c r="AF76" i="5" s="1"/>
  <c r="AD77" i="5"/>
  <c r="AF77" i="5" s="1"/>
  <c r="AD78" i="5"/>
  <c r="AF78" i="5" s="1"/>
  <c r="AD79" i="5"/>
  <c r="AF79" i="5" s="1"/>
  <c r="AD80" i="5"/>
  <c r="AF80" i="5" s="1"/>
  <c r="AD81" i="5"/>
  <c r="AF81" i="5" s="1"/>
  <c r="AD82" i="5"/>
  <c r="AF82" i="5" s="1"/>
  <c r="AD83" i="5"/>
  <c r="AF83" i="5" s="1"/>
  <c r="AD84" i="5"/>
  <c r="AF84" i="5" s="1"/>
  <c r="AD85" i="5"/>
  <c r="AF85" i="5" s="1"/>
  <c r="AD86" i="5"/>
  <c r="AF86" i="5" s="1"/>
  <c r="AD87" i="5"/>
  <c r="AF87" i="5" s="1"/>
  <c r="AD88" i="5"/>
  <c r="AF88" i="5" s="1"/>
  <c r="AD89" i="5"/>
  <c r="AF89" i="5" s="1"/>
  <c r="AD90" i="5"/>
  <c r="AF90" i="5" s="1"/>
  <c r="AD91" i="5"/>
  <c r="AF91" i="5" s="1"/>
  <c r="AD92" i="5"/>
  <c r="AF92" i="5" s="1"/>
  <c r="AD93" i="5"/>
  <c r="AF93" i="5" s="1"/>
  <c r="AD94" i="5"/>
  <c r="AF94" i="5" s="1"/>
  <c r="AD95" i="5"/>
  <c r="AF95" i="5" s="1"/>
  <c r="AD96" i="5"/>
  <c r="AF96" i="5" s="1"/>
  <c r="AD97" i="5"/>
  <c r="AF97" i="5" s="1"/>
  <c r="AD98" i="5"/>
  <c r="AF98" i="5" s="1"/>
  <c r="AD99" i="5"/>
  <c r="AF99" i="5" s="1"/>
  <c r="AD100" i="5"/>
  <c r="AF100" i="5" s="1"/>
  <c r="AD101" i="5"/>
  <c r="AF101" i="5" s="1"/>
  <c r="AD102" i="5"/>
  <c r="AF102" i="5" s="1"/>
  <c r="AD103" i="5"/>
  <c r="AF103" i="5" s="1"/>
  <c r="AD104" i="5"/>
  <c r="AF104" i="5" s="1"/>
  <c r="AD105" i="5"/>
  <c r="AF105" i="5" s="1"/>
  <c r="AD106" i="5"/>
  <c r="AF106" i="5" s="1"/>
  <c r="AD107" i="5"/>
  <c r="AF107" i="5" s="1"/>
  <c r="AD108" i="5"/>
  <c r="AF108" i="5" s="1"/>
  <c r="AD109" i="5"/>
  <c r="AF109" i="5" s="1"/>
  <c r="AD110" i="5"/>
  <c r="AF110" i="5" s="1"/>
  <c r="AD111" i="5"/>
  <c r="AF111" i="5" s="1"/>
  <c r="AD112" i="5"/>
  <c r="AF112" i="5" s="1"/>
  <c r="AD113" i="5"/>
  <c r="AF113" i="5" s="1"/>
  <c r="AD114" i="5"/>
  <c r="AF114" i="5" s="1"/>
  <c r="AD115" i="5"/>
  <c r="AF115" i="5" s="1"/>
  <c r="AD116" i="5"/>
  <c r="AF116" i="5" s="1"/>
  <c r="AD117" i="5"/>
  <c r="AF117" i="5" s="1"/>
  <c r="AD118" i="5"/>
  <c r="AF118" i="5" s="1"/>
  <c r="AD119" i="5"/>
  <c r="AF119" i="5" s="1"/>
  <c r="AD120" i="5"/>
  <c r="AF120" i="5" s="1"/>
  <c r="AD121" i="5"/>
  <c r="AF121" i="5" s="1"/>
  <c r="AD122" i="5"/>
  <c r="AF122" i="5" s="1"/>
  <c r="AD123" i="5"/>
  <c r="AF123" i="5" s="1"/>
  <c r="AD124" i="5"/>
  <c r="AF124" i="5" s="1"/>
  <c r="AD125" i="5"/>
  <c r="AF125" i="5" s="1"/>
  <c r="AD126" i="5"/>
  <c r="AF126" i="5" s="1"/>
  <c r="AD127" i="5"/>
  <c r="AF127" i="5" s="1"/>
  <c r="AD128" i="5"/>
  <c r="AF128" i="5" s="1"/>
  <c r="AD129" i="5"/>
  <c r="AF129" i="5" s="1"/>
  <c r="AD130" i="5"/>
  <c r="AF130" i="5" s="1"/>
  <c r="AD131" i="5"/>
  <c r="AF131" i="5" s="1"/>
  <c r="AD132" i="5"/>
  <c r="AF132" i="5" s="1"/>
  <c r="AD133" i="5"/>
  <c r="AF133" i="5" s="1"/>
  <c r="AD134" i="5"/>
  <c r="AF134" i="5" s="1"/>
  <c r="AD135" i="5"/>
  <c r="AF135" i="5" s="1"/>
  <c r="AD136" i="5"/>
  <c r="AF136" i="5" s="1"/>
  <c r="AD137" i="5"/>
  <c r="AF137" i="5" s="1"/>
  <c r="AD140" i="5"/>
  <c r="AF140" i="5" s="1"/>
  <c r="AD141" i="5"/>
  <c r="AF141" i="5" s="1"/>
  <c r="AD142" i="5"/>
  <c r="AF142" i="5" s="1"/>
  <c r="AD148" i="5"/>
  <c r="AF148" i="5" s="1"/>
  <c r="AD3" i="5"/>
  <c r="AF3" i="5" s="1"/>
  <c r="AD2" i="5"/>
  <c r="AF2" i="5" s="1"/>
</calcChain>
</file>

<file path=xl/sharedStrings.xml><?xml version="1.0" encoding="utf-8"?>
<sst xmlns="http://schemas.openxmlformats.org/spreadsheetml/2006/main" count="4326" uniqueCount="2456">
  <si>
    <t>CONTRATISTA</t>
  </si>
  <si>
    <t>OBJETO</t>
  </si>
  <si>
    <t>SUPERVISOR</t>
  </si>
  <si>
    <t>ORDENADOR DEL GASTO</t>
  </si>
  <si>
    <t>TIPO DE CONTRATO</t>
  </si>
  <si>
    <t>VALOR VIGENCIA 2018</t>
  </si>
  <si>
    <t>VALOR VIGENCIA 2019</t>
  </si>
  <si>
    <t>VALOR VIGENCIA 2020</t>
  </si>
  <si>
    <t>VALOR VIGENCIA 2021</t>
  </si>
  <si>
    <t>VALOR VIGENCIA 2022</t>
  </si>
  <si>
    <t>FECHA DE FIRMA  CONTRATO INICIAL</t>
  </si>
  <si>
    <t>PLAZO DE EJECUCION
FINAL</t>
  </si>
  <si>
    <t xml:space="preserve">NOMBRE DEL REPRESENTANTE LEGAL </t>
  </si>
  <si>
    <t>NIT</t>
  </si>
  <si>
    <t>DIRECCIÓN</t>
  </si>
  <si>
    <t>TELEFONO</t>
  </si>
  <si>
    <t>CORREO ELECTRONICO</t>
  </si>
  <si>
    <t>CIUDAD</t>
  </si>
  <si>
    <t>BRIGADIER GENERAL CLARA ESPERANZA GALVIS</t>
  </si>
  <si>
    <t>PRESTACION DE SERVICIOS</t>
  </si>
  <si>
    <t>BOGOTA</t>
  </si>
  <si>
    <t>N/A</t>
  </si>
  <si>
    <t>phhmlegal@gmail.com</t>
  </si>
  <si>
    <t>RICARDO ESCUDERO TORRES</t>
  </si>
  <si>
    <t>RAUL ARMANDO MEDINA VALENZUELA</t>
  </si>
  <si>
    <t>LEGIS EDITORES S.A.</t>
  </si>
  <si>
    <t>notificaciones@legis.com.co</t>
  </si>
  <si>
    <t>GAMALIEL VESGA FLOREZ</t>
  </si>
  <si>
    <t>BUCARAMANGA</t>
  </si>
  <si>
    <t>SUMINISTRO</t>
  </si>
  <si>
    <t>MANTENIMIENTO</t>
  </si>
  <si>
    <t>MEDICINA NUCLEAR DE BOGOTA S.A.S</t>
  </si>
  <si>
    <t>mednucbogota@gmail.com</t>
  </si>
  <si>
    <t>WILLIAM QUIROGA MATAMOROS</t>
  </si>
  <si>
    <t>TRANSVERSAL 6 # 45-135</t>
  </si>
  <si>
    <t>MEDTRONIC COLOMBIA S.A</t>
  </si>
  <si>
    <t xml:space="preserve">ARRENDAMIENTO </t>
  </si>
  <si>
    <t>jdavila@gns.com.co</t>
  </si>
  <si>
    <t>CALI</t>
  </si>
  <si>
    <t>RINCON_ANGELA@LENTECH.COM.CO</t>
  </si>
  <si>
    <t>BARRANQUILLA</t>
  </si>
  <si>
    <t>LUIS ALBERTO RUIZ ROBLES</t>
  </si>
  <si>
    <t>RIESGO DE FRACTURA S.A.</t>
  </si>
  <si>
    <t>GUSTAVO PINZON DIAZ</t>
  </si>
  <si>
    <t>patricia@bioplastsa.com</t>
  </si>
  <si>
    <t>ventasmedicos@impulmedicos.com</t>
  </si>
  <si>
    <t>DIANA MARCELA RODRIGUEZ</t>
  </si>
  <si>
    <t>VYGON COLOMBIA S.A.</t>
  </si>
  <si>
    <t>PRESTACION DE SERVICIOS DE SALUD</t>
  </si>
  <si>
    <t>WILLIAM SANCHEZ MALDONADO</t>
  </si>
  <si>
    <t>aslicitacion2@lminstruments.com.co</t>
  </si>
  <si>
    <t>asistentecomercial@armocsa.com</t>
  </si>
  <si>
    <t>900,931,305-0</t>
  </si>
  <si>
    <t>AUTOPISTA MEDELLIN KM 8,5 COSTADO SUR</t>
  </si>
  <si>
    <t>gerencia@biotronitech.com.co</t>
  </si>
  <si>
    <t>MARTHA LIGIA CASTAÑO</t>
  </si>
  <si>
    <t>JAVIER ALBERTO VALENZUELA</t>
  </si>
  <si>
    <t>900,812,131-6</t>
  </si>
  <si>
    <t>javier@jtechmed.com.co</t>
  </si>
  <si>
    <t>NANCY CHAPARRO</t>
  </si>
  <si>
    <t>elizabeth.vega@alcon.com</t>
  </si>
  <si>
    <t>ingrid.rangel@bbraun.com</t>
  </si>
  <si>
    <t>ARRENDAMIENTO</t>
  </si>
  <si>
    <t>topmedical@topmedical.com.co</t>
  </si>
  <si>
    <t>PAULA ANDREA GAITAN ROJAS</t>
  </si>
  <si>
    <t>instrumentacion@instrumentacion.com.co</t>
  </si>
  <si>
    <t>ALVARO TAFUR ANZOLA</t>
  </si>
  <si>
    <t>ventas@opimed.com.co</t>
  </si>
  <si>
    <t>ats.technological@gmail.com</t>
  </si>
  <si>
    <t>NELSON ENRIQUE LOPEZ VARGAS</t>
  </si>
  <si>
    <t>info.colombia@kaeser.com</t>
  </si>
  <si>
    <t>HERNAN MOLANO RIVERO</t>
  </si>
  <si>
    <t>licitaciones@tecnicaelectromedica.com</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</si>
  <si>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</si>
  <si>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info@proyns.com</t>
  </si>
  <si>
    <t>ELIZABETH GOMEZ OSSA</t>
  </si>
  <si>
    <t>acardenas@medihumana.com</t>
  </si>
  <si>
    <t>RP MEDICAS SA</t>
  </si>
  <si>
    <t>MARTHA RODRIGUEZ FIGUEROA</t>
  </si>
  <si>
    <t>JORGE PINZON CASTIBLANCO</t>
  </si>
  <si>
    <t>licitaciones.gemlsa@gmail.com</t>
  </si>
  <si>
    <t>AK 7 # 72-64 INT 10</t>
  </si>
  <si>
    <t>carlosr@andreccorporation.com</t>
  </si>
  <si>
    <t>PANAMERICAN INSTRUMENTS LTDA</t>
  </si>
  <si>
    <t>compras@panamericaninstruments.com.co</t>
  </si>
  <si>
    <t>heospina@davivienda.com</t>
  </si>
  <si>
    <t xml:space="preserve">MANTENIMIENTO </t>
  </si>
  <si>
    <t>PABLO GONZALEZ MARTINEZ</t>
  </si>
  <si>
    <t>biocol@outlook.com</t>
  </si>
  <si>
    <t>expertosingenieros@hotmail.com</t>
  </si>
  <si>
    <t>ANDRES JARAMILLO GIRALDO</t>
  </si>
  <si>
    <t>811,030,191-9</t>
  </si>
  <si>
    <t>4441177</t>
  </si>
  <si>
    <t>comercial@equitronic.com.co</t>
  </si>
  <si>
    <t>ANTIOQUIA</t>
  </si>
  <si>
    <t>AVENIDA 5 A NORTE # 26-80</t>
  </si>
  <si>
    <t>anabel.gutierrez@bms.com</t>
  </si>
  <si>
    <t>JOSE IGNACIO SANCHEZ URBINA</t>
  </si>
  <si>
    <t>LAURA ELISA GARCIA TORRES</t>
  </si>
  <si>
    <t>HELPEN S.A.S</t>
  </si>
  <si>
    <t>CARLOS ARNUL SATIZABAL AZUERO</t>
  </si>
  <si>
    <t>CARRERA 9 A # 17-55 SUR PISO 2</t>
  </si>
  <si>
    <t>7046446</t>
  </si>
  <si>
    <t>helpensas@gmail.com</t>
  </si>
  <si>
    <t>ALVARO VELEZ OSORIO</t>
  </si>
  <si>
    <t>jefaturaap2017@gmail.com</t>
  </si>
  <si>
    <t>adriana.santana@draeger.com</t>
  </si>
  <si>
    <t xml:space="preserve">AMAREY NOVA MEDICAL </t>
  </si>
  <si>
    <t>ESTEBAN LIZARAZO LIZARAZO</t>
  </si>
  <si>
    <t>7447300</t>
  </si>
  <si>
    <t>soportec@kaika.com.co</t>
  </si>
  <si>
    <t>SMN SOLUCIONES INTEGRALES S.A.S</t>
  </si>
  <si>
    <t>smn.solucionesintegrales@gmail.com</t>
  </si>
  <si>
    <t>MEDITEC S.A</t>
  </si>
  <si>
    <t>meditec@meditecsa.com</t>
  </si>
  <si>
    <t>ventas@annardx.com</t>
  </si>
  <si>
    <t>G BARCO S.A</t>
  </si>
  <si>
    <t>CARLOS FELIPE CRUZ SOTO</t>
  </si>
  <si>
    <t>860,044,349-4</t>
  </si>
  <si>
    <t>CALLE 99 # 14-76</t>
  </si>
  <si>
    <t>6510700</t>
  </si>
  <si>
    <t>comercial@mmequiposmedicos.com.co</t>
  </si>
  <si>
    <t>licitaciones.gepm@gmail.com</t>
  </si>
  <si>
    <t>asistente2@labgothaplast.com.co</t>
  </si>
  <si>
    <t>CALLE 116 # 7-15 OFICINA 1101</t>
  </si>
  <si>
    <t>BIOTRONITECH COLOMBIA S.A</t>
  </si>
  <si>
    <t>VEYALTHI GROUP S.A.S</t>
  </si>
  <si>
    <t>info@implantesyconexiones.com</t>
  </si>
  <si>
    <t>SONIA PATRICIA CASTRO</t>
  </si>
  <si>
    <t>MICROSITIOS S.A.S</t>
  </si>
  <si>
    <t>MEDELLIN</t>
  </si>
  <si>
    <t>milmedicalequipos@hotmail.com</t>
  </si>
  <si>
    <t>DORA ROMERO CALDERON</t>
  </si>
  <si>
    <t>3M COLOMBIA S.A</t>
  </si>
  <si>
    <t>860,002,693-3</t>
  </si>
  <si>
    <t>4161666</t>
  </si>
  <si>
    <t>rcuello@mmm.com</t>
  </si>
  <si>
    <t>LIFE SUMINISTROS MEDICOS S.A.S</t>
  </si>
  <si>
    <t>900,240,177-9</t>
  </si>
  <si>
    <t xml:space="preserve">CALLE 84 # 50-10 LOCAL 206 A </t>
  </si>
  <si>
    <t>administracion@chaher.net</t>
  </si>
  <si>
    <t>BECTON DICKINSON DE COLOMBIA LTDA</t>
  </si>
  <si>
    <t>PAMELA XIMENA SAAVEDRA MORALES</t>
  </si>
  <si>
    <t>860,020,309-6</t>
  </si>
  <si>
    <t>CLIS VEREDA VUELTA GRANDE A 150 MTS GLORIETA  SIBERA VIA COTA  BODEGA 56 Y 57</t>
  </si>
  <si>
    <t>licitaciones.col@bd.com</t>
  </si>
  <si>
    <t>COTA</t>
  </si>
  <si>
    <t>cfuentes@interlabcolombia.com</t>
  </si>
  <si>
    <t>ABBOTT LABORATORIES DE COLOMBIA S.A.S</t>
  </si>
  <si>
    <t>rodriguez.sandra@abbott.com</t>
  </si>
  <si>
    <t>CARMENZA CUARTAS</t>
  </si>
  <si>
    <t>GLORIA NEIRA SILVA</t>
  </si>
  <si>
    <t>CARRERA 32 # 12-81 EDIFICIO HEMOCENTRO</t>
  </si>
  <si>
    <t>QUIMBERLAB S.A</t>
  </si>
  <si>
    <t>CALLE 67 # 5-42</t>
  </si>
  <si>
    <t>MARIA DIGNORA AYA MORALES</t>
  </si>
  <si>
    <t>gerencia@brasmedica.com</t>
  </si>
  <si>
    <t>LEDYS MARIA IZQUIERDO</t>
  </si>
  <si>
    <t>TM MEDICAS S.A</t>
  </si>
  <si>
    <t>BIOCOL LTDA</t>
  </si>
  <si>
    <t>info@farmapos.com</t>
  </si>
  <si>
    <t>RAFAEL ANTONIO SALAMANCA</t>
  </si>
  <si>
    <t>PRODUCTOS ROCHE S.A</t>
  </si>
  <si>
    <t>michelle.vasquez@roche.com</t>
  </si>
  <si>
    <t>1132-2018</t>
  </si>
  <si>
    <t>SERVICIOS MEDICOS ESPECIALIZADOS EN DERMATOLOGIA CLINICA, PARA LA ATENCION DE CONSULTA EXTERNA, CIRUGIA DERMATOLOGICA, CIRUGIA DERMATOLOGICA ONCOLOGICA, PROCEIMIENTOS DIAGNOSTICOS Y TERAPEUTICOS DE TIPO AMBULATORIO, CONSULTA DE FOTOTERAPIA, RESPUESTA A INTERCONSULTAS DE URGENCIAS Y HOSPITLARIAS, CHEQUEOS MEDICOS EJECUTIVOS, HOSPITALIZACION,  DISPONIBILIDAD MEDIANTE LLAMADO TELEFONICO PARA URGENCIAS DERMATOLOGOCAS LAS 24 HORAS DEL DIA. SIETE DIAS A LA SEMANA, EN LAS INSTALACIONES DEL HOSPITAL MILITAR CENTRAL, A PCIENTES ADULTOS, ADOLECENTES, EN EDAD PEDIATRICA, USUARIOS DEL SUBISTEMA DE SALUD DE LAS FUERZAS MILITARES Y HOSPITAL MILITAR CENTRAL CON VIGENCIA FUTURAS 2018-2022</t>
  </si>
  <si>
    <t>ANDRES RICARDO BARRAGAN</t>
  </si>
  <si>
    <t>900,789,891-7</t>
  </si>
  <si>
    <t>corp-med@hotmail.com</t>
  </si>
  <si>
    <t>MEDIHUMANA COLOMBIA S.A</t>
  </si>
  <si>
    <t>KAIKA S.A.S</t>
  </si>
  <si>
    <t>BAYER S.A</t>
  </si>
  <si>
    <t>QUIMIOLAB S.A.S</t>
  </si>
  <si>
    <t>1274-2018</t>
  </si>
  <si>
    <t>CORPMED</t>
  </si>
  <si>
    <t>1302-2018</t>
  </si>
  <si>
    <t>UT ALIMENTOS Y SERVICIOS</t>
  </si>
  <si>
    <t>SUMINISTRO DE ALIMENTACION PARA PACIENTES HOSPITALIZADOS Y MEDICOS RESIDENTES E INTERNOS DEL HOSPITAL MILITAR CENTRAL</t>
  </si>
  <si>
    <t>FRANCISCO JAVIER SANDOVAL BUITRAGO</t>
  </si>
  <si>
    <t>901,237,329-6</t>
  </si>
  <si>
    <t>CARRERA 7 B # 116 A -74</t>
  </si>
  <si>
    <t>8059891</t>
  </si>
  <si>
    <t>grentecomercial@fjsb.com.co</t>
  </si>
  <si>
    <t>1343-2018</t>
  </si>
  <si>
    <t>EQUITRONIC S.A</t>
  </si>
  <si>
    <t>MANTENIMIENTO PREVENTIVO Y CORRECTIVO INCLUIDO REPUESTOS NUEVOS ORIGIANLES PARA LOS EQUIPOS DE VENTILADORES PEDIATRICOS  DEL SERVICIO DE UNIDAD PEDIATRICA Y NEONATAL</t>
  </si>
  <si>
    <t>CARRERA 49 # 61 SUR 68 LOCAL 103</t>
  </si>
  <si>
    <t>1346-2018</t>
  </si>
  <si>
    <t>MANTENIMIENTO PREVENTIVO Y CORRECTIVO INCLUIDO REPUESTOS NUEVOS ORIGIANLES PARA LOS EQUIPOS DE REFERENCIA GENERAL ELECTRIC (MONITOR SIGNS VITALES Y OTROS)</t>
  </si>
  <si>
    <t>elina.castro@gbarco.com.co</t>
  </si>
  <si>
    <t>1361-2018</t>
  </si>
  <si>
    <t>J TECHMED S.A.S</t>
  </si>
  <si>
    <t>CARRERA 6 # 45-25 APTO 403</t>
  </si>
  <si>
    <t>3143516063</t>
  </si>
  <si>
    <t>valenzuela10@gmail.com</t>
  </si>
  <si>
    <t>contratacion@gemedco.com</t>
  </si>
  <si>
    <t>AMECRI</t>
  </si>
  <si>
    <t>NELSON ANDRES PEREZ RODRIGUEZ</t>
  </si>
  <si>
    <t>SUMINITRO DE ELEMENTOS DE CURACION DESTINADOS A LA ATENCION DE PACIENTES DEL HOSPITAL MILITAR CENTRAL</t>
  </si>
  <si>
    <t>1371-2018</t>
  </si>
  <si>
    <t>GUSTAVO ADOLFO PRADA</t>
  </si>
  <si>
    <t>3568417</t>
  </si>
  <si>
    <t>gcmaria@lifesumimed.com</t>
  </si>
  <si>
    <t>1372-2018</t>
  </si>
  <si>
    <t>QUIRMEDICAS LTDA</t>
  </si>
  <si>
    <t>JOSE NOEL GARCIA</t>
  </si>
  <si>
    <t>860,047,163-5</t>
  </si>
  <si>
    <t>CALLE 128 A # 39-80</t>
  </si>
  <si>
    <t>2583088</t>
  </si>
  <si>
    <t>1374-2018</t>
  </si>
  <si>
    <t>VALERIA FRIGERI MORALES</t>
  </si>
  <si>
    <t>AV EL DORADO # 78 A -93</t>
  </si>
  <si>
    <t>BIOLORE LTDA</t>
  </si>
  <si>
    <t>FERNANDO BLANCO</t>
  </si>
  <si>
    <t>MARIO MENA BEJARANO</t>
  </si>
  <si>
    <t>1392-2018</t>
  </si>
  <si>
    <t>PRESTACION DE SERVICIOS DE PERSONAL MEDICO ESPECIALIZADO PARA EL SERVICIO DE AUDIOLOGIA DEL HOSPITAL MILITAR CENTRAL</t>
  </si>
  <si>
    <t>900,789,981-7</t>
  </si>
  <si>
    <t>1393-2018</t>
  </si>
  <si>
    <t>CORPORACION COLOMBIANA DE COLOPROCTOLOGOS</t>
  </si>
  <si>
    <t>PRESTACION DE SERVICIOS ESPECIALZADOS PARA L SERVICIO DE COLOPROCTOLOGIA DEL HOSPITAL MILITAR CENTRAL</t>
  </si>
  <si>
    <t>ALICIA YOLANDA CASTILLO</t>
  </si>
  <si>
    <t>colprocorp@hotmail.com</t>
  </si>
  <si>
    <t>1397-2018</t>
  </si>
  <si>
    <t>SIEMENS HEALTHCARE S.A.S.</t>
  </si>
  <si>
    <t xml:space="preserve">MANTENIMIENTO PREVENTIVO Y CORRECTIVO INCLUIDO REPUESTOS NUEVOS PARA LOS EQUIPOS ACELERADOR LINEAL, MEVATRON PRIMUS, GAMACAMARAS Y OTROS DE DIFERENTES SERVICIOS </t>
  </si>
  <si>
    <t>FRANKLIN RUGE SANTANA</t>
  </si>
  <si>
    <t>4253124</t>
  </si>
  <si>
    <t>laura.palma_villareal@siemens.com</t>
  </si>
  <si>
    <t>1405-2018</t>
  </si>
  <si>
    <t xml:space="preserve">FUNDARRITMIA </t>
  </si>
  <si>
    <t>DIEGO IGNACIO VANEGAS</t>
  </si>
  <si>
    <t>CALLE 50 # 8-24 CS 203</t>
  </si>
  <si>
    <t>3100450</t>
  </si>
  <si>
    <t>fundarritmia@gmail.com</t>
  </si>
  <si>
    <t>1413-2018</t>
  </si>
  <si>
    <t>UNION TEMPORAL MEDFEM 22</t>
  </si>
  <si>
    <t>ADQUISCICION, DISPENSACION, SUMINISTRO, DISTRIBUCION Y CONTROL DE MEDICAMENTOS A TRAVEZ DE UN OPERADOR LOGISTICO PARA LOS USUARIOS DEL HOSPITAL MILITAR CENTRAL BAJO LA MODALIDAD DE MONTO AGOTABLE</t>
  </si>
  <si>
    <t>EMILIO JOSE ALANDETE</t>
  </si>
  <si>
    <t>901,241,016-1</t>
  </si>
  <si>
    <t>CALLE 64 G  # 88 A - 88</t>
  </si>
  <si>
    <t>7422299</t>
  </si>
  <si>
    <t>ealandete@gmail.com</t>
  </si>
  <si>
    <t>COMCI LTDA</t>
  </si>
  <si>
    <t>gerencia@comci.com.co</t>
  </si>
  <si>
    <t>rubendario.melo@pfizer.com</t>
  </si>
  <si>
    <t>LABCARE DE COLOMBIA S.A</t>
  </si>
  <si>
    <t>CARLOS ALFREDO TORRES</t>
  </si>
  <si>
    <t>ventas@labcarecolombia.com</t>
  </si>
  <si>
    <t>SUMINISTRO DE INSUMOS MEDICO QUIRURGICOS PARA LA RALIZACION DEL PROGRAMA QUIRURGICO EN SALAS DE CIRUGIA Y LOS DEMAS SERVICIOS QUE COMPONEN LA UNIDAD CLINICO QUIRIURGICA DEL HOSPITAL MILITAR CENTRAL</t>
  </si>
  <si>
    <t>1442-2018</t>
  </si>
  <si>
    <t>BOSTON SCIENTIFIC COLOMBIA LTDA</t>
  </si>
  <si>
    <t>JULIETA DIAZGRANADOS</t>
  </si>
  <si>
    <t>830,039,229-1</t>
  </si>
  <si>
    <t>CALLE 113 # 7-45 TORRE B OFICINA 713</t>
  </si>
  <si>
    <t>6295045</t>
  </si>
  <si>
    <t>mateo.rodriguez@bsci.com</t>
  </si>
  <si>
    <t>CARRERA 19 # 82-85 OFICINA 302</t>
  </si>
  <si>
    <t>corporativo@tmmedicas.com</t>
  </si>
  <si>
    <t>CALLE 79 # 74 -29</t>
  </si>
  <si>
    <t>mauricio.arango@merck.com</t>
  </si>
  <si>
    <t>RODRIGO GOMEZ BURBANO</t>
  </si>
  <si>
    <t>SUMINISTRO DE REACTIVOS E INSUMOS DESTINADOS PARA EL LABORATORIO CLINICO DEL HOSPITAL MILITAR CENTRAL</t>
  </si>
  <si>
    <t>biolore@hotmail.com</t>
  </si>
  <si>
    <t>1476-2018</t>
  </si>
  <si>
    <t>7561731</t>
  </si>
  <si>
    <t>1477-2018</t>
  </si>
  <si>
    <t>OTTOBOCK HEALTHCARE</t>
  </si>
  <si>
    <t>SUMINISTRO DE MATERIALES Y COMPONENETES PARA LA ELABORACION Y ADAPTACION DE DISPOSITIVOS MEDICOS SOBRE MEDIDAS TIPO PROTESIS EXTERNA PARA EXTREMIDADES Y OERTESIS ORTOPEDICAS PARA EL HOSPITAL MILITAR CENTRAL</t>
  </si>
  <si>
    <t>CARLOS ROBERTO GARCES</t>
  </si>
  <si>
    <t>830,109,997-9</t>
  </si>
  <si>
    <t>CARRERA 22 # 164-34</t>
  </si>
  <si>
    <t>8610850</t>
  </si>
  <si>
    <t>alberto.marulanda@ottobock.com.co</t>
  </si>
  <si>
    <t>1478-2018</t>
  </si>
  <si>
    <t>CENTRO INTEGRAL DE REHABILITACION</t>
  </si>
  <si>
    <t>DANIEL GOMEZ PERICO</t>
  </si>
  <si>
    <t>860,066,767-4</t>
  </si>
  <si>
    <t>CARRERA 54 # 65-25</t>
  </si>
  <si>
    <t>9536000</t>
  </si>
  <si>
    <t>catherine.guarin@cirec.org</t>
  </si>
  <si>
    <t>1480-2018</t>
  </si>
  <si>
    <t>SERVIDIAGNOSTICS S.A.S</t>
  </si>
  <si>
    <t>ARRENDAMIENTO DE UN SISTEMA DE INFORMACION PAC-RISK QUE INCKUYA INTALACION MANTENIMIENTO PREVENTIVO CORRECTIVO Y SOPORTE TECNICO</t>
  </si>
  <si>
    <t>EDWIN CUBIDES NIÑO</t>
  </si>
  <si>
    <t>900,545,507-6</t>
  </si>
  <si>
    <t>CALLE 25 F # 85 C -57 OFICINA 201</t>
  </si>
  <si>
    <t>4326882</t>
  </si>
  <si>
    <t>servidiagnostics@gmail.com</t>
  </si>
  <si>
    <t>N° CONTRATO</t>
  </si>
  <si>
    <t>ZANNA S.A.S</t>
  </si>
  <si>
    <t>coordinacion@licitarasesorias.com</t>
  </si>
  <si>
    <t>1472-2018</t>
  </si>
  <si>
    <t>AUTOPISTA MEDELIN KM 2,5 VIA PARCELAS PARQUE  EMP PORTOS  SABANA 80 BODEGA 97</t>
  </si>
  <si>
    <t>8985201-02-03</t>
  </si>
  <si>
    <t>830,056,102-3</t>
  </si>
  <si>
    <t>FRESENIUS KABI COLOMBIA S.A.S</t>
  </si>
  <si>
    <t>AMIT KATARIA</t>
  </si>
  <si>
    <t>1362-2018</t>
  </si>
  <si>
    <t>PRESTACION DE SERVICIOS PROFESIONALES Y DE APOYO A LA GESTION ESPECIALIZADOS EN EL SERVICIO DE CIRUGIA GENERAL DEL HOSPITAL MILITAR CENTRAL</t>
  </si>
  <si>
    <t>jeimy.arciniegas@bayer.com</t>
  </si>
  <si>
    <t>info@quimiolab.com</t>
  </si>
  <si>
    <t>nubia.martinez@biomerieux.com</t>
  </si>
  <si>
    <t>maika.ramirez@quirumedicas.com.co</t>
  </si>
  <si>
    <t>JUAN CARLOS BERNAL</t>
  </si>
  <si>
    <t>CARRERA 19 C # 86-14 OFICINA 602</t>
  </si>
  <si>
    <t>MIRIAM LUCIA AVILA GUZMAN</t>
  </si>
  <si>
    <t>GE HEALTHCARE</t>
  </si>
  <si>
    <t>PRESTACION DE SERVICIOS PROFESIONALES</t>
  </si>
  <si>
    <t xml:space="preserve">SUMINISTRO </t>
  </si>
  <si>
    <t>PRESTACION DE SERVICIOS PROFESIONALES, INCLUIDO SUMINISTRO DE INSUMOS PARA PROCEDIMIENTOS EN EL SERVICIO DE ELECTROFISIOLOGIA DEL HOSPITAL MILITAR CENTRAL</t>
  </si>
  <si>
    <t>1303-2018</t>
  </si>
  <si>
    <t>1426-2018</t>
  </si>
  <si>
    <t xml:space="preserve">ARRENDAMIENTO  DE AREAS FISICAS PARA LAS UNIDADES DE FARMACIA PARA </t>
  </si>
  <si>
    <t>GABRIEL HERNANDEZ KUNZEL</t>
  </si>
  <si>
    <t>PRESTACION DE SERVICIOS Y DE APOYO A LA GESTION ESPECIALIZADOS EN EL SERVICIO DE ORTOPEDIA Y TRAUMATOLOGIA EN URGENCIAS DEL HOSPITAL MILITAR CENTRAL</t>
  </si>
  <si>
    <t>MIGUEL ANGEL GUTIERREZ</t>
  </si>
  <si>
    <t>WORLD MEDICAL SAS</t>
  </si>
  <si>
    <t>KAESER COMPRESORES DE COLOMBIA LTDA</t>
  </si>
  <si>
    <t>PEDRO ANDRES ECHEVERRI GOMEZ</t>
  </si>
  <si>
    <t>ANDRES COLLAZOS</t>
  </si>
  <si>
    <t>SANDRA CELIS - MARIO MENA BEJARANO - LIESEL RAMIREZ</t>
  </si>
  <si>
    <t xml:space="preserve">PRESTACION DE SERVICIOS </t>
  </si>
  <si>
    <t>Loui Rafael Berrio Silgado</t>
  </si>
  <si>
    <t>VALOR REDUCCION</t>
  </si>
  <si>
    <t>VALOR ADICION</t>
  </si>
  <si>
    <t xml:space="preserve">GIOVANNY ANDRES PORRAS - ADRIANA MARIÑO - LIESEL RAMIREZ </t>
  </si>
  <si>
    <t>RAMON BUENO</t>
  </si>
  <si>
    <t>CONTRATACION DE SERVICIOS PROFESIONALES DE RADIOLOGIA URGENCIAS PARA EL SERVICIO DE IMÁGENES DIAGNOSTICAS</t>
  </si>
  <si>
    <t>JORFRE ALFONSO PEREZ QUINTERO</t>
  </si>
  <si>
    <t>Carrera 14 N° 79 - 71</t>
  </si>
  <si>
    <t>licitaciones@ortopedicosfuturo.com</t>
  </si>
  <si>
    <t>ARRENDAMIENTO DE LAS AREAS FISICAS ASIGNADAS AL ALIADO ESTRATEGICO UT ALIMENTOS Y SERVICIOS PARA EFECTUAR LAS ACTIVIDADES RELACIONADAS CON EL SUMINISTRO DE ALIMENTACION A APACIENTES HOSPITALIZADOS Y MEDICOS RESIDENTES E INTERNOS DEL HOSPITAL MILITAR CENTRAL ´PARA LOS USUARIOS DEL HOSPITAL MILITAR CENTRAL</t>
  </si>
  <si>
    <t>JEFE MARTHA RODRIGUEZ FIGUEROA</t>
  </si>
  <si>
    <t>JEFE MARTHA ROMERO</t>
  </si>
  <si>
    <t>DORA ESPERANZA ROMERO CALDERON</t>
  </si>
  <si>
    <t>JULIANA MARIA ORDOÑEZ</t>
  </si>
  <si>
    <t>RICARDO SILVA RUEDA</t>
  </si>
  <si>
    <t>OSCAR EDUARDO SOSSA MENDOZA</t>
  </si>
  <si>
    <t>MAURICIO GARZON RUIZ</t>
  </si>
  <si>
    <t>LIGIA ROCIO MENDEZ GAVIRIA</t>
  </si>
  <si>
    <t xml:space="preserve">IDENTIFICACION DEL PROCESO EN SECOP II </t>
  </si>
  <si>
    <t>URL</t>
  </si>
  <si>
    <t xml:space="preserve">CONTRATISTA </t>
  </si>
  <si>
    <t xml:space="preserve">FECHA SUSCRIPCION CONTRATO </t>
  </si>
  <si>
    <t>FECHA INICIO CONTRATO</t>
  </si>
  <si>
    <t>JOSE MIGUEL CORTES GARCIA</t>
  </si>
  <si>
    <t>PEDRO HEMEL HERRERA MENDEZ</t>
  </si>
  <si>
    <t>CLARA ESPERANZA  GALVIS DIAZ</t>
  </si>
  <si>
    <t>CARLOS RAFAEL ORTEGA ZAMORANO</t>
  </si>
  <si>
    <t>RP MEDICAS S.A</t>
  </si>
  <si>
    <t>PENSEMOS S.A</t>
  </si>
  <si>
    <t>MERCK S.A</t>
  </si>
  <si>
    <t>CAROLINA MORENO MALDONADO</t>
  </si>
  <si>
    <t>INTERSURGICAL S.A.S</t>
  </si>
  <si>
    <t>DIEGO LUIS BETANCOURT CORREA</t>
  </si>
  <si>
    <t>CESAR AUGUSTO BARRIOS</t>
  </si>
  <si>
    <t>COMPRAVENTA</t>
  </si>
  <si>
    <t>IMPULSORES INTERNACIONALES S.A.S</t>
  </si>
  <si>
    <t>860066633-6</t>
  </si>
  <si>
    <t>NUBIA STELLA GAMBOA CASTILLO</t>
  </si>
  <si>
    <t>AMAREY NOVA MEDICAL S.A</t>
  </si>
  <si>
    <t>800250382-2</t>
  </si>
  <si>
    <t>CESAR ERNESTO ARANGO PILONIETA</t>
  </si>
  <si>
    <t>MEDTRONIC COLOMBIA S.A.</t>
  </si>
  <si>
    <t>6683777-135</t>
  </si>
  <si>
    <t>HUGO GERMAN MENDIVELSO OJEDA</t>
  </si>
  <si>
    <t>LUIS ENRIQUE ROJAS MARIN</t>
  </si>
  <si>
    <t>LILIANA RAMIREZ</t>
  </si>
  <si>
    <t>UNIPLES S.A</t>
  </si>
  <si>
    <t>HAROLD WILLIAM DURAN MARTINEZ</t>
  </si>
  <si>
    <t>LUZ AMPARO RAMIREZ AGUDELO</t>
  </si>
  <si>
    <t>CLAUDIA MARCELA SANCHEZ BRAVO</t>
  </si>
  <si>
    <t>CAROLINA ULLOA VELASQUEZ</t>
  </si>
  <si>
    <t>LABORATORIOS ALCON DE COLOMBIA S.A</t>
  </si>
  <si>
    <t>JULIAN ANDRES BARRETO PLAZA</t>
  </si>
  <si>
    <t>RADIOLOGICAL PROTECTION SERVICES SAS</t>
  </si>
  <si>
    <t>SILVIA LUCIA REYES ACEVEDO</t>
  </si>
  <si>
    <t>QUIMIOLAB SAS</t>
  </si>
  <si>
    <t>PATRICIA ESTUPIÑAN ESTUPIÑAN</t>
  </si>
  <si>
    <t>NANCY CHAPARRO CHAPARRO</t>
  </si>
  <si>
    <t>JUAN GUILLERMO TIRADO TOBON</t>
  </si>
  <si>
    <t>CARLOS JULIO NIETO GOMEZ</t>
  </si>
  <si>
    <t>IBAGUE</t>
  </si>
  <si>
    <t>TERESA MORENO VIZCAINO</t>
  </si>
  <si>
    <t>LADY YURANI MORA MORENO</t>
  </si>
  <si>
    <t>SOLUCIONES INTEGRALES DE OFICINA S.A.S</t>
  </si>
  <si>
    <t>TRANSVERSAL 23 No 93 - 23</t>
  </si>
  <si>
    <t>ZULEMA.YONG@GRUPOAMAREY.COM</t>
  </si>
  <si>
    <t>VENTAS4@AYBMEDICA.COM</t>
  </si>
  <si>
    <t>LUIS ALFONSO PRADA RUEDA</t>
  </si>
  <si>
    <t>COMCI S.A.S</t>
  </si>
  <si>
    <t>MIGUEL ANGEL CHONA ALBARRACIN</t>
  </si>
  <si>
    <t>PROCESOS Y SERVICIOS S.A.S</t>
  </si>
  <si>
    <t>CARRERA 17 A # 119 A 42</t>
  </si>
  <si>
    <t>mbotero@velezlab.com.co</t>
  </si>
  <si>
    <t>JHON ALEJANDRO MARTINEZ MORENO</t>
  </si>
  <si>
    <t>(4)3723031</t>
  </si>
  <si>
    <t>LUIS FELIPE GONZALEZ REYES</t>
  </si>
  <si>
    <t>CARRERA 68 # 11-51</t>
  </si>
  <si>
    <t>277-2019</t>
  </si>
  <si>
    <t>SA 059 - 2019 HOSMIL (Presentación de oferta)</t>
  </si>
  <si>
    <t>https://community.secop.gov.co/Public/Tendering/ContractNoticePhases/View?PPI=CO1.PPI.4406798&amp;isFromPublicArea=True&amp;isModal=False</t>
  </si>
  <si>
    <t>PRESTACION DE SERVICIOS PARA LA POPERACION, PRODUCCION DE MEZCLAS Y ACONDICIONAMIENTO DE MEDICAMENTOS PARA EL HOSPITAL MILITAR CENTRAL</t>
  </si>
  <si>
    <t>ELIAS MORA VARGAS - FELIX PALACIOS - NELSON MOSSOS</t>
  </si>
  <si>
    <t>RIESGO DE FRACTURA S.A</t>
  </si>
  <si>
    <t>GERMAN PARDO PARDO</t>
  </si>
  <si>
    <t>ANGEL OCTAVIO DONATO</t>
  </si>
  <si>
    <t>PROYINS S.A.S</t>
  </si>
  <si>
    <t>LUIS FELIPE LEAL RICHOUX</t>
  </si>
  <si>
    <t>322-2019</t>
  </si>
  <si>
    <t>LP 014 - 2019 HOSMIL (Presentación de oferta)</t>
  </si>
  <si>
    <t>https://community.secop.gov.co/Public/Tendering/ContractNoticePhases/View?PPI=CO1.PPI.4389506&amp;isFromPublicArea=True&amp;isModal=False</t>
  </si>
  <si>
    <t>GEMEDCO S.A</t>
  </si>
  <si>
    <t>EL ARRENDAMIENTO DE UN ACELERADOR LINEAL QUE INCLUYA ADECUACION DE LAS AREAS, INSTALACION, MANTENIMIENTO PREVENTIVO, PREDICTIVO, CORRECTIVO INCLUIDO SOPORTE TECNICO DURANTE LA EJECUCION DEL CONTRATO</t>
  </si>
  <si>
    <t>VILLERLANDY ROMERO</t>
  </si>
  <si>
    <t>LUZ STELLA GÓMEZ GÓMEZ</t>
  </si>
  <si>
    <t>860527377-4</t>
  </si>
  <si>
    <t>CALLE 103 No. 14 A - 43</t>
  </si>
  <si>
    <t>LIDA YAMILE GONZÁLEZ BOLÍVAR</t>
  </si>
  <si>
    <t>CALLE 76 No. 13 - 46</t>
  </si>
  <si>
    <t>john.espinosa@idime.com.co</t>
  </si>
  <si>
    <t>FREDDY ERNESTO VILLAMIZAR BENESH</t>
  </si>
  <si>
    <t>AMPARO REINOSO BENIETZ</t>
  </si>
  <si>
    <t>CARRERA 7 # 155C-20</t>
  </si>
  <si>
    <t>CL 99 A 68 B 60</t>
  </si>
  <si>
    <t>385-2019</t>
  </si>
  <si>
    <t>SMC-256-2019-HOMIL</t>
  </si>
  <si>
    <t>https://community.secop.gov.co/Public/Tendering/ContractNoticePhases/View?PPI=CO1.PPI.4902284&amp;isFromPublicArea=True&amp;isModal=False</t>
  </si>
  <si>
    <t>MARIA ORFA OCHOA MONTOYA</t>
  </si>
  <si>
    <t>ARRENDAMIENTO DE ESPACIO DONDE SE PRESTARA SERVICIO DE UNA MAQUINA DISPENSADORA  DE ELEMENTOS DE ASEO E HIGIENE PERSONAL PARA USUSARIOS Y FUNCIONARIOS DEL HOSPITAL MILITAR CENTRAL UBICADA EN EL HOSPITAL MILITAR CENTRAL</t>
  </si>
  <si>
    <t>25016043-8</t>
  </si>
  <si>
    <t>CR 16 No 82 17 OF 510</t>
  </si>
  <si>
    <t>moochoamser8@gmail.com</t>
  </si>
  <si>
    <t>CRA 49 N 61 SUR 68 LOCAL 103</t>
  </si>
  <si>
    <t>388-2019</t>
  </si>
  <si>
    <t>LP 015 - 2019 HOMIL (Presentación de oferta)</t>
  </si>
  <si>
    <t>https://community.secop.gov.co/Public/Tendering/ContractNoticePhases/View?PPI=CO1.PPI.4449228&amp;isFromPublicArea=True&amp;isModal=False</t>
  </si>
  <si>
    <t>SUMINISTRO DE REACTIVOS E INSUMOS DESTINADOS PARA E LABORATORIO CLINICO DEL HOSPITAL MILITAR CENTRAL</t>
  </si>
  <si>
    <t>VIVIANA ANDREA QUINTANA PEREA</t>
  </si>
  <si>
    <t>800005736-1</t>
  </si>
  <si>
    <t xml:space="preserve">Calle 67 No. 5-42 </t>
  </si>
  <si>
    <t>licitaciones@quinberlab.com</t>
  </si>
  <si>
    <t>Ramon Camilo Fuentes R</t>
  </si>
  <si>
    <t>Autopista Medellin KM 2.5 Centro Industrial Portos Sabana 80 Bodega 50</t>
  </si>
  <si>
    <t>Abdon Marcelo Andrade Chavez</t>
  </si>
  <si>
    <t>CALLE 49 # 13 60</t>
  </si>
  <si>
    <t>Carrera 11a No. 93-93 oficina 303</t>
  </si>
  <si>
    <t>Jesús Alberto Garzón Alonso</t>
  </si>
  <si>
    <t>Calle 30 A No. 6 - 22 Oficina 201-202</t>
  </si>
  <si>
    <t>gerenciacomercial@cmt.net.co</t>
  </si>
  <si>
    <t>CARRERA 72 A No 70-17</t>
  </si>
  <si>
    <t>colombia_atc@edwards.com</t>
  </si>
  <si>
    <t>Carrera 68D No. 25B-86 Oficina 518</t>
  </si>
  <si>
    <t>CALLE 90 No. 19A-49 OFICINA 706</t>
  </si>
  <si>
    <t>Lilia de la Hoz Rios</t>
  </si>
  <si>
    <t>cra 20a No. 66-40 sur</t>
  </si>
  <si>
    <t>JOHANNA ANDREA LOPEZ BAEZ</t>
  </si>
  <si>
    <t>CALLE 23 No 104 A 36 Oficina 15</t>
  </si>
  <si>
    <t>gerencia@rpservices.com.co</t>
  </si>
  <si>
    <t>433-2019</t>
  </si>
  <si>
    <t>LP 022 - 2019 HOMIL (Presentación de oferta)</t>
  </si>
  <si>
    <t>https://community.secop.gov.co/Public/Tendering/ContractNoticePhases/View?PPI=CO1.PPI.4823428&amp;isFromPublicArea=True&amp;isModal=False</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</si>
  <si>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</si>
  <si>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</si>
  <si>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</si>
  <si>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860026518-6</t>
  </si>
  <si>
    <t>Cra 7 No. 71-21 Torre B Piso 7</t>
  </si>
  <si>
    <t>diana.florez@chubb.com</t>
  </si>
  <si>
    <t>Jaime Jose Camargo Aillón</t>
  </si>
  <si>
    <t>Cra 18A 103 47</t>
  </si>
  <si>
    <t>437-2019</t>
  </si>
  <si>
    <t>LP 017 -2019 HOMIL (Presentación de oferta)</t>
  </si>
  <si>
    <t>https://community.secop.gov.co/Public/Tendering/ContractNoticePhases/View?PPI=CO1.PPI.4714949&amp;isFromPublicArea=True&amp;isModal=False</t>
  </si>
  <si>
    <t>IMPULSORES INTERNACIONALES DE COLOMBIA</t>
  </si>
  <si>
    <t>ARRENDAMIENTOS DE EQUIPOS DE ECOGRAFIA INCLUYENDO INSTALACION, MANTENIMIENTO PREVENTIVO Y CORRECTIVO Y SOPORTE TECNICO PARA LOS DIFERENTES SERVICIOS DEL HOSPITAL MILITAR CENTRAL</t>
  </si>
  <si>
    <t>Julian Ricardo Russi Ramirez</t>
  </si>
  <si>
    <t>Av. Cra. 45 No. 147 - 66</t>
  </si>
  <si>
    <t>Fabio Andres Zapata Gomez</t>
  </si>
  <si>
    <t>Cra. 18 # 84-11 Consultorio 602- Edificio Country Park - Bogotá</t>
  </si>
  <si>
    <t>N° PROCESO</t>
  </si>
  <si>
    <t>FECHA SUSCRIPCION CONTRATO</t>
  </si>
  <si>
    <t xml:space="preserve">FECHA INICIO DEL CONTRATO </t>
  </si>
  <si>
    <t>NIT Y/O CEDULA</t>
  </si>
  <si>
    <t>N° DIGITO DE VERIFICACION</t>
  </si>
  <si>
    <t>003-2020</t>
  </si>
  <si>
    <t>MIGUEL ANGEL TOVAR HERRERA</t>
  </si>
  <si>
    <t>Calle 33 N° 7-27 oficina 901</t>
  </si>
  <si>
    <t>2885640-</t>
  </si>
  <si>
    <t>008-2020</t>
  </si>
  <si>
    <t>CR. 7 No. 69-53</t>
  </si>
  <si>
    <t>009-2020</t>
  </si>
  <si>
    <t>3</t>
  </si>
  <si>
    <t>011-2020</t>
  </si>
  <si>
    <t>0</t>
  </si>
  <si>
    <t>CARRERA 7 No. 156-68 PISO 28</t>
  </si>
  <si>
    <t>seccomercial@worldmedical.com.co</t>
  </si>
  <si>
    <t>012-2020</t>
  </si>
  <si>
    <t>013-2020</t>
  </si>
  <si>
    <t>PRESTACION DE SERVICIOS DE MENSAJERIA</t>
  </si>
  <si>
    <t>MC-003-2020-HOMIL</t>
  </si>
  <si>
    <t>https://community.secop.gov.co/Public/Tendering/OpportunityDetail/Index?noticeUID=CO1.NTC.1062820&amp;isFromPublicArea=True&amp;isModal=true&amp;asPopupView=true</t>
  </si>
  <si>
    <t>EXPRESSERVICES LTDA</t>
  </si>
  <si>
    <t xml:space="preserve">PRESTACION DE SERVICIOS DE MENSAJERIA DE CORREO CERTIFICADO  A NIVEL LOCAL PERIFERICO, NACIONAL, TRAYECTO ESPECIAL E INTERNACIONAL PARA EL HOSPITAL MILITAR CENTRAL </t>
  </si>
  <si>
    <t>FRANCISCO JAVIER OLASCOAGA</t>
  </si>
  <si>
    <t>ENRIQUE BARRIGA AFANADOR</t>
  </si>
  <si>
    <t>CALLE 63 B No 23-25</t>
  </si>
  <si>
    <t>dfernandez@expresservicesltda.co</t>
  </si>
  <si>
    <t>CARRERA 7 # 32 -33 PISO 29 OFICINA 2903</t>
  </si>
  <si>
    <t>administracion@escuderoygirlado.com</t>
  </si>
  <si>
    <t>Alvaro Cano Hernández</t>
  </si>
  <si>
    <t>Av Cra 45 #108-27 Torre 2 Of. 1408</t>
  </si>
  <si>
    <t>syac@syac.net.co</t>
  </si>
  <si>
    <t>bio.instrumentscol@gmail.com</t>
  </si>
  <si>
    <t>CLAUDIA ROCIO RAMIREZ QUESADA</t>
  </si>
  <si>
    <t>financiera@pensemos.com</t>
  </si>
  <si>
    <t>COLCAN</t>
  </si>
  <si>
    <t>Robinson Augusto Ramirez Perilla</t>
  </si>
  <si>
    <t>CRA 27 76 14</t>
  </si>
  <si>
    <t>INSTRUMENTACION TECNICA LTDA</t>
  </si>
  <si>
    <t>Oscar Valencia Egea</t>
  </si>
  <si>
    <t>Carrera 62 No. 72-53</t>
  </si>
  <si>
    <t>yeison jonas garzon gonzalez</t>
  </si>
  <si>
    <t>Calle 93 B # 16 – 31</t>
  </si>
  <si>
    <t>CALLE 100 No. 9A-45 PISO 14</t>
  </si>
  <si>
    <t>031-2020</t>
  </si>
  <si>
    <t>Carrera 47 Nº 91-26</t>
  </si>
  <si>
    <t>ADIELA MARIA CORTÈS CORTÈS</t>
  </si>
  <si>
    <t>CALLE 99 N° 14 - 76</t>
  </si>
  <si>
    <t>CLIS VEREDA VUELTA GRANDE A 150 MTS GLORIETA SIBERIA VIA COTA BODEGA 56 Y 57</t>
  </si>
  <si>
    <t>DRAEGER COLOMBIA S.A</t>
  </si>
  <si>
    <t>Wilson Miguel Pinilla Ortega</t>
  </si>
  <si>
    <t>AK 45 # 147-66</t>
  </si>
  <si>
    <t>bguevara@impulmedicos.com</t>
  </si>
  <si>
    <t>DANIEL ALEJANDRO NATALE MACHADO</t>
  </si>
  <si>
    <t>CALLE 110 # 9 - 25 OFICINA 808</t>
  </si>
  <si>
    <t>CALLE 123 No. 7 -50</t>
  </si>
  <si>
    <t>ana.cortes@messer-co.com</t>
  </si>
  <si>
    <t>SANDRA MILENA OCAÑO REYES</t>
  </si>
  <si>
    <t>MANIZALES</t>
  </si>
  <si>
    <t>OSCAR JULIAN CESPEDES SANCHEZ</t>
  </si>
  <si>
    <t>ANDREC SURGICAL S.A</t>
  </si>
  <si>
    <t>ANA MARÍA TORRES GONZÁLEZ</t>
  </si>
  <si>
    <t>VICTOR RAFAEL GUTIERREZ TORRES</t>
  </si>
  <si>
    <t>controlygestionambiental1@hotmail.com</t>
  </si>
  <si>
    <t>PROASECAL S.A.S</t>
  </si>
  <si>
    <t>CLARA EUGENIA MORALES CAMARGO</t>
  </si>
  <si>
    <t>Calle 102 A No. 47 A - 64</t>
  </si>
  <si>
    <t>NUCLEOFARMA S.A.S</t>
  </si>
  <si>
    <t>diana victoria uejbe cediel</t>
  </si>
  <si>
    <t>carrera 43 # 6-40</t>
  </si>
  <si>
    <t>CALLE 24C 26-10</t>
  </si>
  <si>
    <t>CALLE 85 A No. 49 A - 64</t>
  </si>
  <si>
    <t>licitaciones@hospitecnica.com.co</t>
  </si>
  <si>
    <t>TECNICA ELECTROMEDICA S.A.</t>
  </si>
  <si>
    <t>CR 7 No. 156 78 OFC 305 NORTH POINT TORRE II</t>
  </si>
  <si>
    <t>carlos.diago10@gmail.com</t>
  </si>
  <si>
    <t>Santiago Idarriaga Alvarez</t>
  </si>
  <si>
    <t>info@lacarolinamedical.com</t>
  </si>
  <si>
    <t>LENTECH S.A</t>
  </si>
  <si>
    <t>JUAN CARLOS VIDAL HENAO</t>
  </si>
  <si>
    <t>CALLE 77B # 57-141 OFICINA 1008 BARRANQUILLA</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</si>
  <si>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</si>
  <si>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</si>
  <si>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info@cirugiaocular.com.co</t>
  </si>
  <si>
    <t>JAIME ANTONIO ADDIE GUZMAN</t>
  </si>
  <si>
    <t>122-2020</t>
  </si>
  <si>
    <t>CD-031-2020-HOMIL</t>
  </si>
  <si>
    <t>https://community.secop.gov.co/Public/Tendering/OpportunityDetail/Index?noticeUID=CO1.NTC.1319227&amp;isFromPublicArea=True&amp;isModal=true&amp;asPopupView=true</t>
  </si>
  <si>
    <t>ETICOS UT 2020</t>
  </si>
  <si>
    <t>ENTREGAR BAJO LA MODALIDAD DE CONTRATO DE ARRENDAMIENTO, UN AREA FISICA CORRESPONDIENTE A LA FARMACIA CONSULTA EXTERNA (AMBULATORIA) CON 173,3 M2  A ETICOS UT 2020, A CUAL SE DESTINARA PARA LA DIKSPENSACION DE MEDICAMENTOS EN EL HOSPITAL MILITAR CENTRAL EN LA CIUDAD DE BOGOTA DC EN VIRTUD DEL CONTRATO N° 106-DIGSA-2020 SUSCRITO CON LA DIRECCION GENERAL DE SANIDAD MILITAR</t>
  </si>
  <si>
    <t>REINEL STEVEN MORA</t>
  </si>
  <si>
    <t>GUSTAVO VISBAL GALOFRE</t>
  </si>
  <si>
    <t>VIA 40 # 71 - 124</t>
  </si>
  <si>
    <t>gerencia@eticos.com</t>
  </si>
  <si>
    <t>JULIETA DIAZ GRANADOS DIAZ</t>
  </si>
  <si>
    <t>david.calero@bsci.com</t>
  </si>
  <si>
    <t>GILBERTO ROMERO ARDILA</t>
  </si>
  <si>
    <t>CALLE 103 # 45 A - 29</t>
  </si>
  <si>
    <t>MACROSEARCH@MACROSEARCH.COM.CO</t>
  </si>
  <si>
    <t>NEUROLOR S.A.S</t>
  </si>
  <si>
    <t>JUAN CARLOS LUQUE SUAREZ</t>
  </si>
  <si>
    <t>Luis Orlando Rojas Romero</t>
  </si>
  <si>
    <t>CRA 16 # 127B-43 torre 4 apto 902</t>
  </si>
  <si>
    <t>luycon@outlook.com</t>
  </si>
  <si>
    <t>PHARMACEUTICAL SUPPLY CHAIN S.A.S</t>
  </si>
  <si>
    <t>JOHN JAIRO GALLO CASTRO</t>
  </si>
  <si>
    <t>Carrera 27a No 40a - 32</t>
  </si>
  <si>
    <t>PSC.COLOMBIA@GMAIL.COM</t>
  </si>
  <si>
    <t>KR 15A 118 12</t>
  </si>
  <si>
    <t>Leonardo Forero Sandoval</t>
  </si>
  <si>
    <t>Carrera 62 No. 94 A - 71</t>
  </si>
  <si>
    <t>lsuarez@micrositios.net</t>
  </si>
  <si>
    <t>YESID ALBERTO MUÑOZ URREGO</t>
  </si>
  <si>
    <t>CRA 12 # 98-38</t>
  </si>
  <si>
    <t>subdireccioncomercial@cayre.co</t>
  </si>
  <si>
    <t>CRA 54 # 44A-37</t>
  </si>
  <si>
    <t>AC 26 N 69 63 ofc 209</t>
  </si>
  <si>
    <t>leni.cordero@controlonline.com.co</t>
  </si>
  <si>
    <t xml:space="preserve">JULIETA BARRERA CORONADO </t>
  </si>
  <si>
    <t>SANTIAGO CABRERA GONZALEZ</t>
  </si>
  <si>
    <t>CALLE 163A 13B-60</t>
  </si>
  <si>
    <t>Rene Klemm</t>
  </si>
  <si>
    <t>AVENIDA AMERICAS No. 57-52</t>
  </si>
  <si>
    <t>INVERSIONES AJOVECO S.A</t>
  </si>
  <si>
    <t>ADRIANA ENRIQUETA JIMENEZ VILLALBA</t>
  </si>
  <si>
    <t>CALLE 26A # 13 - 96</t>
  </si>
  <si>
    <t>ambicolserviceseu@hotmail.com</t>
  </si>
  <si>
    <t>LUIES EDUARDO MORENO MORENO</t>
  </si>
  <si>
    <t>KAROLINA BLANCO FERREIRA</t>
  </si>
  <si>
    <t>CARLOS ALBERTO MURILLAS GIL</t>
  </si>
  <si>
    <t>CRA 43A No 5A 17</t>
  </si>
  <si>
    <t>CALLE 77 3 26-15</t>
  </si>
  <si>
    <t>licitaciones@lospinos-sa.com</t>
  </si>
  <si>
    <t xml:space="preserve">CARMEN TERESA ESQUIVIA PAJARO </t>
  </si>
  <si>
    <t>NANCY PATRICIA VEGA LLANOS</t>
  </si>
  <si>
    <t>CALLE 93 No. 48 - 11 PISO 2</t>
  </si>
  <si>
    <t>CARRERA 45 No. 14-90</t>
  </si>
  <si>
    <t>ZANDRA YASMIN LOPEZ ARDILA</t>
  </si>
  <si>
    <t>CR 36 No 63A - 29</t>
  </si>
  <si>
    <t>coord.licitaciones@ciprestige.com</t>
  </si>
  <si>
    <t>TRANSVERSAL 23 No. 93-23</t>
  </si>
  <si>
    <t>zulema.yong@grupoamarey.com</t>
  </si>
  <si>
    <t>INDUSTRIAS LUVFRANK S.A.S</t>
  </si>
  <si>
    <t>comercial@freshlimp.com</t>
  </si>
  <si>
    <t>ST JUDE MEDICAL COLOMBIA LTDA</t>
  </si>
  <si>
    <t>MARGARITA MARIA ARBELAEZ LONDOÑO</t>
  </si>
  <si>
    <t>CRA 25A # 1-31 PISO 18 ED. PARQUE EMPRESARIAL</t>
  </si>
  <si>
    <t>customerservicebogota@sjm.com</t>
  </si>
  <si>
    <t>GRUPO SABERES S.A.S</t>
  </si>
  <si>
    <t>CALLE 12 5 35 T3 404</t>
  </si>
  <si>
    <t>info@saberes.com</t>
  </si>
  <si>
    <t>SEGUROS</t>
  </si>
  <si>
    <t>LP-008-2020-HOMIL (Presentación de oferta)</t>
  </si>
  <si>
    <t>https://community.secop.gov.co/Public/Tendering/OpportunityDetail/Index?noticeUID=CO1.NTC.1441491&amp;isFromPublicArea=True&amp;isModal=true&amp;asPopupView=true</t>
  </si>
  <si>
    <t>CHUBB SEGUROS</t>
  </si>
  <si>
    <t>MARIA CRISTINA DOMINGUEZ PERALTA</t>
  </si>
  <si>
    <t>LORENA GUTIERREZ FLORES</t>
  </si>
  <si>
    <t>214-2020</t>
  </si>
  <si>
    <t>LA PREVISORA S.A</t>
  </si>
  <si>
    <t>CONTRATACIÓN DE LAS POLIZAS QUE CONFORMAN EL PROGRAMA DE SEGUROS PARA AMPARAR LOS BIENES E INTERESES PATRIMONIALES DEL HOSPITAL MILITAR CENTRAL Y AQUELLOS POR LOS CUALES SEA O LLEGARE A SER LEGALMENTE RESPONSABLE DENTRO Y FUERA DEL TERRITORIO NACIONAL”. LOTE No 2</t>
  </si>
  <si>
    <t>CALLE 57 No.9-07</t>
  </si>
  <si>
    <t>carlos.sua@previsora.gov.co</t>
  </si>
  <si>
    <t>ROBERTO ANTONIO GARCIA CARBONELL</t>
  </si>
  <si>
    <t>Calle 77B No 57-141</t>
  </si>
  <si>
    <t>internationalrocol@gmail.com</t>
  </si>
  <si>
    <t>Abdón Marcelo Andrade Chávez</t>
  </si>
  <si>
    <t>RICHARD MARK WHITLEY</t>
  </si>
  <si>
    <t>KM 2.5 AUTOPISTA MEDELLÍN PARQUE INDUSTRIAL PORTOS SABANA 80 BODEGA 69</t>
  </si>
  <si>
    <t>pedidos@intersurgical.co</t>
  </si>
  <si>
    <t>233-2020</t>
  </si>
  <si>
    <t>https://community.secop.gov.co/Public/Tendering/OpportunityDetail/Index?noticeUID=CO1.NTC.1467820&amp;isFromPublicArea=True&amp;isModal=true&amp;asPopupView=true</t>
  </si>
  <si>
    <t>PRESTACIÓN DE SERVICIOS INTEGRALES DE ORTOPEDIA Y TRAUMATOLOGIA, NEUROMONITOREO, ULTRASONIDO, PLANEACION VIRTUAL Y 3D. SUMINISTRO DE MATERIAL DE OSTEOSÍNTESIS, DISPOSITIVOS MEDICOS, SUSTITUTOS ÓSEOS Y PROTESIS A MEDIDA, PARA LOS SERVICIOS QUIRÚRGICOS (ORTOPEDIA, MAXILOFACIAL, CIRUGIA PLASTICA, OTORRINOLARINGOLOGIA, NEUROCIRUGIA) DEL HOSPITAL MILITAR CENTRAL. CON EL FIN DE CUBRIR LA VIGENCIA 2020, 2021 Y 2022</t>
  </si>
  <si>
    <t>MARTHA LILIANA SALAZAR</t>
  </si>
  <si>
    <t>Carrera 9A No 17-55 Sur Piso 2</t>
  </si>
  <si>
    <t>COLSUBSIDIO</t>
  </si>
  <si>
    <t>NESTOR ALFONSO FERNANDEZ DE SOTO VALDERRAMA</t>
  </si>
  <si>
    <t>CALLE 26 # 25 50</t>
  </si>
  <si>
    <t>nina.quinones@colsubsidio.com</t>
  </si>
  <si>
    <t>Carrera 7 # 156 - 10 Oficina 1906 Edificio Torre Krystal</t>
  </si>
  <si>
    <t>administrativo@e-dea.co</t>
  </si>
  <si>
    <t>Andres Ricardo Barragan Ortiz</t>
  </si>
  <si>
    <t>Sandra Lucia Ramírez Atehortua</t>
  </si>
  <si>
    <t>RISKS INTERNATIONAL S.A.S</t>
  </si>
  <si>
    <t>ANDRES DAVID NAVARRO PUELLO</t>
  </si>
  <si>
    <t>CARRERA 43 # 22 A 62</t>
  </si>
  <si>
    <t>CONTACTOS@RISKSINT.COM</t>
  </si>
  <si>
    <t>BERNARDO ARMANDO CAMACHO RODRÍGUEZ</t>
  </si>
  <si>
    <t>bacamacho@idcbis.org.co</t>
  </si>
  <si>
    <t>edwin.benjumea@stryker.com</t>
  </si>
  <si>
    <t>mercadeo@proasecal.com</t>
  </si>
  <si>
    <t>calle 23 No 43a-100</t>
  </si>
  <si>
    <t>SMN SOLUCIONES INTEGRALES SAS</t>
  </si>
  <si>
    <t>WILLIAM WILCHES RODRIGUEZ</t>
  </si>
  <si>
    <t>Calle 67 No. 5-42</t>
  </si>
  <si>
    <t>viviana.quintana@quinberlab.com.co</t>
  </si>
  <si>
    <t>ANGEL OCTAVIO DONATO RENDON</t>
  </si>
  <si>
    <t>326-2020</t>
  </si>
  <si>
    <t>LP-011-2020-HOMIL</t>
  </si>
  <si>
    <t>https://community.secop.gov.co/Public/Tendering/OpportunityDetail/Index?noticeUID=CO1.NTC.1537648&amp;isFromPublicArea=True&amp;isModal=true&amp;asPopupView=true</t>
  </si>
  <si>
    <t>ARRENDAMIENTO DE DOS EQUIPOS DE RADIOLOGIA DIGITAL (CONVENCIONAL Y FLUROSCOPIO) Y UN MAMOGRAFO DIGITAL DIRECTO, LOS CUALES DEBEN INCLUIR ADECUACION E INSTALACION MANTENIMIENTO PREVENTIVO, PREDICTIVO, CORRECTIVO Y SOPORT TECNICO (LOTES 1 Y 3)</t>
  </si>
  <si>
    <t>327-2020</t>
  </si>
  <si>
    <t>ARRENDAMIENTO DE DOS EQUIPOS DE RADIOLOGIA DIGITAL (CONVENCIONAL Y FLUROSCOPIO) Y UN MAMOGRAFO DIGITAL DIRECTO, LOS CUALES DEBEN INCLUIR ADECUACION E INSTALACION MANTENIMIENTO PREVENTIVO, PREDICTIVO, CORRECTIVO Y SOPORT TECNICO (LOTES 2)</t>
  </si>
  <si>
    <t>330-2020</t>
  </si>
  <si>
    <t>LP-012-2020-HOMIL</t>
  </si>
  <si>
    <t>https://community.secop.gov.co/Public/Tendering/OpportunityDetail/Index?noticeUID=CO1.NTC.1540858&amp;isFromPublicArea=True&amp;isModal=true&amp;asPopupView=true</t>
  </si>
  <si>
    <t>GENERAL MEDICA DE COLOMBIA S.A - GEMEDCO S.A</t>
  </si>
  <si>
    <t>ARRENDAMIENTO DE UN (1) EQUIPO DE RESONADOR MAGNÉTICO INCLUYENDO INSTALACIÓN, MANTENIMIENTO PREVENTIVO, CORRECTIVO Y SOPORTE TÉCNICO PARA LOS DIFERENTES SERVICIOS DEL HOSPITAL MILITAR CENTRAL</t>
  </si>
  <si>
    <t>Av. Cra 7 N° 155C - 20 Piso 40 North Point Torre E</t>
  </si>
  <si>
    <t>kabi.col.sac@fresenius-kabi.com</t>
  </si>
  <si>
    <t xml:space="preserve">VALOR ADICION </t>
  </si>
  <si>
    <t xml:space="preserve">GUILLERMO ALFREDO VEGA </t>
  </si>
  <si>
    <t>002-2021</t>
  </si>
  <si>
    <t>003-2021</t>
  </si>
  <si>
    <t>PEDRO HERRERA ABOGADOS SAS</t>
  </si>
  <si>
    <t>008-2021</t>
  </si>
  <si>
    <t>CLARA ESPERANZA GALVIS DIAZ</t>
  </si>
  <si>
    <t>ESCUDERO GIRALDO Y ASOCIADOS S.A.S</t>
  </si>
  <si>
    <t>013-2021</t>
  </si>
  <si>
    <t>014-2021</t>
  </si>
  <si>
    <t>CD-014-2021-HOMIL</t>
  </si>
  <si>
    <t>https://community.secop.gov.co/Public/Tendering/OpportunityDetail/Index?noticeUID=CO1.NTC.1714410&amp;isFromPublicArea=True&amp;isModal=true&amp;asPopupView=true</t>
  </si>
  <si>
    <t>NTREGA BAJO EL TÍTULO DE ARRENDAMIENTO DEL ÁREA DE 110 M2 UBICADA EN EL SEGUNDO SÓTANO DEL EDIFICIO PRINCIPAL, PARA LA PRESTACIÓN DE OPERACIÓN, PRODUCCIÓN DE MEZCLAS Y ACONDICIONAMIENTO DE MEDICAMENTOS, PARA EL HOSPITAL MILITAR CENTRAL</t>
  </si>
  <si>
    <t xml:space="preserve">NELSON OSWALDO MOSSOS </t>
  </si>
  <si>
    <t>CARRERA 29 No.45-94 OFICINA 204 EDIFICIO ATLAS</t>
  </si>
  <si>
    <t>019-2021</t>
  </si>
  <si>
    <t>MC-003-2021-HOMIL</t>
  </si>
  <si>
    <t>https://community.secop.gov.co/Public/Tendering/OpportunityDetail/Index?noticeUID=CO1.NTC.1712729&amp;isFromPublicArea=True&amp;isModal=true&amp;asPopupView=true</t>
  </si>
  <si>
    <t>INSTITUTO ROOSVELT</t>
  </si>
  <si>
    <t>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t>
  </si>
  <si>
    <t>JOSE IGNACIO ZAPATA SANCHEZ</t>
  </si>
  <si>
    <t>cra 4 este No. 17 - 50 sobre avenida circunvalar</t>
  </si>
  <si>
    <t>desarrolloioir@ioir.org.co</t>
  </si>
  <si>
    <t>020-2021</t>
  </si>
  <si>
    <t>OVIDIO TORRES RINCÓN</t>
  </si>
  <si>
    <t>Ruth.isnelda.gaviria@medtronic.com</t>
  </si>
  <si>
    <t>025-2021</t>
  </si>
  <si>
    <t>026-2021</t>
  </si>
  <si>
    <t>SUMINISTRO DE REACTIVO PARA MEDIR NIVELES DE MEDICAMENTOS TERAPEUTICOS EN PACIENTES DEL HOSPITAL MILITAR CENTRAL</t>
  </si>
  <si>
    <t>Mario Perez</t>
  </si>
  <si>
    <t>Calla 26 # 69-76 Torre 2 Piso 7</t>
  </si>
  <si>
    <t>pbejaran@its.jnj.com</t>
  </si>
  <si>
    <t>028-2021</t>
  </si>
  <si>
    <t>JAIME ANDRES MUÑOZ REVECO</t>
  </si>
  <si>
    <t>CALLE 127A No. 53A - 45 PISO 8 EDIFICIO 3</t>
  </si>
  <si>
    <t>CARRERA 44 N°20-21</t>
  </si>
  <si>
    <t>Zoraida Patricia Cabrera Guerrero</t>
  </si>
  <si>
    <t>Avenida Cra 9 No. 101 - 67</t>
  </si>
  <si>
    <t>maryam.paez@merckgroup.com</t>
  </si>
  <si>
    <t>039-2021</t>
  </si>
  <si>
    <t>MC-019-2021-HOMIL</t>
  </si>
  <si>
    <t>https://community.secop.gov.co/Public/Tendering/OpportunityDetail/Index?noticeUID=CO1.NTC.1793457&amp;isFromPublicArea=True&amp;isModal=true&amp;asPopupView=true</t>
  </si>
  <si>
    <t>INSTITUTO DISTRITAL DE CIENCIA, BIOTECNOLOGIA E INNOVACION EN SALUD - IDCBIS</t>
  </si>
  <si>
    <t>SUMINISTRO DE ALOINJERTOS DE PIEL PARA EL ÁREA DE CIRUGIA PLASTICA DEL HOSPITAL MILITAR CENTRAL</t>
  </si>
  <si>
    <t>CAROLINA GURARIN VILLABON</t>
  </si>
  <si>
    <t>Carlos Andres Manrique Jimenez</t>
  </si>
  <si>
    <t>BAXALTA COLOMBIA S.A.S</t>
  </si>
  <si>
    <t>DAVID DOMINGUEZ</t>
  </si>
  <si>
    <t>CALLE 116 # 7-15 PISO 7</t>
  </si>
  <si>
    <t>050-2021</t>
  </si>
  <si>
    <t>JUAN CARLOS ARBELAEZ ECHEVERRY</t>
  </si>
  <si>
    <t>CARRERA 16 A NO 84 19</t>
  </si>
  <si>
    <t>comercial@centrodecontroldecancer.com</t>
  </si>
  <si>
    <t>051-2021</t>
  </si>
  <si>
    <t>MC-026-2021-HOMIL</t>
  </si>
  <si>
    <t>https://community.secop.gov.co/Public/Tendering/OpportunityDetail/Index?noticeUID=CO1.NTC.1810101&amp;isFromPublicArea=True&amp;isModal=true&amp;asPopupView=true</t>
  </si>
  <si>
    <t>PRESTACIÓN DE SERVICIOS DE SALUD PARA LA REALIZACIÓN DE EXÁMENES EXTRAHOSPITALARIOS DIAGNÓSTICOS Y TERAPÉUTICOS DEL SERVICIO DE MEDICINA NUCLEAR DEL HOSPITAL MILITAR CENTRAL</t>
  </si>
  <si>
    <t>CLAUDIA MARCELA PRIETO HERRERA</t>
  </si>
  <si>
    <t>CARRERA 20 62 09</t>
  </si>
  <si>
    <t>053-2021</t>
  </si>
  <si>
    <t>MC-025-2021-HOMIL</t>
  </si>
  <si>
    <t>https://community.secop.gov.co/Public/Tendering/OpportunityDetail/Index?noticeUID=CO1.NTC.1805830&amp;isFromPublicArea=True&amp;isModal=true&amp;asPopupView=true</t>
  </si>
  <si>
    <t>RADIOLOGICAL PROTECTION SERVICES</t>
  </si>
  <si>
    <t>MANTENIMIENTO PREVENTIVO, MANTENIMIENTO CORRECTIVO Y CALIBRACION DE DETECTORES DEL SISTEMA DE VERTIDOS DEL SERVICIO DE MEDICINA NUCLEAR</t>
  </si>
  <si>
    <t>054-2021</t>
  </si>
  <si>
    <t>KRA 92 No 64C 24</t>
  </si>
  <si>
    <t>055-2021</t>
  </si>
  <si>
    <t>056-2021</t>
  </si>
  <si>
    <t>057-2021</t>
  </si>
  <si>
    <t>Juan Alberto Diez Zuluaga</t>
  </si>
  <si>
    <t>ventas4@retina.com.co</t>
  </si>
  <si>
    <t>AMBICOL SERVICES S.A.S</t>
  </si>
  <si>
    <t>LUIS GABRIEL NOVA VARGAS</t>
  </si>
  <si>
    <t>PRESTACIÓN DE SERVICIOS DE SALUD PARA LA REALIZACIÓN DE EXÁMENES DE LABORATORIO CLÍNICO, DIAGNOSTICO Y TERAPÉUTICO EXTRAHOSPITALARIOS PARA EL HOSPITAL MILITAR CENTRAL</t>
  </si>
  <si>
    <t>DIANA CAROLINA DAZA MEDINA</t>
  </si>
  <si>
    <t>licitaciones@laboratoriocolcan.com</t>
  </si>
  <si>
    <t>ANA MARIA LIZARRONDO OLLO</t>
  </si>
  <si>
    <t>CARRERA 7 No. 68-70</t>
  </si>
  <si>
    <t>inmaculada@clinicalainmaculada.org</t>
  </si>
  <si>
    <t>ENRIQUE TURK FERNANDEZ</t>
  </si>
  <si>
    <t>AVENIDA EL DORADO No. 75 - 93</t>
  </si>
  <si>
    <t>avoviedo@mmm.com</t>
  </si>
  <si>
    <t>Hernan Adolfo Ramon Yerovi</t>
  </si>
  <si>
    <t>Calle 44 #8 -31</t>
  </si>
  <si>
    <t>065-2021</t>
  </si>
  <si>
    <t>B BRAUN MEDICAL S.A</t>
  </si>
  <si>
    <t>070-2021</t>
  </si>
  <si>
    <t>Rafael Antonio Salamanca</t>
  </si>
  <si>
    <t>transversal 93 51 93 Bodega 18</t>
  </si>
  <si>
    <t>info@ddb.com.co</t>
  </si>
  <si>
    <t>071-2021</t>
  </si>
  <si>
    <t xml:space="preserve">CARLOS ALBERTO ALARCON </t>
  </si>
  <si>
    <t>FARMAPOS LTDA</t>
  </si>
  <si>
    <t>fredy gerardo ortega traslaviña</t>
  </si>
  <si>
    <t>CARRERA 25 # 39 A 41</t>
  </si>
  <si>
    <t>077-2021</t>
  </si>
  <si>
    <t>SUMINISTRO DE TUBOS COLORIMÉTRICOS PARA LOS ANÁLISIS DE CONTROL DE CALIDAD DE AIRE MEDICINAL EN PRODUCCIÓN Y EN PUNTOS DE USO EN EL HOSPITAL MILITAR CENTRAL</t>
  </si>
  <si>
    <t>081-2021</t>
  </si>
  <si>
    <t>PFIZER S A S</t>
  </si>
  <si>
    <t>Avenida Suba # 95-66</t>
  </si>
  <si>
    <t>LICENCIAMIENTO DE USO DE LA PLATAFORMA, ADMINISTRACIÓN DE SERVIDORES Y SOPORTE PARA EL SISTEMA DE GESTIÓN ACADÉMICA DE LA ESCUELA DE ENFERMERÍA DEL HOSPITAL MILITAR CENTRAL</t>
  </si>
  <si>
    <t>FABIO LEON ALZATE RODRIGUEZ</t>
  </si>
  <si>
    <t>SUMINISTRO DE DESINFECTANTES E INSUMOS DE LIMPIEZA PARA LA CENTRAL DE ADECUACIÓN DE MEDICAMENTOS DEL HOSPITAL MILITAR CENTRAL</t>
  </si>
  <si>
    <t>INSTRUMENTACION S.A.</t>
  </si>
  <si>
    <t>094-2021</t>
  </si>
  <si>
    <t>095-2021</t>
  </si>
  <si>
    <t>G BARCO SA</t>
  </si>
  <si>
    <t>099-2021</t>
  </si>
  <si>
    <t>100-2021</t>
  </si>
  <si>
    <t>MC-071-2021-HOMIL</t>
  </si>
  <si>
    <t>https://community.secop.gov.co/Public/Tendering/OpportunityDetail/Index?noticeUID=CO1.NTC.1934234&amp;isFromPublicArea=True&amp;isModal=true&amp;asPopupView=true</t>
  </si>
  <si>
    <t>PRESTACION DE SERVICIOS DE SALUD PARA LA REALIZACION DE EXÁMENES EXTRAHOSPITALARIOS PARA ESTUDIOS DE RESONANCIA MAGNÉTICA DEL HOSPITAL MILITAR CENTRAL</t>
  </si>
  <si>
    <t>104-2021</t>
  </si>
  <si>
    <t>MC-081-2021-HOMIL</t>
  </si>
  <si>
    <t>https://community.secop.gov.co/Public/Tendering/OpportunityDetail/Index?noticeUID=CO1.NTC.1934051&amp;isFromPublicArea=True&amp;isModal=true&amp;asPopupView=true</t>
  </si>
  <si>
    <t>CARE DOSIMETRY SAS</t>
  </si>
  <si>
    <t>SERVICIO DE DOSIMETRÍA PERSONAL PARA EL SEGUIMIENTO DE LAS DOSIS RECIBIDAS POR LOS TRABAJADORES OCUPACIONALMENTE EXPUESTOS A RADIACIONES IONIZANTES</t>
  </si>
  <si>
    <t>MAURICIO ARIZA LEON</t>
  </si>
  <si>
    <t>CALLE 5 B 3 No. 31-29</t>
  </si>
  <si>
    <t>admon@caredosimetry.com</t>
  </si>
  <si>
    <t>105-2021</t>
  </si>
  <si>
    <t>MC-077-2021-HOMIL</t>
  </si>
  <si>
    <t>https://community.secop.gov.co/Public/Tendering/OpportunityDetail/Index?noticeUID=CO1.NTC.1929519&amp;isFromPublicArea=True&amp;isModal=true&amp;asPopupView=true</t>
  </si>
  <si>
    <t>CONTRATAR LOS DE SERVICIOS DE UN PROVEEDOR CON EL FIN DE QUE EFECTUE LAS DEBIDAS DILIGENCIAS AMPLIADAS, REQUERIDAS DENTRO DEL SISTEMA DE ADMINISTRACION DE RIESGO DEL LAVADO DE ACTIVOS Y FNANCIACION DEL TERRORISMO, SARLAFT, REQUERIDO POR EL HOSPITAL MILITAR CENTRAL</t>
  </si>
  <si>
    <t>112-2021</t>
  </si>
  <si>
    <t>Walter Giraldo Gomez</t>
  </si>
  <si>
    <t>Cra 13 # 64 - 16 Of 333</t>
  </si>
  <si>
    <t>comercial@softwareit.com.co</t>
  </si>
  <si>
    <t>CALLE 83 A # 23 - 82</t>
  </si>
  <si>
    <t>127-2021</t>
  </si>
  <si>
    <t>MC-094-2021-HOMIL</t>
  </si>
  <si>
    <t>https://community.secop.gov.co/Public/Tendering/OpportunityDetail/Index?noticeUID=CO1.NTC.1972912&amp;isFromPublicArea=True&amp;isModal=true&amp;asPopupView=true</t>
  </si>
  <si>
    <t>MANTENIMIENTO PREVENTIVO Y LOS CORRECTIVOS QUE SEAN NECESARIOS INCLUIDO REPUESTOS ORIGINALES NUEVOS NO REMANUFACTURADOS DEL EQUIPO PENTACAM DEL SERVICIO DE OFTALMOLOGÍA DEL HOSPITAL MILITAR CENTRAL</t>
  </si>
  <si>
    <t>HUMBERTO JAVIER DURAN CORTES</t>
  </si>
  <si>
    <t>MANUEL GONZÁLEZ</t>
  </si>
  <si>
    <t>CLL 98 N° 70 - 91 OFICINA 911</t>
  </si>
  <si>
    <t>140-2021</t>
  </si>
  <si>
    <t>MC-100-2021-HOMIL</t>
  </si>
  <si>
    <t>https://community.secop.gov.co/Public/Tendering/OpportunityDetail/Index?noticeUID=CO1.NTC.1988971&amp;isFromPublicArea=True&amp;isModal=true&amp;asPopupView=true</t>
  </si>
  <si>
    <t>MANTENIMIENTO PREVENTIVO Y LOS CORRECTIVOS QUE SEAN NECESARIOS INCLUYENDO EL SUMINISTRO E INSTALACION DE REPUESTOS NUEVOS NO REMANOFACTURADOS PARA EL CRIOCOAGULADOR MARCA WALLACH DEL SERVICIO DE SALAS DE CIRUGIA DEL HOSPITAL MILITAR CENTRAL</t>
  </si>
  <si>
    <t>MANTENIMIENTO PREVENTIVO (AFILADO, AJUSTE, LUBRICACIÓN Y DESMANCHADO) Y MANTENIMIENTO CORRECTIVO, INCUIDO REPUESTOS NUEVOS NO REMANOFACTURADOS PARA UNIDADES DE INSTRUMENTAL QUIRURQUICO DEL HOSPITAL MILITAR CENTRAL</t>
  </si>
  <si>
    <t xml:space="preserve">MEDELLIN </t>
  </si>
  <si>
    <t>144-2021</t>
  </si>
  <si>
    <t>MC-105-2021-HOMIL</t>
  </si>
  <si>
    <t>https://community.secop.gov.co/Public/Tendering/OpportunityDetail/Index?noticeUID=CO1.NTC.1995969&amp;isFromPublicArea=True&amp;isModal=true&amp;asPopupView=true</t>
  </si>
  <si>
    <t>SUMINISTRAR, PREPARAR Y PRESERVAR TEJIDOS CORNEALES, ESCLERAS Y/O MEMBRANA AMNIÓTICA PARA EL HOSPITAL MILITAR</t>
  </si>
  <si>
    <t>145-2021</t>
  </si>
  <si>
    <t>CD-050-2021-HOMIL</t>
  </si>
  <si>
    <t>https://community.secop.gov.co/Public/Tendering/OpportunityDetail/Index?noticeUID=CO1.NTC.2016771&amp;isFromPublicArea=True&amp;isModal=true&amp;asPopupView=true</t>
  </si>
  <si>
    <t>CONSORCIO NUTRIMOS  D&amp;B FCJ</t>
  </si>
  <si>
    <t>ENTREGAR A TÍTULO DE ARRENDAMIENTO DOS ESPACIOS DENTRO DE LAS INSTALACIONES DEL HOSPITAL MILITAR CENTRAL CON UN ÁREA APROXIMADA DE 422.47 M2 EN TOTAL, PARA LA PRESTACIÓN DEL SERVICIO DE CAFETERÍA Y RESTAURANTE EN EL PRIMER PISO Y DEL CLUB MÉDICO</t>
  </si>
  <si>
    <t>CARLOS ENRIQUE QUINTERO AVENDAÑO</t>
  </si>
  <si>
    <t>AV CALLE 100 # 8 A -55 TORRE C OFICINA 212</t>
  </si>
  <si>
    <t>GERENTE.ADMINISTRATIVO@DYBCATERING.COM</t>
  </si>
  <si>
    <t>146-2021</t>
  </si>
  <si>
    <t>MC-095-2021-HOMIL</t>
  </si>
  <si>
    <t>https://community.secop.gov.co/Public/Tendering/OpportunityDetail/Index?noticeUID=CO1.NTC.1995964&amp;isFromPublicArea=True&amp;isModal=true&amp;asPopupView=true</t>
  </si>
  <si>
    <t>MULTILINK INGENIERIA S.A.S</t>
  </si>
  <si>
    <t>MANTENIMIENTO PREVENTIVO Y CORRECTIVO CON SUMINISTRO E INSTALACIÓN DE REPUESTOS ORIGINALES NUEVOS NO RE MANUFACTURADOS AL SISTEMA DE TELEMETRÍA MARCA MINDRAY DEL SERVICIO DE REHABILITACIÓN CARDIACA DEL HOSPITAL MILITAR CENTRAL</t>
  </si>
  <si>
    <t>Pedro Antonio Rojas Rodriguez</t>
  </si>
  <si>
    <t>Carrera 20 No 169 - 32</t>
  </si>
  <si>
    <t>comercial@multilinkingenieria.com</t>
  </si>
  <si>
    <t>SUMINISTRO DE INSUMOS, CONSUMIBLES, ELEMENTOS ELECTRÓNICOS Y MATERIALES PARA REALIZAR MANTENIMIENTO DE LOS EQUIPOS BIOMÉDICOS DEL HOSPITAL MILITAR CENTRAL</t>
  </si>
  <si>
    <t>CMT COLOMBIA S.A.S</t>
  </si>
  <si>
    <t>150-2021</t>
  </si>
  <si>
    <t>MC-099-2021-HOMIL</t>
  </si>
  <si>
    <t>https://community.secop.gov.co/Public/Tendering/OpportunityDetail/Index?noticeUID=CO1.NTC.1996060&amp;isFromPublicArea=True&amp;isModal=true&amp;asPopupView=true</t>
  </si>
  <si>
    <t>LABORATORIO CLINICO ANDRADE NARVAEZ  "COLCAN"</t>
  </si>
  <si>
    <t>SUMINISTRO DE COMPONENTES SANGUÍNEOS PARA ATENDER LA DEMANDA DE TRANSFUSION CUANDO EL BANCO DE SANGRE DEL HOSPITAL NO CUENTE CON ELLOS Y LA REALIZACIÓN DE PRUEBAS CONFIRMATORIAS, DE ACUERDO A LA CIRCULR 082 DE 2011 Y SUS ANEXOS, PARA LOS DONANTES DE SANGRE Y AFÉRESIS CON PRUEBAS INFECCIOSAS REACTIVAS</t>
  </si>
  <si>
    <t>151-2021</t>
  </si>
  <si>
    <t>GLORIA NEIRA</t>
  </si>
  <si>
    <t>Calle 77 #28b -13 Barrio Santa Sofia</t>
  </si>
  <si>
    <t>CONTRATAR EL SUMINISTRO DE ARREGLOS FLORALES PARA EL HOSPITAL MILITAR CENTRAL</t>
  </si>
  <si>
    <t>NELSON EMILIO POVEDA ACOSTA</t>
  </si>
  <si>
    <t>CRA 62 #96-35</t>
  </si>
  <si>
    <t>161-2021</t>
  </si>
  <si>
    <t>CD-055-2021-HOMIL_1</t>
  </si>
  <si>
    <t>https://community.secop.gov.co/Public/Tendering/OpportunityDetail/Index?noticeUID=CO1.NTC.2009039&amp;isFromPublicArea=True&amp;isModal=true&amp;asPopupView=true</t>
  </si>
  <si>
    <t>MANTENIMIENTO PREVENTIVO Y LOS CORRECTIVOS QUE SEAN NECESARIOS INCLUYENDO REPUESTOS ORIGINALES NUEVOS NO REMANUFACTURADOS DEL MICROSCOPIO MARCA LEICA DEL HOSPITAL MILITAR CENTRAL</t>
  </si>
  <si>
    <t>166-2021</t>
  </si>
  <si>
    <t>168-2021</t>
  </si>
  <si>
    <t>MC-112-2021-HOMIL</t>
  </si>
  <si>
    <t>https://community.secop.gov.co/Public/Tendering/OpportunityDetail/Index?noticeUID=CO1.NTC.2013151&amp;isFromPublicArea=True&amp;isModal=true&amp;asPopupView=true</t>
  </si>
  <si>
    <t>MANTENIMIENTO PREVENTIVO Y LOS CORRECTIVOS QUE SEAN NECESARIOS INCLUIDO REPUESTOS ORIGINALES NUEVOS NO REMANUFACTURADOS PARA LOS EQUIPOS DE MARCA RICHARD WOLF, EMS Y OTOPRONT DEL SERVICIO DE OTORRINO, CIRUGÍA, UROLOGÍA Y REHABILITACIÓN CARDIACA DEL HOSPITAL MILITAR CENTRAL</t>
  </si>
  <si>
    <t>171-2021</t>
  </si>
  <si>
    <t>SI-002-2021-HOMIL (Presentación de oferta)</t>
  </si>
  <si>
    <t>https://community.secop.gov.co/Public/Tendering/OpportunityDetail/Index?noticeUID=CO1.NTC.1987182&amp;isFromPublicArea=True&amp;isModal=true&amp;asPopupView=true</t>
  </si>
  <si>
    <t>DIEGO FERNANDO TRIANA LEON - FERREDEPOSITO BELL</t>
  </si>
  <si>
    <t>SUMINISTRO DE ELEMENTOS Y MATERIALES DE FERRETERÍA Y CONSTRUCCIÓN NECESARIOS PARA EL MANTENIMIENTO DE LAS INSTALACIONES DEL HOSPITAL MILITAR CENTRAL (LOTE 1 - CARPINTERIA Y LOTE 6 - ELECTRICIDAD)</t>
  </si>
  <si>
    <t>REYNEL STEVEN MORA ALFONSO</t>
  </si>
  <si>
    <t>DIEGO FERNANDO TRIANA LEON</t>
  </si>
  <si>
    <t>calle 68 n 27 a #16</t>
  </si>
  <si>
    <t>bell.licitaciones@gmail.com</t>
  </si>
  <si>
    <t>172-2021</t>
  </si>
  <si>
    <t>COMERCIAL J F I SAS</t>
  </si>
  <si>
    <t>SUMINISTRO DE ELEMENTOS Y MATERIALES DE FERRETERÍA Y CONSTRUCCIÓN NECESARIOS PARA EL MANTENIMIENTO DE LAS INSTALACIONES DEL HOSPITAL MILITAR CENTRAL (LOTE 2 - ORNAMENTACION Y LOTE 7 - PLOMERIA).</t>
  </si>
  <si>
    <t>INES QUIJANO ACEVEDO</t>
  </si>
  <si>
    <t>CALLE 37 46-213</t>
  </si>
  <si>
    <t>ventas@comercialjfi.com</t>
  </si>
  <si>
    <t>174-2021</t>
  </si>
  <si>
    <t>CENTRO FERRETERO MAFER</t>
  </si>
  <si>
    <t>SUMINISTRO DE ELEMENTOS Y MATERIALES DE FERRETERÍA Y CONSTRUCCIÓN NECESARIOS PARA EL MANTENIMIENTO DE LAS INSTALACIONES DEL HOSPITAL MILITAR CENTRAL (LOTE 4 – ALBAÑILERÍA Y LOTE 5 - PINTURA).</t>
  </si>
  <si>
    <t>SERGIO CARDENAS CALA</t>
  </si>
  <si>
    <t>Crr 15 #12-65 Brr Martires</t>
  </si>
  <si>
    <t>licitacionesmafer@gmail.com</t>
  </si>
  <si>
    <t>LM INSTRUMENTS S.A.</t>
  </si>
  <si>
    <t>SANTIAGO PARDO TURRIAGO</t>
  </si>
  <si>
    <t>EQUITRONIC S.A.S</t>
  </si>
  <si>
    <t>JOSE GOETHE GUTIERREZ OSORIO</t>
  </si>
  <si>
    <t>Carrera 16 No 36 22</t>
  </si>
  <si>
    <t>fundaradic@hotmail.com</t>
  </si>
  <si>
    <t>PRESTACIÓN DE SERVICIOS PARA LA REALIZACIÓN DE LOS EXÁMENES MÉDICOS OCUPACIONALES Y LOS CORRESPONDIENTES PARACLÍNICOS DE ACUERDO AL RIESGO DE LOS ASPIRANTES Y TRABAJADORES DEL HOSPITAL MILITAR CENTRAL</t>
  </si>
  <si>
    <t>Aicardo Bonilla Velandia</t>
  </si>
  <si>
    <t>Carrera 21 A No. 172-17</t>
  </si>
  <si>
    <t>corporativo@hbsupplier.com</t>
  </si>
  <si>
    <t>SA-028-2021-HOMIL</t>
  </si>
  <si>
    <t>https://community.secop.gov.co/Public/Tendering/OpportunityDetail/Index?noticeUID=CO1.NTC.2004243&amp;isFromPublicArea=True&amp;isModal=true&amp;asPopupView=true</t>
  </si>
  <si>
    <t>199-2021</t>
  </si>
  <si>
    <t>COOPERATIVA DE HOSPITALES DE ANTIOQUIA - COHAN</t>
  </si>
  <si>
    <t>SUMINISTRO DE MEDICAMENTOS DE ALTO COSTO PARA EL HOSPITAL MILITAR CENTRAL, LOTES 2 Y 6</t>
  </si>
  <si>
    <t>MARIO  MENA BEJARANO</t>
  </si>
  <si>
    <t>Jamel Alberto Henao Cardona</t>
  </si>
  <si>
    <t>CARRERA 48 N°24 -104</t>
  </si>
  <si>
    <t>comercial@cohan.org.co</t>
  </si>
  <si>
    <t>201-2021</t>
  </si>
  <si>
    <t>SUMINISTRO DE MEDICAMENTOS DE ALTO COSTO PARA EL HOSPITAL MILITAR CENTRAL - LOTE 4</t>
  </si>
  <si>
    <t>Carolina Vasquez Corzo</t>
  </si>
  <si>
    <t>Efren Rivas Angel</t>
  </si>
  <si>
    <t>calle 79A # 66-69</t>
  </si>
  <si>
    <t>efren.rivas@hotmail.com</t>
  </si>
  <si>
    <t>PARQUE JUANCHITO BODEGA B TERRAZA 6</t>
  </si>
  <si>
    <t>administradorcuentasclaves@alkamedica.com</t>
  </si>
  <si>
    <t>220-2021</t>
  </si>
  <si>
    <t>231-2021</t>
  </si>
  <si>
    <t>CD-065-2021-HOMIL</t>
  </si>
  <si>
    <t>https://community.secop.gov.co/Public/Tendering/OpportunityDetail/Index?noticeUID=CO1.NTC.2095882&amp;isFromPublicArea=True&amp;isModal=true&amp;asPopupView=true</t>
  </si>
  <si>
    <t>SUMINISTRO DE INSUMOS Y/O DISPOSITIVOS MÉDICO-QUIRÚRGICOS PARA EQUIPO NEURO-NAVEGADOR REQUERIDOS PARA LA REALIZACIÓN DEL PROGRAMA QUIRÚRGICO EN SALAS DE CIRUGÍA DEL SERVICIO DE NEUROCIRUGÍA QUE FORMA PARTE DE LA UNIDAD CLÍNICO QUIRÚRGICA DEL HOSPITAL MILITAR CENTRAL</t>
  </si>
  <si>
    <t>SUMINISTRO DE ELEMENTOS Y REPUESTOS PARA EL MANTENIMIENTO Y CRECIMIENTO DE LA RED DE DATOS DEL HOSPITAL MILITAR CENTRAL</t>
  </si>
  <si>
    <t>Felipe Jorge Risso Aubry</t>
  </si>
  <si>
    <t>Calle 100 No. 13 – 21 Oficina 503 Edificio Megatower Torre 2</t>
  </si>
  <si>
    <t>ANA FELISA GIRALDO VALENCIA</t>
  </si>
  <si>
    <t>Av. Cra 72 #80-94, Piso 12</t>
  </si>
  <si>
    <t>herlinda.morales@ge.com</t>
  </si>
  <si>
    <t>COMERANDINA INDUSTRIAL S.A.S</t>
  </si>
  <si>
    <t>comerandina.industrial@hotmail.com</t>
  </si>
  <si>
    <t>REYNEL STIVEN MORA ALFONSO</t>
  </si>
  <si>
    <t>SOFTWARE IT S.A.S</t>
  </si>
  <si>
    <t>272-2021</t>
  </si>
  <si>
    <t>MC-176-2021-HOMIL</t>
  </si>
  <si>
    <t>https://community.secop.gov.co/Public/Tendering/OpportunityDetail/Index?noticeUID=CO1.NTC.2195643&amp;isFromPublicArea=True&amp;isModal=true&amp;asPopupView=true</t>
  </si>
  <si>
    <t>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</si>
  <si>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GUSTAVO ADOLFO GALVIS PARADA</t>
  </si>
  <si>
    <t>LUIS RAMIRO DÍAZ BRICEÑO</t>
  </si>
  <si>
    <t>CARRERA 19 A # 90 - 13 OFICINA 303</t>
  </si>
  <si>
    <t>servicioalcliente@riskconsultingcolombia.com</t>
  </si>
  <si>
    <t>RENOVACIÓN DEL SOPORTE Y MANTENIMIENTO DEL SOFTWARE DE MONITOREO DEL HOSPITAL MILITAR CENTRAL.</t>
  </si>
  <si>
    <t>Calle 75B n° 71A-09</t>
  </si>
  <si>
    <t>harold.duran@importsystem.com.co</t>
  </si>
  <si>
    <t>Angela Maria Cruz Pombo</t>
  </si>
  <si>
    <t>Calle 100 No. 7a - 81 Piso 6</t>
  </si>
  <si>
    <t>rgueva01@amgen.com</t>
  </si>
  <si>
    <t>JOSE ANTONIO CURREA DIAZ</t>
  </si>
  <si>
    <t>AVENIDA CALLE 26 82 70</t>
  </si>
  <si>
    <t>289-2021</t>
  </si>
  <si>
    <t>SA-056-2021-HOMIL</t>
  </si>
  <si>
    <t>https://community.secop.gov.co/Public/Tendering/OpportunityDetail/Index?noticeUID=CO1.NTC.2168180&amp;isFromPublicArea=True&amp;isModal=true&amp;asPopupView=true</t>
  </si>
  <si>
    <t>SUMINISTRO DE INSUMOS PARA LA ELABORACION DE NUTRICIONES PARENTERALES EN LA CENTRAL DE MEDICAMENTOS DEL HOSPITAL MILITAR CENTRAL</t>
  </si>
  <si>
    <t>RAFAEL CAMACHO VILLAMIL</t>
  </si>
  <si>
    <t>292-2021</t>
  </si>
  <si>
    <t>SA-057-2021-HOMIL</t>
  </si>
  <si>
    <t>https://community.secop.gov.co/Public/Tendering/OpportunityDetail/Index?noticeUID=CO1.NTC.2189230&amp;isFromPublicArea=True&amp;isModal=true&amp;asPopupView=true</t>
  </si>
  <si>
    <t>CHAHER S.A</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</si>
  <si>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</si>
  <si>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RAFAEL ANTONIO DUQUE SALAZAR</t>
  </si>
  <si>
    <t>Daniel Enrique Chaparro Ramirez</t>
  </si>
  <si>
    <t>carrera 57 92-15</t>
  </si>
  <si>
    <t>JORGE HERNANDO PINZON CASTIBLANCO</t>
  </si>
  <si>
    <t>CALLE 12A No. 68C-03</t>
  </si>
  <si>
    <t>Jose Pablo Uribe Lopez</t>
  </si>
  <si>
    <t>Carrera 7ma #114-33 oficina 505 Edificio Scotiabank</t>
  </si>
  <si>
    <t>302-2021</t>
  </si>
  <si>
    <t>CD-070-2021</t>
  </si>
  <si>
    <t>https://community.secop.gov.co/Public/Tendering/OpportunityDetail/Index?noticeUID=CO1.NTC.2280408&amp;isFromPublicArea=True&amp;isModal=true&amp;asPopupView=true</t>
  </si>
  <si>
    <t>BANCO DAVIVIENDA</t>
  </si>
  <si>
    <t>ENTREGAR A TÍTULO DE ARRENDAMIENTO DE UN ESPACIO FÍSICO DENTRO DE LAS INSTALACIONES DEL HOSPITAL PARA EL FUNCIONAMIENTO DEL SERVICIO DE CAJEROS AUTOMÁTICOS AL BANCO DAVIVIENDA</t>
  </si>
  <si>
    <t>Jose Rodrigo Arango Echeverri</t>
  </si>
  <si>
    <t>Calle 28 No 13 A 15 piso 33</t>
  </si>
  <si>
    <t>IVAN MAURICIO GOMEZ MALDONADO</t>
  </si>
  <si>
    <t>314-2021</t>
  </si>
  <si>
    <t>PRESTACION DE SERVICIOS - INTERMEDIACION</t>
  </si>
  <si>
    <t>SA-054-2021-HOMIL</t>
  </si>
  <si>
    <t>https://community.secop.gov.co/Public/Tendering/OpportunityDetail/Index?noticeUID=CO1.NTC.2171234&amp;isFromPublicArea=True&amp;isModal=true&amp;asPopupView=true</t>
  </si>
  <si>
    <t>INVER TRACK S.A.S</t>
  </si>
  <si>
    <t>CONTRATAR UN INTERMEDIARIO PÚBLICO O PRIVADO , PARA QUE TRAMITE, GESTIONE Y LIDERE LA VENTA A TRAVÉS DEL MECANISMO DE MARTILLO O SUBASTA PÚBLICA DE LOS BIENES MUEBLES OBSOLETOS E INSERVIBLES DE PROPIEDAD DEL HOSPITAL MILITAR CENTRAL</t>
  </si>
  <si>
    <t>MIGUEL ALEXANDER REYES FLOREZ</t>
  </si>
  <si>
    <t>CALLE 2A # 24-66</t>
  </si>
  <si>
    <t>INVER.TRACKSAS@GMAIL.COM</t>
  </si>
  <si>
    <t>PURIFIL INTERNACIONAL LTDA</t>
  </si>
  <si>
    <t>FERNANDO CASTAÑO ÁVILA</t>
  </si>
  <si>
    <t>CARRERA 28 No. 83 - 31</t>
  </si>
  <si>
    <t>contratospurifil@gmail.com</t>
  </si>
  <si>
    <t>SUMINISTRO DE ALOINJERTOS, BANCO DE HUESO PARA EL ÁREA DE ORTOPEDIA Y TRAUMATOLOGÍA DEL HOSPITAL MILITAR CENTRAL</t>
  </si>
  <si>
    <t>JUAN FERNANDO CORRAL STRASSMANN</t>
  </si>
  <si>
    <t>CALLE 119 # 7 - 14 PISO 2 EDIFICIO SANTA ANA MEDICAL CENTER</t>
  </si>
  <si>
    <t>MARTHA CONSUELO ROMERO</t>
  </si>
  <si>
    <t>RICARDO ARTURO HOYOS LANZIANO</t>
  </si>
  <si>
    <t>345-2021</t>
  </si>
  <si>
    <t>MC-220-2021-HOMIL</t>
  </si>
  <si>
    <t>https://community.secop.gov.co/Public/Tendering/OpportunityDetail/Index?noticeUID=CO1.NTC.2446504&amp;isFromPublicArea=True&amp;isModal=true&amp;asPopupView=true</t>
  </si>
  <si>
    <t>SERVIECOLOGICO S.A.S</t>
  </si>
  <si>
    <t>SERVICIO DE GESTIÓN EXTERNA (RECOLECCIÓN, TRANSPORTE, TRATAMIENTO Y DISPOSICIÓN FINAL) PARA LOS RESIDUOS DE ORIGEN ADMINISTRATIVO (RESIDUOS DE APARATOS ELÉCTRICOS Y ELECTRÓNICOS - RAEES, LUMINARIAS, BOMBILLAS, PILAS, BATERÍA Y OTROS CON UNA COMPOSICIÓN SIMILAR) PARA EL HOSPITAL MILITAR CENTRAL</t>
  </si>
  <si>
    <t>JAVIER FERNANDO USECHE BARBERY</t>
  </si>
  <si>
    <t>CARRERA 2 No 56 - 80</t>
  </si>
  <si>
    <t>alejandro.prieto@serviecologico.com</t>
  </si>
  <si>
    <t>Tito Roberto Garcia Mora</t>
  </si>
  <si>
    <t>Calle 116 # 7-15 oficina 1001 piso 10</t>
  </si>
  <si>
    <t>POWERSUN S.A.S</t>
  </si>
  <si>
    <t>licitaciones@powersunups.com</t>
  </si>
  <si>
    <t>VALOR VIGENCIA 2023</t>
  </si>
  <si>
    <t>CD-001-2022-HOMIL</t>
  </si>
  <si>
    <t>SISTEMAS Y ASESORIAS DE COLOMBIA S.A.</t>
  </si>
  <si>
    <t>ACTUALIZACIÓN, SOPORTE Y CONSULTORÍA PARA EL SISTEMA DE INFORMACIÓN DINÁMICA GERENCIAL HOSPITALARIA. NET</t>
  </si>
  <si>
    <t>FÉLIX A. PALACIOS</t>
  </si>
  <si>
    <t>TC (RA)RICARDO ARTURO HOYOS LANZIANO</t>
  </si>
  <si>
    <t>CD-002-2022-HOMIL</t>
  </si>
  <si>
    <t>RENOVACIÓN, ACTUALIZACIÓN Y SOPORTE TÉCNICO DE SOFTWARE SUITE VISION EMPRESARIAL DEL HOSPITAL MILITAR CENTRAL</t>
  </si>
  <si>
    <t>CD-004-2022-HOMIL</t>
  </si>
  <si>
    <t>CONTRATAR LOS SERVICIOS PROFESIONALES DE UN ABOGADO EXTERNO EN MATERIA LABORAL Y ADMINISTRATIVA, CON EL FIN DE BRINDAR APOYO A LA OFICINA ASESORA JURIDICA, EN ATENCION A LAS NECESIDADES DE LAS DIFERENTES AREAS DEL HOSPITAL MILITAR CENTRAL PARA EL AÑO 2022</t>
  </si>
  <si>
    <t>MC-002-2022-HOMIL</t>
  </si>
  <si>
    <t>ALQUILER DE MARCO DE ESTEREOTAXIA PARA LA REALIZACIÓN DE PROCEDIMIENTOS DEL SERVICIO DE NEUROCIRUGÍA DEL HOSPITAL MILITAR CENTRAL</t>
  </si>
  <si>
    <t>CD-005-2022-HOMIL</t>
  </si>
  <si>
    <t>CONTRATACIÓN DE UN ABOGADO EXTERNO EN MATERIA DE RESPONSABILIDAD DEL ESTADO POR FALLA MÉDICA PARA LA OFICINA ASESORA JURÍDICA DEL HOSPITAL MILITAR CENTRAL</t>
  </si>
  <si>
    <t>PRESTACIÓN DE SERVICIOS DE RECOLECCIÓN, TRANSPORTE, ALMACENAMIENTO TEMPORAL, TRATAMIENTO Y DISPOSICIÓN FINAL DE RESIDUOS PELIGROSOS DE RIESGO BIOLÓGICO PARA EL HOSPITAL MILITAR CENTRAL</t>
  </si>
  <si>
    <t>CD-003-2022-HOMIL</t>
  </si>
  <si>
    <t>MC-004-2022-HOMIL</t>
  </si>
  <si>
    <t>MARTHA CONSUELO ROMERO TOORES</t>
  </si>
  <si>
    <t>MC-003-2022-HOMIL</t>
  </si>
  <si>
    <t>MILMEDICAL EQUIPO S.A.S</t>
  </si>
  <si>
    <t>MC-006-2022-HOMIL</t>
  </si>
  <si>
    <t>SA-001-2022-HOMIL</t>
  </si>
  <si>
    <t>RH S.A.S</t>
  </si>
  <si>
    <t>MANUEL GUILLERMO VALLECILLA PERDOMO</t>
  </si>
  <si>
    <t>CRA 24 13 387</t>
  </si>
  <si>
    <t>coordinacionsuroccidente@rhsas.com.co</t>
  </si>
  <si>
    <t>CD-008-2022-HOMIL</t>
  </si>
  <si>
    <t>BRISTOL MYERS SQUIBB DE COLOMBIA LTDA</t>
  </si>
  <si>
    <t>SUMINISTRO DE MEDICAMENTOS DE ALTO COSTO, ABATACEPT (PILIMUMAB, NIVOLUMAB DE 40 MG Y NIVOLUMAB PARA PACIENTES DE SSFM DEL HOSPITAL MILITAR CENTRAL</t>
  </si>
  <si>
    <t>MC-009-2022-HOMIL</t>
  </si>
  <si>
    <t>MANTENIMIENTO PREVENTIVO Y CORRECTIVO GENERAL INCLUSIÓN DE REPUESTOS NUEVOS NO REMANOFACTURADOS PARA LOS SETS DE INSTRUMENTAL MARCA KARL STORZ DEL HOSPITAL MILITAR CENTRAL</t>
  </si>
  <si>
    <t>CD-007-2022-HOMIL</t>
  </si>
  <si>
    <t>SUMINISTRO DE LOS MEDICAMENTOS DE ALTO COSTO, CETUXIMAB (ERBITUX), PARA PACIENTES DEL SSFM DEL HOSPITAL MILITAR CENTRAL.</t>
  </si>
  <si>
    <t>MARTHA ROMERO - GEORGE CESPEDES</t>
  </si>
  <si>
    <t>CD-010-2022-HOMIL</t>
  </si>
  <si>
    <t>FRESENIUS KABI COLOMBIA S.A</t>
  </si>
  <si>
    <t>SUMINISTRO DE MEDICAMENTO DE ALTO COSTO GLUTAMINA (DIPEPTIVEN) PARA PACIENTES DEL HOSPITAL MILITAR CENTRAL.</t>
  </si>
  <si>
    <t>MC-013-2022-HOMIL</t>
  </si>
  <si>
    <t>CONTROL DE CALIDAD, PRUEBA DE PRECISIÓN Y CALIBRACION DE LOS ACTIVÍMETROS MARCA CAPINTEC Y BIODEX DEL SERVICIO DE MEDICINA NUCLEAR DEL HOSPITAL MILITAR CENTRAL</t>
  </si>
  <si>
    <t>CD-011-2022-HOMIL</t>
  </si>
  <si>
    <t>MERCK SHARRP &amp; DOHME COLOMBIA</t>
  </si>
  <si>
    <t>SUMINISTRAR MEDICAMENTOS DE ALTO COSTO PEMBROLIZUMAB (KEYTRUDA) Y SUGAMMADEX (BRIDION) CON EL FIN DE SER DISPENSADOS A LOS PACIENTES ATENDIDOS POR PARTE DEL HOSPITAL MILITAR CENTRAL</t>
  </si>
  <si>
    <t>CD-012-2022-HOMIL</t>
  </si>
  <si>
    <t>SUMINISTRAR MEDICAMENTOS DE ALTO COSTO OBINUTUZUMAB ( GAZYVA ), OCRELIZUMAB (OCREVUS ), TOCILIZUMAB (ACTEMRA ), PERTUZUMAB (PERJETA ) Y TRASTUZUMAB EMTANSINA T-DM1 ( KADCY) CON EL FIN DE SER DISPENSADOS A LOS PACIENTES ATENDIDOS POR PARTE DEL HOSPITAL MILITAR CENTRAL</t>
  </si>
  <si>
    <t>012-2022</t>
  </si>
  <si>
    <t>MC-012-2022-HOMIL</t>
  </si>
  <si>
    <t>VELEZ LAB Y CIA S EN C</t>
  </si>
  <si>
    <t>SUMINISTRO DE REACTIVOS E INSUMOS DESTINADOS PARA EL ÁREA DE LABORATORIO CLÍNICO DEL HOSPITAL MILITAR CENTRAL ELECTROLITOS EN SUDOR</t>
  </si>
  <si>
    <t xml:space="preserve">MARTHA ROMERO </t>
  </si>
  <si>
    <t>MC-018-2022-HOMIL</t>
  </si>
  <si>
    <t>BOSTON SCIENTIFIC COLOMBIA S.A</t>
  </si>
  <si>
    <t>MC-008-2022-HOMIL</t>
  </si>
  <si>
    <t>GEORGE CESPEDES</t>
  </si>
  <si>
    <t>024-2022</t>
  </si>
  <si>
    <t>009-2022</t>
  </si>
  <si>
    <t>FIRSRAD S.A.S</t>
  </si>
  <si>
    <t>PRESTACIÓN DE SERVICIOS PROFESIONALES CON PERSONA JURÍDICA DE UN FÍSICO MÉDICO ESPECIALISTA EN PROTECCIÓN RADIOLÓGICA PARA LOS SERVICIOS QUE HACEN USO DE RADIACIONES IONIZANTES Y MATERIAL RADIACTIVO EN EL HOSPITAL MILITAR CENTRAL</t>
  </si>
  <si>
    <t>URIEL CHICA VILLEGAS</t>
  </si>
  <si>
    <t>Carrera 64a No 22 41</t>
  </si>
  <si>
    <t>fisrad.sas@gmail.com</t>
  </si>
  <si>
    <t>025-2022</t>
  </si>
  <si>
    <t>008-2022</t>
  </si>
  <si>
    <t>MC-014-2022-HOMIL</t>
  </si>
  <si>
    <t>info@nucleofarma.com</t>
  </si>
  <si>
    <t>014-2022</t>
  </si>
  <si>
    <t>CD-016-2022-HOMIL</t>
  </si>
  <si>
    <t>SUMINISTRO DE ELEMENTOS, INSUMOS Y DISPOSITIVOS MEDICOS COMPATIBLES CON LOS EQUIPOS CONSTELLATION Y CENTURION DE SALA DE CIRUGIA PARA LOS PROCEDIMIENTOS QUIRURGICOS DEL SERVICIO DE OFTALMOLOGIA DEL HOSPITAL MILITAR CENTRAL</t>
  </si>
  <si>
    <t>CD-014-2022-HOMIL</t>
  </si>
  <si>
    <t>SUMINISTRO DE MEDICAMENTOS DE ALTO COSTO (BRENTUXIMAB Y VEDOLIZUMAB) PARA PACIENTES DEL HOSPITAL MILITAR CENTRAL</t>
  </si>
  <si>
    <t>luz-amanda.torres@takeda.com</t>
  </si>
  <si>
    <t>028-2022</t>
  </si>
  <si>
    <t>MC-028-2022-HOMIL</t>
  </si>
  <si>
    <t>PRESTACIÓN DE SERVICIO DE RECOLECCIÓN, TRANSPORTE, TRATAMIENTO Y DISPOSICIÓN FINAL DE RESIDUOS PELIGROSOS DE RIESGO QUÍMICO.</t>
  </si>
  <si>
    <t>019-2022</t>
  </si>
  <si>
    <t>MC-019-2022-HOMIL</t>
  </si>
  <si>
    <t>VERDE ECOLOGICO S.A.S</t>
  </si>
  <si>
    <t>Alvaro Paez Rodriguez</t>
  </si>
  <si>
    <t>Avenida Suba # 103B - 59 Oficina 301</t>
  </si>
  <si>
    <t>direccionfinanciera@verdeecologico.com.co</t>
  </si>
  <si>
    <t>023-2022</t>
  </si>
  <si>
    <t>MC-023-2022-HOMIL</t>
  </si>
  <si>
    <t>MANTENIMIENTO PREVENTIVO Y LOS CORRECTIVOS QUE SEAN NECESARIOS INCLUIDO REPUESTOS ORIGINALES NUEVOS, NO REMANOFACTURADOS PARA LAS CABINAS DE FLUJO LAMINAR DE MARCA NUAIRE Y C4 RESPECTIVAMENTE DEL HOSPITAL MILITAR CENTRAL</t>
  </si>
  <si>
    <t>RAFAE.L ANTONIO DUQUE SALAZAR</t>
  </si>
  <si>
    <t>nstrutecnical@gmail.com</t>
  </si>
  <si>
    <t>033-2022</t>
  </si>
  <si>
    <t>034-2022</t>
  </si>
  <si>
    <t>022-2022</t>
  </si>
  <si>
    <t>MC-022-2022-HOMIL</t>
  </si>
  <si>
    <t>"SUMINISTRO DE ELEMENTOS E INSUMOS PARA LA EJECUCION DE PROCESOS DE LIMPIEZA Y LAVADO DE ROPA PARA EL AREA DE LAVANDERIA EN EL HOSPITAL MILITAR CENTRAL".</t>
  </si>
  <si>
    <t>Lucila Verano Vallejo</t>
  </si>
  <si>
    <t>Calle 14 N° 10-75</t>
  </si>
  <si>
    <t>006-2022</t>
  </si>
  <si>
    <t>CD-006-2022-HOMIL</t>
  </si>
  <si>
    <t>MANTENIMIENTO PREVENTIVO Y LOS CORRECTIVOS QUE SEAN NECESARIOS INCLUIDO REPUESTOS ORIGINALES NUEVOS NO REMANUFACTURADOS PARA LOS EQUIPOS DE MARCA ALCON (UNIDAD VITRECTOMIA CON SISTEMA DUAL) DEL SERVICIO DE OFTALMOLOGÍA DEL HOSPITAL MILITAR CENTRAL</t>
  </si>
  <si>
    <t>005-2022</t>
  </si>
  <si>
    <t>SA-005-2022-HOMIL</t>
  </si>
  <si>
    <t>SUMINISTRO DE INSUMOS Y MATERIAL RADIACTIVO PARA EL SERVICIO DE MEDICINA NUCLEAR DEL HOSPITAL MILITAR CENTRAL</t>
  </si>
  <si>
    <t>037-2022</t>
  </si>
  <si>
    <t>015-2022</t>
  </si>
  <si>
    <t>CD-015-2022-HOMIL</t>
  </si>
  <si>
    <t>SUMINISTRAR MEDICAMENTOS DE ALTO COSTO (AFLIBERCEPT) CON EL FIN DE SER DISPENSADOS A LOS PACIENTES ATENDIDOS POR PARTE DEL HOSPITAL MILITAR CENTRAL</t>
  </si>
  <si>
    <t>002-2022</t>
  </si>
  <si>
    <t>SASS-002-2022-HOMIL</t>
  </si>
  <si>
    <t>SOCIEDAD DE CIRUGIA OCULAR</t>
  </si>
  <si>
    <t>Carrera 16 #97 -46 Torre A Local 2 Edificio Torre 97</t>
  </si>
  <si>
    <t>029-2022</t>
  </si>
  <si>
    <t>LA CAROLINA MEDICAL IPS</t>
  </si>
  <si>
    <t>HAROLDO HERNANDO JULIAO NACITH</t>
  </si>
  <si>
    <t>031-2022</t>
  </si>
  <si>
    <t>MC-031-2022-HOMIL</t>
  </si>
  <si>
    <t>PRESTACIÓN DE SERVICIOS DE MANTENIMIENTO PREVENTIVO Y CORRECTIVO PARA LOS SETS DE INSTRUMENTAL ESPECIALIZADO MARCA AESCULAP DE LOS SERVICIOS QUIRÚRGICOS DE CIRUGÍA PLÁSTICA Y CIRUGÍA CARDIOVASCULAR DEL HOSPITAL MILITAR CENTRAL</t>
  </si>
  <si>
    <t>030-2022</t>
  </si>
  <si>
    <t>MC-030-2022-HOMIL</t>
  </si>
  <si>
    <t>L.A.S ELECTROMEDICINA S.A.S</t>
  </si>
  <si>
    <t>SUMINISTRO DE INSUMOS DE RADIOLOGÍA PARA EL SERVICIO DE IMÁGENES DIAGNÓSTICAS DEL HOSPITAL MILITAR CENTRAL  (LOTE 1)</t>
  </si>
  <si>
    <t>Magda Andrea Sanchez Gonzalez</t>
  </si>
  <si>
    <t>Avenida Calle 26 No 96 J - 66. Complejo Empresarial Optimus. Local 23 y 24</t>
  </si>
  <si>
    <t>contratacion@laselectromedicina.com</t>
  </si>
  <si>
    <t>IMPULMEDICOS S.A.S</t>
  </si>
  <si>
    <t>SUMINISTRO DE INSUMOS DE RADIOLOGÍA PARA EL SERVICIO DE IMÁGENES DIAGNÓSTICAS DEL HOSPITAL MILITAR CENTRAL (LOTE 2,3,4)</t>
  </si>
  <si>
    <t>021-2022</t>
  </si>
  <si>
    <t>MC-021-2022-HOMIL</t>
  </si>
  <si>
    <t>PHARMAPLUS S.A.S</t>
  </si>
  <si>
    <t>SUMINISTRO DE FÓRMULAS LÁCTEAS INFANTILES, SUPLEMENTOS NUTRICIONALES Y COMPLEMENTOS PARA PACIENTES EN EL SERVICIO DE HOSPITALIZACION DEL HOSPITAL MILITAR CENTRAL. LOTES 2 Y 5</t>
  </si>
  <si>
    <t>JESUS EDUARDO LOPEZ CAMARGO</t>
  </si>
  <si>
    <t>calle 86 NO. 27-54</t>
  </si>
  <si>
    <t>licitaciones@pharmaplus.com</t>
  </si>
  <si>
    <t>SA-021-2022-HOMIL</t>
  </si>
  <si>
    <t>SUMINISTRO DE FÓRMULAS LÁCTEAS INFANTILES, SUPLEMENTOS NUTRICIONALES Y COMPLEMENTOS PARA PACIENTES EN EL SERVICIO DE HOSPITALIZACION DEL HOSPITAL MILITAR CENTRAL. LOTES 3, 7, 8, 9, 10, 11 Y 13.</t>
  </si>
  <si>
    <t>carrera 25 # 39 a 41</t>
  </si>
  <si>
    <t>SUMINISTRO DE FÓRMULAS LÁCTEAS INFANTILES, SUPLEMENTOS NUTRICIONALES Y COMPLEMENTOS PARA PACIENTES EN EL SERVICIO DE HOSPITALIZACION DEL HOSPITAL MILITAR CENTRAL. LOTES 1, 4 Y 6.</t>
  </si>
  <si>
    <t>SUMINISTRO DE FÓRMULAS LÁCTEAS INFANTILES, SUPLEMENTOS NUTRICIONALES Y COMPLEMENTOS PARA PACIENTES EN EL SERVICIO DE HOSPITALIZACION DEL HOSPITAL MILITAR CENTRAL. LOTES 14 Y 15.</t>
  </si>
  <si>
    <t>027-2022</t>
  </si>
  <si>
    <t>MC-027-2022-HOMIL</t>
  </si>
  <si>
    <t>SUMINISTRO DE CONTROL DE CALIDAD EXTERNO PARA LAS ÁREAS DE INMUNOSEROLOGÍA E INMUNOHEMATOLOGÍA Y SERVICIO PRETRANSFUSIONAL DEL BANCO DE SANGRE DEL HOSPITAL MILITAR CENTRAL</t>
  </si>
  <si>
    <t>013-2022</t>
  </si>
  <si>
    <t>CD-013-2022-HOMIL</t>
  </si>
  <si>
    <t>JANSEN CILAG S.A.S</t>
  </si>
  <si>
    <t>SUMINISTRO DE EL MEDICAMENTO DE ALTO COSTO (DARATUMUMAB,) PARA PACIENTES DEL SSFM DEL HOSPITAL MILITAR CENTRAL</t>
  </si>
  <si>
    <t>032-2022</t>
  </si>
  <si>
    <t>MC-049-2022-HOMIL</t>
  </si>
  <si>
    <t>MANTENIMIENTO PREVENTIVO Y CORRECTIVO GENERAL CON SUMINISTRO DE REPUESTOS NUEVOS NO REMANUFACTURADOS AL SISTEMA DE VACIO MARCA KAESER DEL HOSPITAL MILITAR CENTRAL</t>
  </si>
  <si>
    <t>RAFAEL ANTONIO DUQUE SALAZSR</t>
  </si>
  <si>
    <t>Autopista Medellin Km 6.3 Vereda La Punta</t>
  </si>
  <si>
    <t>TENJO-CUNDINAMARCA</t>
  </si>
  <si>
    <t>MC-033-2022-HOMIL</t>
  </si>
  <si>
    <t>MANTENIMIENTO PREVENTIVO Y CORRECTIVO GENERAL, INCLUSIÓN DE REPUESTOS NUEVOS NO REMANOFACTURADOS Y DEMÁS REPARACIONES QUE SE PRESENTEN Y SEAN NECESARIAS PARA LA ÓPTIMA PRESTACIÓN DE LOS SERVICIOS DE LA ENTIDAD HOSPITALARIA DEL SISTEMA DE CORREO NEUMÁTICO MARCA SWISSLOG MODELO: TRANSPONET TIPO 2 VÍAS DEL HOSPITAL</t>
  </si>
  <si>
    <t>039-2022</t>
  </si>
  <si>
    <t>001-2022</t>
  </si>
  <si>
    <t>LP-001-2022-HOMIL</t>
  </si>
  <si>
    <t>SUMINISTRO DE MEDIOS DE CONTRASTE E INSUMOS DE RADIOLOGÍA PARA LOS DIFERENTES ESTUDIOS Y PROCEDIMIENTOS QUE REALIZA EL SERVICIO DE RADIOLOGÍA DEL HOSPITAL MILITAR CENTRAL (LOTE 3)</t>
  </si>
  <si>
    <t>coordinacionadmin.bogota@rpmedicas.co</t>
  </si>
  <si>
    <t>SUMINISTRO DE MEDIOS DE CONTRASTE E INSUMOS DE RADIOLOGÍA PARA LOS DIFERENTES ESTUDIOS Y PROCEDIMIENTOS QUE REALIZA EL SERVICIO DE RADIOLOGÍA DEL HOSPITAL MILITAR CENTRAL (LOTES 1Y 2)</t>
  </si>
  <si>
    <t>026-2022</t>
  </si>
  <si>
    <t>MC-026-2022-HOMIL</t>
  </si>
  <si>
    <t>NEPA2008@HOTMAIL.COM</t>
  </si>
  <si>
    <t>MC-037-2022-HOMIL</t>
  </si>
  <si>
    <t>MANTENIMIENTO PREVENTIVO Y CORRECTIVO PARA LOS SETS DE INSTRUMENTAL ESPECIALIZADO MARCA WOLF CON TODOS SUS ACCESORIOS E INCLUYENDO LOS REPUESTOS NECESARIOS CON EL FIN DE PRESTAR LOS SERVICIOS QUIRÚRGICOS DE SALAS DE CIRUGÍA DEL HOSPITAL MILITAR CENTRAL</t>
  </si>
  <si>
    <t>043-2022</t>
  </si>
  <si>
    <t>MC-043-2022-HOMIL</t>
  </si>
  <si>
    <t>SUMINISTRO DE REPUESTOS ORIGINALES - NUEVOS NO REMANOFACTURADOS PARA LOS DESFIBRILADORES Y MONITORES DE SIGNOS VITALES MARCA NIHON KOHDEN DE LOS DIFERENTES SERVICIOS DEL HOSPITAL MILITAR CENTRAL</t>
  </si>
  <si>
    <t>MC-025-2022-HOMIL</t>
  </si>
  <si>
    <t>ANDEZ ALIANZAS ESTRATEGICAS S.A.S</t>
  </si>
  <si>
    <t>SUMINISTRO E INTALACION DE SEÑALIZACIÓN AQUITECTONICA PARA EL HOSPITAL MILITAR CENTRAL</t>
  </si>
  <si>
    <t>Angie Ximena Pastor Martínez</t>
  </si>
  <si>
    <t>Vereda El Corzo</t>
  </si>
  <si>
    <t>andezalianzasestrategicas@gmail.com</t>
  </si>
  <si>
    <t>058-2022</t>
  </si>
  <si>
    <t>020-2022</t>
  </si>
  <si>
    <t>MC-020-2022-HOMIL</t>
  </si>
  <si>
    <t>DIAGO Y BENITEZ SOCIEDAD POR ACCIONES SIMPLIFICADA - DIABEN S.A.S</t>
  </si>
  <si>
    <t>CONTRATACION DEL SERVICIO DE CAFETERIA, QUE INCLUYE, SUMINSTRO DE INSUMOS, PREPARACION Y SERVICIO DE TINTO, AGUA AROMATICA, DESAYUNOS, ALMUERZOS, REFRIGERIOS, EN LOS CUALES SE INCLUYE MENAJE, VAJILLA Y MANTELERIA DE SER NECESARIO PARA EL HOSPITAL MILITAR CENTRAL</t>
  </si>
  <si>
    <t>CARLOS FELIPE DIAGO MENDEZ</t>
  </si>
  <si>
    <t>011-2022</t>
  </si>
  <si>
    <t>ADQUISICIION</t>
  </si>
  <si>
    <t>044-2022</t>
  </si>
  <si>
    <t>MC-044-2022-HOMIL</t>
  </si>
  <si>
    <t>BIOPLAST S.A.S</t>
  </si>
  <si>
    <t>SUMINISTRO DE ELEMENTOS DE CURACION DESTINADOS A LA ATENCION DE PACIENTES DEL HOSPITAL MILITAR CENTRAL - COLECTOR URINARIO MASCULINO (LOTE 1)</t>
  </si>
  <si>
    <t>LABORATORIOS GOTHAPLAST LTDA</t>
  </si>
  <si>
    <t>SUMINISTRO DE ELEMENTOS DE CURACION DESTINADOS A LA ATENCION DE PACIENTES DEL HOSPITAL MILITAR CENTRAL - COLECTOR URINARIO MASCULINO (LOTE 2)</t>
  </si>
  <si>
    <t>016-2022</t>
  </si>
  <si>
    <t>SASS-016-2022-HOMIL</t>
  </si>
  <si>
    <t xml:space="preserve">FUNDAR </t>
  </si>
  <si>
    <t>PRESTACION DE SERVICIOS DE SALUD PARA REHABILITACION EN FARMACODEPENDENCIA, PARA PACIENTES DEL SUBSISTEMA DE FFMM, EN SITUACION DE DISCAPACIDAD</t>
  </si>
  <si>
    <t>SA-013-2022-HOMIL</t>
  </si>
  <si>
    <t>SUMINISTRO DE SUPLEMENTOS NUTRICIONALES, MEZCLAS ENTERALES Y SUPLEMENTOS NUTRICIONALES ESPECIALIZADAS QUE REQUIERE EL HOSPITAL MILITAR CENTRAL PARA PACIENTES HOSPITALIZADOS" - LOTE No.01</t>
  </si>
  <si>
    <t>038-2022</t>
  </si>
  <si>
    <t>007-2022</t>
  </si>
  <si>
    <t>SASS-007-2022-HOMIL</t>
  </si>
  <si>
    <t xml:space="preserve">HERMANAS HOSPITALARIAS SAGRADO CORAZON DE JESUS </t>
  </si>
  <si>
    <t>PRESTACIÓN DE SERVICIOS DE SALUD PARA LA ATENCIÓN INTEGRAL EN SALUD MENTAL HOSPITALARIO, PARA PACIENTES DEL SUBSISTEMA DE SALUD DE LAS FUERZAS MILITARES, Y PARTICULARES O USUARIOS DE CONTRATOS INTERINSTITUCIONALES, CELEBRADOS POR EL HOSPITAL MILITAR CENTRAL CON OTRAS ENTIDADES.</t>
  </si>
  <si>
    <t>056-2022</t>
  </si>
  <si>
    <t>MC-056-2022-HOMIL</t>
  </si>
  <si>
    <t>SUMINISTROS INSUMOS Y DISPOSITIVOS MÉDICOS URETEROSCOPIOS FLEXIBLES DESCARTABLES PARA EL HOSPITAL MILITAR CENTRAL</t>
  </si>
  <si>
    <t>SASS-015-2022-HOMIL</t>
  </si>
  <si>
    <t>FUNDACION CARDIOINFANTIL</t>
  </si>
  <si>
    <t>CONTRATACIÓN DE SERVICIOS DE SALUD ESPECIALIZADOS EN CIRUGÍA CARDIOVASCULAR QUE NO SE REALICEN EN LA INSTITUCIÓN: SERVICIOS QUIRÚRGICOS, CORRECCIÓN DE ANOMALÍAS CONGÉNITAS, PROCEDIMIENTOS E IMÁGENES PARA ADULTOS Y NIÑOS</t>
  </si>
  <si>
    <t>yppena@lacardio.org</t>
  </si>
  <si>
    <t>055-2022</t>
  </si>
  <si>
    <t>MC-055-2022-HOMIL</t>
  </si>
  <si>
    <t>017-2022</t>
  </si>
  <si>
    <t>CD-017-2022-HOMIL</t>
  </si>
  <si>
    <t>AMGEN BIOTECNOLOGICA S.A.S</t>
  </si>
  <si>
    <t>SUMINISTRO DE LOS MEDICAMENTOS DE ALTO COSTO (BLINATUMOMAB, PANITUMUMAB) PARA PACIENTES DEL HOSPITAL MILITAR CENTRAL</t>
  </si>
  <si>
    <t>049-2022</t>
  </si>
  <si>
    <t>FUNDACION COSME Y DAMIAN - CYDBANK</t>
  </si>
  <si>
    <t>JOSE IGNACIO SANCHEZ</t>
  </si>
  <si>
    <t>066-2022</t>
  </si>
  <si>
    <t>065-2022</t>
  </si>
  <si>
    <t>MC-065-2022-HOMIL</t>
  </si>
  <si>
    <t>MANTENIMIENTO PREVENTIVO, CORRECTIVO Y CALIBRACIÓN CON SUMINISTRO DE REPUESTOS ORIGINALES NUEVOS NO REMANUFACTURADOS DE LOS EQUIPOS MARCA INTERACOUSTIC, TITÁN Y MAICO DEL SERVICIO DE OTORRINOLARINGOLOGÍA DEL HOSPITAL MILITAR CENTRAL</t>
  </si>
  <si>
    <t>063-2022</t>
  </si>
  <si>
    <t>MC-063-2022-HOMIL</t>
  </si>
  <si>
    <t>MACROSEARCH S.A.S</t>
  </si>
  <si>
    <t>MANTENIMIENTO PREVENTIVO Y LOS CORRECTIVOS QUE SEAN NECESARIOS INCLUIDO REPUESTOS ORIGINALES NUEVOS NO REMANUFACTURADOS PARA LOS EQUIPOS DE MARCA THERMO FISHER SCIENTIFIC (PROCESADOR AUTOMATICO DE TEJIDOS, ESTACION DE MACROSCOPIA, CITOCENTRIFUGA, CRIOSTATO ELECTRONICO Y REFRIGERADOR PARA CADAVERES) DEL SERVICIO DE PATOLOGIA DEL HOSPITAL MILITAR</t>
  </si>
  <si>
    <t>068-2022</t>
  </si>
  <si>
    <t>MC-068-2022-HOMIL</t>
  </si>
  <si>
    <t>SERVICIO DE LAVADO Y DESINFECCIÓN DE LOS TANQUES DE ALMACENAMIENTO DE AGUA POTABLE PARA MANTENER LAS CARACTERÍSTICAS FÍSICO-QUÍMICAS Y MICROBIOLÓGICAS DEL HOSPITAL MILITAR CENTRAL</t>
  </si>
  <si>
    <t>052-2022</t>
  </si>
  <si>
    <t>MC-052-2022-HOMIL</t>
  </si>
  <si>
    <t>ROCOL INTERNACIONAL S.A.S</t>
  </si>
  <si>
    <t>057-2022</t>
  </si>
  <si>
    <t>MC-057-2022-HOMIL</t>
  </si>
  <si>
    <t>051-2022</t>
  </si>
  <si>
    <t>MC-051-2022-HOMIL</t>
  </si>
  <si>
    <t>050-2022</t>
  </si>
  <si>
    <t>MC-050-2022-HOMIL</t>
  </si>
  <si>
    <t>080-2022</t>
  </si>
  <si>
    <t>ROGERIO PEREIRA SPERB JUNIOR</t>
  </si>
  <si>
    <t>GLORIETA SIBERIA VIA COTA BODEGA 56 Y 57</t>
  </si>
  <si>
    <t>081-2022</t>
  </si>
  <si>
    <t>018-2022</t>
  </si>
  <si>
    <t>SASS-018-2022</t>
  </si>
  <si>
    <t>PRESTACIÓN DE SERVICIOS DE SALUD PARA REALIZAR PROCEDIMIENTOS DE TRASPLANTES DE ÓRGANOS, PARA EL TRATAMIENTO INTEGRAL DE LOS USUARIOS DE LAS FUERZAS MILITARES</t>
  </si>
  <si>
    <t>contratacionsecop@lacardio.org</t>
  </si>
  <si>
    <t>042-2022</t>
  </si>
  <si>
    <t>060-2022</t>
  </si>
  <si>
    <t>075-2022</t>
  </si>
  <si>
    <t>MC-075-2022-HOMIL</t>
  </si>
  <si>
    <t>SUMINISTRO DE INSUMOS DE RADIOLOGÍA INTERVENCIONISTA PARA LOS DIFERENTES ESTUDIOS Y PROCEDIMIENTOS QUE REALIZA EL SERVICIO DE IMÁGENES DIAGNOSTICAS DEL HOSPITAL MILITAR CENTRAL</t>
  </si>
  <si>
    <t>073-2022</t>
  </si>
  <si>
    <t>MC-073-2022-HOMIL</t>
  </si>
  <si>
    <t>SUMINISTRO E INSTALACION DE FILTROS DE AGUA DE CUATRO ETAPAS PARA LOS USUARIOS DEL HOSPITAL MILITAR CENTRAL</t>
  </si>
  <si>
    <t>069-2022</t>
  </si>
  <si>
    <t>077-2022</t>
  </si>
  <si>
    <t>MC-077-2022-HOMIL</t>
  </si>
  <si>
    <t>SUBATOURS S.A.S</t>
  </si>
  <si>
    <t>SUMINISTRO DE TIQUETES AEREOS NACIONALES E INTERNACIONALES CUANDO REQUIERA EL HOSPITAL MILITAR CENTRAL</t>
  </si>
  <si>
    <t>PAULA ANDREA ALVAREZ DAVID</t>
  </si>
  <si>
    <t>GUSTAVO DELGADO</t>
  </si>
  <si>
    <t>CRA 92 N147B-68</t>
  </si>
  <si>
    <t>SUBATOURS@SUBATOURS.COM.CO</t>
  </si>
  <si>
    <t>SA-009-2022- HOMIL</t>
  </si>
  <si>
    <t>J. TECHMED SAS</t>
  </si>
  <si>
    <t>PRESTACIÓN DE SERVICIOS PROFESIONALES DE RADIOLOGÍA PARA CUBRIR LA NECESIDAD DEL ÁREA DE RADIOLOGÍA DE CONSULTA EXTERNA Y HOSPITALIZADOS DE MANERA PRESENCIAL, EN LAS INSTALACIONES DEL HOSPITAL MILITAR CENTRAL</t>
  </si>
  <si>
    <t>JAVIER ALVERTO VALENZUELA DUARTE</t>
  </si>
  <si>
    <t>Calle 2 # 3- 72 CONSULTORIO 202</t>
  </si>
  <si>
    <t>SASS-024-2022-HOMIL</t>
  </si>
  <si>
    <t>IDIME S.A.</t>
  </si>
  <si>
    <t xml:space="preserve"> PRESTACIÓN DE SERVICIOS DE SALUD PARA LA REALIZACIÓN DE EXÁMENES EXTRAHOSPITALARIOS DIAGNÓSTICOS DE PET (TOMOGRAFIA POR EMISIÓN DE POSITRONES) DEL SERVICIO DE MEDICINA NUCLEAR DEL HOSPITAL MILITAR.</t>
  </si>
  <si>
    <t>079-2022</t>
  </si>
  <si>
    <t>MC-079-2022-HOMIL</t>
  </si>
  <si>
    <t>CLINICA BARRAQUER OFTALMOS S.A.</t>
  </si>
  <si>
    <t>NESTOR DARIO BUSTAMANTE RAMIREZ</t>
  </si>
  <si>
    <t>Av Calle 100 # 18A – 51</t>
  </si>
  <si>
    <t>aaespitiaa@barraquer.com.co</t>
  </si>
  <si>
    <t>078-2022</t>
  </si>
  <si>
    <t>MC-078-2022-HOMIL</t>
  </si>
  <si>
    <t>GUERRA Y GUERRA SAS</t>
  </si>
  <si>
    <t>CALLE 5 # 42 - 101</t>
  </si>
  <si>
    <t>administracioncol@gueguein.com</t>
  </si>
  <si>
    <t>80-2022</t>
  </si>
  <si>
    <t>MC-080-2022-HOMIL</t>
  </si>
  <si>
    <t>CONTROL Y GESTION AMBIENTAL SAS</t>
  </si>
  <si>
    <t>SERVICIO DE TOMA DE MUESTRAS, TRANSPORTE Y ANÁLISIS DE LA CALIDAD DE AGUA POTABLE, RESIDUAL, ESTÁNDARES DE CALIDAD DEL TANQUE DE HIDROTERAPIA, LODOS GENERADOS DE LA PTAR Y EMISIONES ATMOSFÉRICAS CON SUS RESPECTIVOS INFORMES.</t>
  </si>
  <si>
    <t>Calle 12 No. 16 - 40</t>
  </si>
  <si>
    <t>010-2022</t>
  </si>
  <si>
    <t>SA-010-2022-HOMIL</t>
  </si>
  <si>
    <t>HOSPITECNICA S.A.S.</t>
  </si>
  <si>
    <t xml:space="preserve"> SUMINISTRO DE ELEMENTOS DE TERAPIA RESPIRATORIA, DESTINADOS A LA ATENCIÓN DE PACIENTES DEL HOSPITAL MILITAR CENTRAL.</t>
  </si>
  <si>
    <t>MARTHA CONSUELO ROMERO TORRES</t>
  </si>
  <si>
    <t>076-2022</t>
  </si>
  <si>
    <t>085-2022</t>
  </si>
  <si>
    <t>MC-085-2022-HOMIL</t>
  </si>
  <si>
    <t>Medihumana Colombia S.A</t>
  </si>
  <si>
    <t>CD-019-2022-HOMIL</t>
  </si>
  <si>
    <t>Laboratorios Alcon de Colombia S.A.</t>
  </si>
  <si>
    <t>SUMINISTRO DE ELEMENTOS, INSUMOS Y DISPOSITIVOS MÉDICOS COMPATIBLES CON LOS EQUIPOS CONSTELLATION Y CENTURIÓN DE SALA DE CIRUGÍA PARA LOS PROCEDIMIENTOS QUIRÚRGICOS DEL SERVICIO DE OFTALMOLOGÍA DEL HOSPITAL MILITAR CENTRAL.</t>
  </si>
  <si>
    <t>105-2022</t>
  </si>
  <si>
    <t>SA-029-202-HOMIL</t>
  </si>
  <si>
    <t>Edwards Lifesciences Colombia S.A.S</t>
  </si>
  <si>
    <t>SUMINISTRO DE INSUMOS MÉDICO QUIRÚRGICOS (VÁLVULAS AORTICAS Y VÁLVULAS MITRALES PARA EL HOSPITAL MILITAR CENTRAL.</t>
  </si>
  <si>
    <t>Cra 7 # 114-33 oficina 505</t>
  </si>
  <si>
    <t>106-2022</t>
  </si>
  <si>
    <t>MC-081-2022-HOMIL</t>
  </si>
  <si>
    <t>SUMINISTRO DE INSUMOS PARA PROCEDIMIENTOS DE RADIOLOGÍA INTERVENCIONISTA PARA LOS DIFERENTES ESTUDIOS Y PROCEDIMIENTOS QUE REALIZA EL SERVICIO DE IMÁGENES DIAGNOSTICAS DEL HOSPITAL MILITAR CENTRAL LOTE 3.</t>
  </si>
  <si>
    <t>107-2022</t>
  </si>
  <si>
    <t>SUMINISTRO DE INSUMOS PARA PROCEDIMIENTOS DE RADIOLOGÍA INTERVENCIONISTA PARA LOS DIFERENTES ESTUDIOS Y PROCEDIMIENTOS QUE REALIZA EL SERVICIO DE IMÁGENES DIAGNOSTICAS DEL HOSPITAL MILITAR CENTRAL LOTE 1.</t>
  </si>
  <si>
    <t>miguel.diaz@gbarco.com.co</t>
  </si>
  <si>
    <t>SUMINISTRO DE INSUMOS PARA PROCEDIMIENTOS DE RADIOLOGÍA INTERVENCIONISTA PARA LOS DIFERENTES ESTUDIOS Y PROCEDIMIENTOS QUE REALIZA EL SERVICIO DE IMÁGENES DIAGNOSTICAS DEL HOSPITAL MILITAR CENTRAL LOTE 2.</t>
  </si>
  <si>
    <t>CD-018-2022-HOMIL</t>
  </si>
  <si>
    <t>ARRENDAMIENTO DE UN ESPACIO PARA ALBERGAR 10.500 CAJAS X200 CORRESPONDIENTES A 180.000 HISTORIAS CLINICAS DE LAS SERIES 60, 70, 80 Y 90 DEL ARCHIVO DE GESTION DOCUMENTAL DEL HOSPITAL MILITAR CENTRAL</t>
  </si>
  <si>
    <t>John Bautista Olaya</t>
  </si>
  <si>
    <t>Cra. 50 # 130 - 49</t>
  </si>
  <si>
    <t>ovalencia@procesosyservicios.net</t>
  </si>
  <si>
    <t>083-2022</t>
  </si>
  <si>
    <t>MC-083-2022-HOMIL</t>
  </si>
  <si>
    <t>095-2022</t>
  </si>
  <si>
    <t>MC-095-2022-HOMIL</t>
  </si>
  <si>
    <t>ARROW MEDICLA S.A.S.</t>
  </si>
  <si>
    <t>116-2022</t>
  </si>
  <si>
    <t>SA-017-2022-HOMIL</t>
  </si>
  <si>
    <t>UT RENOVACION Y SOPORTE</t>
  </si>
  <si>
    <t>RENOVACIÓN DE SOPORTE Y AMPLIACIÓN DE LA GARANTÍA DE LOS EQUIPOS CISCO QUE SOPORTAN LA SOLUCIÓN DE VIRTUALIZACIÓN Y RENOVACIÓN LICENCIAMIENTO DE LA HERRAMIENTA DE BACKUP DEL HOSPITAL MILITAR CENTRAL.</t>
  </si>
  <si>
    <t>Leidy Carolina Zamora Fonseca</t>
  </si>
  <si>
    <t>CARRERA 15 91-30 P4</t>
  </si>
  <si>
    <t>michael.caballero@idealogic.com.co</t>
  </si>
  <si>
    <t>117-2022</t>
  </si>
  <si>
    <t>093-2022</t>
  </si>
  <si>
    <t>MC-093-2022-HOMIL</t>
  </si>
  <si>
    <t>BIOQUIMICOS COLOMBIANOS LTDA - BIOCOL LTDA</t>
  </si>
  <si>
    <t>SUMINISTRO DE INSUMOS Y REACTIVOS PARA REALIZAR TÉCNICAS DE ESTUDIOS DE HISTOTECNIA, GENÉTICA Y BIOLOGÍA MOLECULAR EN USUARIOS DEL HOSPITAL MILITAR CENTRAL"</t>
  </si>
  <si>
    <t>118-2022</t>
  </si>
  <si>
    <t>096-2022</t>
  </si>
  <si>
    <t>MC-096-2022-HOMIL</t>
  </si>
  <si>
    <t>BIO-INSTRUMENTS SAS</t>
  </si>
  <si>
    <t>SUMINISTRO DE INSUMOS PARA LA MAQUINA MARCADORA DE CASSET Y SOLUCIONES QUÍMICAS PARA EL PROCESAMIENTO DE MUESTRAS HISOPATOLOGICAS PARA EL SERVICIO DE PATOLOGÍA DEL HOSPITAL MILITAR CENTRAL.LOTE NO. 2 INSUMOS PARA LA MAQUINA MARCADORA DE CASSET.</t>
  </si>
  <si>
    <t>119-2022</t>
  </si>
  <si>
    <t>120-2022</t>
  </si>
  <si>
    <t>088-2022</t>
  </si>
  <si>
    <t>MC-088-2022-HOMIL</t>
  </si>
  <si>
    <t>AMBICOL SERVICES SAS</t>
  </si>
  <si>
    <t>INSTALACIÓN, CONTROL Y MONITOREO DE MALLAS, BIRD SPIKES Y APLICACIÓN DE GEL REPELENTE COMO SISTEMA DE CONTROL DE AVES EN EDIFICO PRINCIPAL, EDIFICIO FE EN LA CAUSA, EDIFICIO IMÁGENES DIAGNÓSTICAS Y EDIFICIO DE MANTENIMIENTO DEL HOSPITAL MILITAR CENTRAL.</t>
  </si>
  <si>
    <t>121-2022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</si>
  <si>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</si>
  <si>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122-2022</t>
  </si>
  <si>
    <t>LP-002-2022-HOMIL</t>
  </si>
  <si>
    <t>TOP MEDICAL SYSTEMS SA</t>
  </si>
  <si>
    <t>ARRENDAMIENTO DE UN (1) EQUIPO DE ANGIOGRAFÍA Y DOS (2) EQUIPOS DE TOMOGRAFÍA PARA SERVICIO DE IMÁGENES DIAGNOSTICAS QUE INCLUYA MANTENIMIENTO PREVENTIVO, CORRECTIVO Y SOPORTE TÉCNICO.</t>
  </si>
  <si>
    <t>SUMINISTRO DE MATERIAS PRIMAS, MATERIAL DE ENVASE, EMPAQUE Y DEMÁS MATERIALES NECESARIOS PARA LA OPERACIÓN DE LA CENTRAL DE MEZCLAS DEL HOSPITAL MILITAR CENTRAL.</t>
  </si>
  <si>
    <t>125-2022</t>
  </si>
  <si>
    <t>CD-020-2022-HOMIL</t>
  </si>
  <si>
    <t>CONTROL ONLINE SAS</t>
  </si>
  <si>
    <t>SERVICIO DE ACTUALIZACIÓN, MANTENIMIENTO, SOPORTE REMOTO Y EN SITIO PARA LA GESTIÓN DE INCIDENTES Y ACTUALIZACIÓN DE LOS MÓDULOS LICENCIADOS DEL GESTOR DOCUMENTAL, EXPEDIENTES Y EL SISTEMA DE GESTIÓN DE CALIDAD, INCLUIDO CERTIFICADO SSL (WILCARD) PARA EL HOSPITAL MILITAR CENTRAL, ASÍ COMO HORAS DE ACOMPAÑAMIENTO Y CAPACITACIÓN PRESENCIAL EN LAS FUNCIONALIDADES REQUERIDAS POR EL ÁREA DE ARCHIVO CENTRAL.</t>
  </si>
  <si>
    <t>FELIX ANTONIO PALACIOS SABOGAL</t>
  </si>
  <si>
    <t>091-2022</t>
  </si>
  <si>
    <t>099-2022</t>
  </si>
  <si>
    <t>MC-099-2022-HOMIL</t>
  </si>
  <si>
    <t>SUMINISTRO DE INSUMOS Y REACTIVOS PARA REALIZAR TÉCNICAS DE CITOMETRIA DE FLUJO</t>
  </si>
  <si>
    <t>098-2022</t>
  </si>
  <si>
    <t>092-2022</t>
  </si>
  <si>
    <t>113-2022</t>
  </si>
  <si>
    <t>MC-113-2022-HOMIL</t>
  </si>
  <si>
    <t>MC-112-2022-HOMIL</t>
  </si>
  <si>
    <t>LABORATORIOS GOTHAPLAST</t>
  </si>
  <si>
    <t>082-2022</t>
  </si>
  <si>
    <t>MC-082-2022-HOMIL</t>
  </si>
  <si>
    <t>INNOVACIONES MEDICAS LIMITADA</t>
  </si>
  <si>
    <t>GIOVANNA ESPELETA RAMOS</t>
  </si>
  <si>
    <t>AV CALLE 26 69D 91 OF 204</t>
  </si>
  <si>
    <t>aleida.innovaciones@hotmail.com</t>
  </si>
  <si>
    <t>108-2022</t>
  </si>
  <si>
    <t>MC-108-2022-HOMIL</t>
  </si>
  <si>
    <t>ANNAR DIAGNOSTICA IMPORT S.A.S.</t>
  </si>
  <si>
    <t>SUMINISTRO DE INSUMOS Y REACTIVOS PARA REALIZAR TÉCNICAS DE ESTUDIOS DE GENÉTICA CULTIVOS EN USUARIOS DEL HOSPITAL MILITAR CENTRAL - GRUPO 1 GENETICA Y MOLECULAR 1 Y 2</t>
  </si>
  <si>
    <t>MARTHA CONSUIELO ROMERO</t>
  </si>
  <si>
    <t>Avenida Calle 20 #39-79</t>
  </si>
  <si>
    <t>SUMINISTRO DE INSUMOS Y REACTIVOS PARA REALIZAR TÉCNICAS DE ESTUDIOS DE GENÉTICA CULTIVOS EN USUARIOS DEL HOSPITAL MILITAR CENTRAL. GRUPO 2 CONTROL DE CALIDAD GENETICA E HISTOTECNIA</t>
  </si>
  <si>
    <t>SUMINISTRO DE INSUMOS Y REACTIVOS PARA REALIZAR TÉCNICAS DE ESTUDIOS DE GENÉTICA CULTIVOS EN USUARIOS DEL HOSPITAL MILITAR CENTRAL. GRUPO 3 INSUMOS PARA GENETICA</t>
  </si>
  <si>
    <t>SA-031-2022-HOMIL</t>
  </si>
  <si>
    <t>GLOBAL NETWORKS SOLUTIONS S.A.S.</t>
  </si>
  <si>
    <t>ADQUISICIÓN, RENOVACIÓN DEL SOPORTE Y GARANTÍA A LOS EQUIPOS DE TELEFONÍA MANTENIMIENTO DE LOS EQUIPOS DE TELEFONÍA, Y EL SERVICIO DE CONTAC CENTER DEL HOSPITAL MILITAR CENTRAL</t>
  </si>
  <si>
    <t>Calle 6 39-25 Oficina 703</t>
  </si>
  <si>
    <t>MC-105-2022-HOMIL</t>
  </si>
  <si>
    <t>MEDICAL PROTECTION LTDA SALUD OCUPACIONAL</t>
  </si>
  <si>
    <t>Jose Luis Buitrago Redondo</t>
  </si>
  <si>
    <t>Calle 71 No 13 - 63</t>
  </si>
  <si>
    <t>licitaciones@medicalprotection.com.co</t>
  </si>
  <si>
    <t>139-2022</t>
  </si>
  <si>
    <t>114-2022</t>
  </si>
  <si>
    <t>MC-115-2022-HOMIL</t>
  </si>
  <si>
    <t>BRASMEDICA</t>
  </si>
  <si>
    <t>MANTENIMIENTO PREVENTIVO DE ACUERDO A RECOMENDACIONES DEL FABRICANTE Y LOS CORRECTIVOS QUE SEAN NECESARIOS, INCLUIDOS REPUESTOS Y ACCESORIOS ORIGINALES NUEVOS NO REMANUFACTURADOS PARA LOS EQUIPOS MARCA ELMED E IBRAMED DE LOS SERVICIOS DE UROLOGÍA Y REHABILITACIÓN FÍSICA DEL HOSPITAL MILITAR CENTRAL</t>
  </si>
  <si>
    <t>MC-117-2022-HOMIL</t>
  </si>
  <si>
    <t>EDWARDS LIFESCIENCES COLOMBIA SAS</t>
  </si>
  <si>
    <t>087-2022</t>
  </si>
  <si>
    <t>MC-087-2022-HOMIL</t>
  </si>
  <si>
    <t>INDUHOTEL S.A.S</t>
  </si>
  <si>
    <t>SUMINISTRO DE ELEMENTOS DE ASEO PERSONAL PARA EL PROGRAMA DE CHEQUEOS Y ELEMENTOS DE LIMPIEZA PARA LOS DIFERENTES SERVICIOS DEL HOSPITAL MILITAR CENTRAL.</t>
  </si>
  <si>
    <t>CARLOS ANDRES SIERRA PAEZ</t>
  </si>
  <si>
    <t>CARRERA 37 # 25 A 57</t>
  </si>
  <si>
    <t>expolicitaciones.2015@gmail.com</t>
  </si>
  <si>
    <t>MC-118-2022-HOMIL</t>
  </si>
  <si>
    <t>SUMINISTRO DE ELEMENTOS DE TERAPIA RESPIRATORIA, DESTINADOS A LA ATENCION DE PACIENTES ADULTOS DEL HOSPITAL MILITAR CENTRAL LOTE No. 1</t>
  </si>
  <si>
    <t>MC-119-2022-HOMIL</t>
  </si>
  <si>
    <t>SUMINISTRO DE ELEMENTOS DE TERAPIA RESPIRATORIA, DESTINADOS A LA ATENCIÓN DE PACIENTES DE CUIDADO CRITICO DEL HOSPITAL MILITAR CENTRAL LOTE No. 4</t>
  </si>
  <si>
    <t>123-2022</t>
  </si>
  <si>
    <t>MC-123-2022-HOMIL</t>
  </si>
  <si>
    <t>SUMINISTRO DE INSUMOS SOLUCIONES QUÍMICAS PARA EL PROCESAMIENTO DE MUESTRAS HISOPATOLOGICAS PARA EL SERVICIO DE PATOLOGÍA DEL HOSPITAL MILITAR CENTRAL. LOTE NO. 1 SOLUCIONES QUIMICAS PATOLOGIA</t>
  </si>
  <si>
    <t>MC-125-2022-HOMIL</t>
  </si>
  <si>
    <t>SUMINISTRO DE MEDIOS DE CONTRASTE PARA LA REALIZACION DE PROCEDIMIENTOS DE ESTUDIOS ESPECIALES GASTRICOS DEL HOSPITAL MILITAR CENTRAL</t>
  </si>
  <si>
    <t>CESAR IVAN CASTIBLANCO MEDINA</t>
  </si>
  <si>
    <t>CALLE 51 No. 72 A 28</t>
  </si>
  <si>
    <t>veyalthis2@gmail.com</t>
  </si>
  <si>
    <t>127-2022</t>
  </si>
  <si>
    <t>041-2022</t>
  </si>
  <si>
    <t>SA-041-2022-HOMIL</t>
  </si>
  <si>
    <t>E-DEA NETWORKS SAS</t>
  </si>
  <si>
    <t>126-2022</t>
  </si>
  <si>
    <t>MC-126-2022-HOMIL</t>
  </si>
  <si>
    <t>INFARMED SAS</t>
  </si>
  <si>
    <t>SUMINISTRO DE ELEMENTOS Y EQUIPOS DE PROTECCIÓN PERSONAL DE ACUERDO CON LOS RIESGOS LABORALES PARA LA SEGURIDAD DE LOS TRABAJADORES, ESTUDIANTES Y PERSONAL EN COMISIÓN DEL HOSPITAL MILITAR CENTRAL- Lote No 2 ELEMENTO MECÁNICO PARA MANIPULACION DE CARGA</t>
  </si>
  <si>
    <t>CARLOS MARTINEZ CANDELA</t>
  </si>
  <si>
    <t>CARRERA 17C # 61-27</t>
  </si>
  <si>
    <t>infarmedsas@hotmail.com</t>
  </si>
  <si>
    <t>SUPERIOR DE DOTACIONES SAS</t>
  </si>
  <si>
    <t>SUMINISTRO DE ELEMENTOS Y EQUIPOS DE PROTECCIÓN PERSONAL DE ACUERDO CON LOS RIESGOS LABORALES PARA LA SEGURIDAD DE LOS TRABAJADORES, ESTUDIANTES Y PERSONAL EN COMISIÓN DEL HOSPITAL MILITAR CENTRAL - Lote No. 1 ELEMENTOS DE PROTECCIÓN DE ACUERDO CON LOS RIESGOS LABORALES</t>
  </si>
  <si>
    <t>HERMAN AVILA AVILA</t>
  </si>
  <si>
    <t>CRA 25 18 84</t>
  </si>
  <si>
    <t>superiordedotaciones1@hotmail.com</t>
  </si>
  <si>
    <t>124-2022</t>
  </si>
  <si>
    <t>MC-124-2022-HOMIL</t>
  </si>
  <si>
    <t>ALKAMEDICA SAS</t>
  </si>
  <si>
    <t>ADQUISICIÓN DE ELEMENTOS DE RECOLECCIÓN DE DESECHOS ORGÁNICOS ELABORADOS EN PULPA DE PAPEL, DESTINADOS A LA ATENCIÓN DE PACIENTES DEL HOSPITAL MILITAR CENTRAL</t>
  </si>
  <si>
    <t>129-2022</t>
  </si>
  <si>
    <t>MC-129-2022-HOMIL</t>
  </si>
  <si>
    <t>SUMINISTRO DE ELEMENTOS DE TERAPIA RESPIRATORIA - FILTRO INTERCAMBIADOR DE CALOR Y HUMEDAD DESTINADO A LAATENCIÓN DE PACIENTES ADULTOS DEL HOSPITAL MILITAR CENTRAL</t>
  </si>
  <si>
    <t>MC-122-2022-HOMIL</t>
  </si>
  <si>
    <t>SUMINISTRO DE CARTUCHOS DE LAS IMPRESORAS ZEBRA HC-100 DEL HOSPITAL MILITAR CENTRAL</t>
  </si>
  <si>
    <t>MONICA LILIANA TORRES BARRETO</t>
  </si>
  <si>
    <t>Carlos Mario Escobar ortiz</t>
  </si>
  <si>
    <t>calle 80 via siberia km 1.3 via siberia parque industrial terrapuerto bodega 23</t>
  </si>
  <si>
    <t>info@uniples.com</t>
  </si>
  <si>
    <t>SA-014-2022-HOMIL</t>
  </si>
  <si>
    <t>UT INTENDENCIA 2019</t>
  </si>
  <si>
    <t>SUMINISTRO DE ELEMENTOS PARA COMPLEMENTO DE HABITACIONES Y CONFECCIÓN DE PRENDAS HOSPITALARIAS DEL HOSPITAL MILITAR CENTRAL.</t>
  </si>
  <si>
    <t>SV OSCAR JULIAN CESPEDES</t>
  </si>
  <si>
    <t>CARLOS ALBERTO DIAZ ROZO</t>
  </si>
  <si>
    <t>Av calle 17 # 62-41</t>
  </si>
  <si>
    <t>nubia.a@jobwear.net</t>
  </si>
  <si>
    <t>ABURRA</t>
  </si>
  <si>
    <t>MC-139-2022-HOMIL</t>
  </si>
  <si>
    <t>BUSINESSMIND COLOMBIA S.A</t>
  </si>
  <si>
    <t>ACTUALIZACIÓN DE LA VERSIÓN DEL SISTEMA OPERATIVO Y DE LA BASE DE DATOS ORACLE QUE SOPORTAN EL SISTEMA DE INFORMACIÓN DINÁMICA GERENCIAL, CONTROL DOC Y SUITE VE DEL HOSPITAL MILITAR CENTRAL</t>
  </si>
  <si>
    <t>Gustavo Ernesto Villagómez</t>
  </si>
  <si>
    <t>CRA 45A 93 77</t>
  </si>
  <si>
    <t>gustavo.villagomez@bmind.com</t>
  </si>
  <si>
    <t>140-2022</t>
  </si>
  <si>
    <t>141-2022</t>
  </si>
  <si>
    <t>138-2022</t>
  </si>
  <si>
    <t>MC-138-2022-HOMIL</t>
  </si>
  <si>
    <t>SUMINISTRO DE ELEMENTOS DE CURACIÓN (MEDULA ÓSEA) DESTINADOS A LA ATENCIÓN DE PACIENTES DEL HOSPITAL MILITAR CENTRAL</t>
  </si>
  <si>
    <t>144-2022</t>
  </si>
  <si>
    <t>EXPERTOS INGENIEROS S..A.S</t>
  </si>
  <si>
    <t>"MANTENIMIENTO PREVENTIVO Y LOS CORRECTIVOS QUE SEAN NECESARIOS, INCLUIDOS REPUESTOS NUEVOS NO REMANOFACTURADOS PARA LAS HERRAMIENTAS DEL TALLER DE PRÓTESIS Y AMPUTADOS DEL HOSPITAL MILITAR CENTRAL"</t>
  </si>
  <si>
    <t>135-2022</t>
  </si>
  <si>
    <t>136-2022</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</si>
  <si>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LOTE 1 - INMUNOFLUORESCENCIA INDIRECTA. IFI</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</si>
  <si>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 LOTE 4 - PRUEBA DE ALIENTO PARA Helicobacter pylori.</t>
  </si>
  <si>
    <t>Identificación: 8003</t>
  </si>
  <si>
    <t>INTERLAB COLOMBIA SAS</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</si>
  <si>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 LOTE 3 - AGREGACIÓN PLAQUETARIA</t>
  </si>
  <si>
    <t>134-2022</t>
  </si>
  <si>
    <t>158-2022</t>
  </si>
  <si>
    <t>SUMINISTRO DE ELEMENTOS DE TERAPIA RESPIRATORIA (KIT CIRCUITO PARA VENTILADOR DE ALTA FRECUENCIA), DESTINADOS A LA ATENCION DE PACIENTES ADULTOS DEL HOSPITAL MILITAR CENTRAL</t>
  </si>
  <si>
    <t>159-2022</t>
  </si>
  <si>
    <t>ORTOPEDICOS FUTURO COLOMBIA S.A.S</t>
  </si>
  <si>
    <t>SUMINISTRO DE ELEMENTOS DE TERAPIA RESPIRATORIA, (CANULAS NASALES- CIRCUITOS PARA VENTILACIÓN DE ALTO FLUJO- CIRCUITOS DE NEOPUFF- NEO TEE- SENSORES DE FLUJO- MASCARAS PARA VENTILACIÓN MECÁNICA) DESTINADOS A LAATENCIÓN DE PACIENTES DE CUIDADO CRITICO DEL HOSPITAL MILITAR CENTRAL- LOTE No. 3</t>
  </si>
  <si>
    <t>SUMINISTRO DE ELEMENTOS DE TERAPIA RESPIRATORIA, (CANULAS NASALES- CIRCUITOS PARA VENTILACIÓN DE ALTO FLUJO- CIRCUITOS DE NEOPUFF- NEO TEE- SENSORES DE FLUJO- MASCARAS PARA VENTILACIÓN MECÁNICA) DESTINADOS A LA ATENCIÓN DE PACIENTES DE CUIDADO CRITICO DEL HOSPITAL MILITAR CENTRAL - LOTE No. 2.</t>
  </si>
  <si>
    <t>SUMINISTRO DE ELEMENTOS DE TERAPIA RESPIRATORIA, (CANULAS NASALES- CIRCUITOS PARA VENTILACIÓN DE ALTO FLUJO- CIRCUITOS DE NEOPUFF- NEO TEE- SENSORES DE FLUJO- MASCARAS PARA VENTILACIÓN MECÁNICA) DESTINADOS A LA ATENCIÓN DE PACIENTES DE CUIDADO CRITICO DEL HOSPITAL MILITAR CENTRAL -LOTE No. 1</t>
  </si>
  <si>
    <t>CALLE 47 5-26</t>
  </si>
  <si>
    <t>160-2022</t>
  </si>
  <si>
    <t>SUMINISTRO DE ELEMENTOS DE CUIDADO RESPIRATORIO, DESTINADOS A LA ATENCION DE PACIENTES DEL HOSPITAL MILITAR CENTRAL</t>
  </si>
  <si>
    <t>150-2022</t>
  </si>
  <si>
    <t>046-2022</t>
  </si>
  <si>
    <t>MANTENIMIENTO PREVENTIVO Y LOS CORRECTIVOS QUE SEAN NECESARIOS INCLUIDO REPUESTOS ORIGINALES NUEVOS NO REMANUFACTURADOS PARA LOS EQUIPOS DE MARCA CARE-FUSIÓN, AVEA Y EMBLA (VENTILADORES, EQUIPO DE FUNCIÓN PULMONAR Y POLISOMNOGRAFIA) DE LOS SERVICIOS DE NEUMOLOGÍA, TERAPIA RESPIRATORIA-UCIS Y LABORATORIO DE ELECTROENCEFALOGRAFÍA DEL HOSPITAL MILITAR CENTRAL</t>
  </si>
  <si>
    <t>7477836 opcion 1</t>
  </si>
  <si>
    <t>BOSTON SCIENTIFIC</t>
  </si>
  <si>
    <t>SUMINISTRO DE LOS INSUMOS MÉDICO-QUIRÚRGICOS (ESFÍNTER URINARIOS), REQUERIDOS PARA EL SERVICIO DE UROLOGÍA DEL HOSPITAL MILITAR CENTRAL.</t>
  </si>
  <si>
    <t>calle 113 #7-45, Torre B, Of 713</t>
  </si>
  <si>
    <t>nicolas.moreno@bsci.com</t>
  </si>
  <si>
    <t>M&amp;M EQUIPOS MEDICOS SAS</t>
  </si>
  <si>
    <t>SUMINISTRO DE INSUMOS MÉDICO-QUIRÚRGICOS (ROPA E INSUMOS DESECHABLES) REQUERIDOS PARA LA REALIZACIÓN DEL PROGRAMA QUIRÚRGICO EN SALAS DE CIRUGÍA DE LOS SERVICIOS QUE COMPONEN LA UNIDAD MÉDICA Y CLÍNICO QUIRÚRGICA DEL HOSPITAL MILITAR CENTRAL</t>
  </si>
  <si>
    <t>184-2022</t>
  </si>
  <si>
    <t>GRUPO CAF TECNOLOGIA S.A.S</t>
  </si>
  <si>
    <t>SUMINISTRO DE ELEMENTOS Y REPUESTOS PARA LOS EQUIPOS DE CÓMPUTO, EQUIPOS DE IMPRESIÓN, SCANER Y ACCESORIOS DEL HOSPITAL MILITAR CENTRAL</t>
  </si>
  <si>
    <t>Carlos Andrés Fontalvo Salas</t>
  </si>
  <si>
    <t>Cll 11a NO. 79a-60</t>
  </si>
  <si>
    <t>admin@caftecnologia.com</t>
  </si>
  <si>
    <t>137-2022</t>
  </si>
  <si>
    <t>SUMINISTRO DE REACTIVOS E INSUMOS DE LABORATORIO CLINICO DESTINADOS PARA LA DETECCIÓN DE: CULTIVO ESPECIAL PARA MICROBACTERIAS PARA LOS USUARIOS DEL LABORATORIO CLINICO DEL HOSPITAL MILITAR CENTRAL</t>
  </si>
  <si>
    <t>165-2022</t>
  </si>
  <si>
    <t>MANTENIMIENTO PREVENTIVO Y LOS CORRECTIVOS QUE SEAN NECESARIOS INCLUIDO REPUESTOS NUEVOS PARA LAS AUTOCLAVES DEL ÁREA DE ESTERILIZACIÓN DEL HOSPITAL MILITAR CENTRAL</t>
  </si>
  <si>
    <t xml:space="preserve">RAFAEL ANTONIO DUQUE SALAZAR </t>
  </si>
  <si>
    <t>045-2022</t>
  </si>
  <si>
    <t>130-2022</t>
  </si>
  <si>
    <t>153-2022</t>
  </si>
  <si>
    <t>VALOR TOTAL MAS ADICIONES</t>
  </si>
  <si>
    <t>VALOR TOTAL CON VIGENCIAS</t>
  </si>
  <si>
    <t>VALOR TOTAL CON VIGENCAS</t>
  </si>
  <si>
    <t>VALOR TOTAL CON ADICIONES</t>
  </si>
  <si>
    <t>VALOR TOTALCON VIGENCIAS</t>
  </si>
  <si>
    <t>VALOR TOTAL REAL CONTRATO (+ADICIONES-REDUCCIONES)</t>
  </si>
  <si>
    <t>SERVICIO DE SOPORTE, ACTUALIZACIÓN Y MANTENIMIENTO PARA LA PÁGINA WEB WWW.HOSPITALMILITAR.GOV.CO, INTRANET CORPORATIVA, APLICATIVO SARLAFT, APLICATIVO HISTHOMIL, APP MÓVILES DEL HOSPITAL MILITAR CENTRAL</t>
  </si>
  <si>
    <t>048-2022</t>
  </si>
  <si>
    <t>MANTENIMIENTO PREVENTIVO, CORRECTIVO CON INCLUSIÓN DE REPUESTOS NUEVOS NO REMANUFACTURADOS, AL SISTEMA DE BOMBEO DE AGUA POTABLE O SISTEMA HIDROSANITARIO DEL HOSPITAL MILITAR CENTRAL</t>
  </si>
  <si>
    <t>GRUPO EMPREARIAL PINZON MUÑOZ</t>
  </si>
  <si>
    <t>CALLE 12A No. 68C- 03</t>
  </si>
  <si>
    <t>149-2022</t>
  </si>
  <si>
    <t>SUMINISTRO E INSTALACIÓN DE VIDRIOS, INCLUYENDO SUS ACCESORIOS, PARA TODAS LAS AREAS QUE COMPONEN EL HOSPITAL MILITAR CENTRAL"</t>
  </si>
  <si>
    <t>&amp;NGECON CONSTRUCCIONES S.A.S</t>
  </si>
  <si>
    <t>Oscar Orlando Castro</t>
  </si>
  <si>
    <t>CALLE 8 #4-88 PISO 2</t>
  </si>
  <si>
    <t>ingeconconstrucciones@hotmail.com</t>
  </si>
  <si>
    <t>FACATATIVA</t>
  </si>
  <si>
    <t>167-2022</t>
  </si>
  <si>
    <t>MANTENIMIENTO PREVENTIVO Y CORRECTIVO DEL EQUIPO DE IMPRESIÓN DEL HOSPITAL MILITAR CENTRAL, INCLUYENDO MANO DE OBRA Y EL SUMINISTRO DE REPUESTOS QUE SEAN NECESARIOS"</t>
  </si>
  <si>
    <t>SANDRA RUBIELA DURAN MOSUCHA</t>
  </si>
  <si>
    <t>CARRERA 103A # 71C 11</t>
  </si>
  <si>
    <t>MC-141-2022-HOMIL</t>
  </si>
  <si>
    <t>MC-107-2022-HOMIL</t>
  </si>
  <si>
    <t>MC-135-2022-HOMIL</t>
  </si>
  <si>
    <t>MC-136-2022-HOMIL</t>
  </si>
  <si>
    <t>MC-137-2022-HOMIL</t>
  </si>
  <si>
    <t>MC-153-2022-HOMIL</t>
  </si>
  <si>
    <t>MC-158-2022-HOMIL</t>
  </si>
  <si>
    <t>MC-159-2022-HOMIL</t>
  </si>
  <si>
    <t>MC-160-2022-HOMIL</t>
  </si>
  <si>
    <t>SA-046-2022-HOMIL</t>
  </si>
  <si>
    <t>SA-044-2022-HOMIL</t>
  </si>
  <si>
    <t>SA-051-2022-HOMIL</t>
  </si>
  <si>
    <t>MC-149-2022-HOMIL</t>
  </si>
  <si>
    <t>MC-167-2022-HOMIL</t>
  </si>
  <si>
    <t>SA-048-2022-HOMIL</t>
  </si>
  <si>
    <t>MC-184-2022-HOMIL</t>
  </si>
  <si>
    <t>SA-056-2022-HOMIL</t>
  </si>
  <si>
    <t>180-2022</t>
  </si>
  <si>
    <t>SUMINISTRO DE ELEMENTOS Y MATERIALES DE CERRAJERÍA NECESARIOS PARA EL MANTENIMIENTO DE LAS INSTALACIONES DEL HOSPITAL MILITAR CENTRAL</t>
  </si>
  <si>
    <t>163-2022</t>
  </si>
  <si>
    <t>PRESTACIÓN DE SERVICIO DE RECOLECCIÓN, SEGREGACIÓN Y APROVECHAMIENTO DE LOS RESIDUOS RECICLABLES NO PELIGROSOS QUE SE PRODUCEN EN EL HOSPITAL MILITAR CENTRAL.</t>
  </si>
  <si>
    <t>ASOCIACION ENTIDAD MEDIOAMBIENTAL DE RECICLADORES - EMRS ESP</t>
  </si>
  <si>
    <t>Anny Paola Romero Ocampo</t>
  </si>
  <si>
    <t>Diagonal 38 SUR No. 81G- 66 Bodega 5 y 6</t>
  </si>
  <si>
    <t>atencionalusuario@emrsesp.com</t>
  </si>
  <si>
    <t>IMPORT SYSTEM</t>
  </si>
  <si>
    <t>MANTENIMIENTO PREVENTIVO Y CORRECTIVO INCLUYENDO REPUESTOS NO REMANOFACTURADOS DE LOS CENTROS DE DATOS (PRINCIPAL Y SECUNDARIO) DEL HOSPITAL MILITAR CENTRAL</t>
  </si>
  <si>
    <t>harold.duran@importsystem.com.co
angie.espinosa@importsystem.com.co</t>
  </si>
  <si>
    <t>155-2022</t>
  </si>
  <si>
    <t>151-2022</t>
  </si>
  <si>
    <t>QUIRURGIL S.A.</t>
  </si>
  <si>
    <t>JORGE SALAZAR LOPERA</t>
  </si>
  <si>
    <t>info@quirurgil.com
marylucy.caldas@quirurgil.com</t>
  </si>
  <si>
    <t>VALOR TOTAL REAL DEL CONTRATO (+ ADICIONES-REDUCCIONES)</t>
  </si>
  <si>
    <t>MC-155-2022-HOMIL</t>
  </si>
  <si>
    <t>MC-151-2022-HOMIL</t>
  </si>
  <si>
    <t>MC-163-2022-HOMIL</t>
  </si>
  <si>
    <t>MC-180-2022-HOMIL</t>
  </si>
  <si>
    <t>SA-055-2022-HOMIC</t>
  </si>
  <si>
    <t>LP-009-2020-HOMIL</t>
  </si>
  <si>
    <t>182-2022</t>
  </si>
  <si>
    <t>SERVICIO DE REVISIÓN, MANTENIMIENTO TÉCNICO, PREVENTIVO, CORRECTIVO Y RECARGA A LOS EXTINTORES DE LAS DIFERENTES ÁREAS Y SERVICIOS DEL HOSPITAL MILITAR CENTRAL</t>
  </si>
  <si>
    <t>INGENIERIA, PROTECCION Y SEGURIDAD</t>
  </si>
  <si>
    <t>JOSE FREDY PAEZ CUBIDES</t>
  </si>
  <si>
    <t>CARRERA 2 NUMERO 32-26 INTERIOR 11</t>
  </si>
  <si>
    <t>ingepscorp@gmail.com</t>
  </si>
  <si>
    <t>G&amp;M COMERCIALIZADORA SAS</t>
  </si>
  <si>
    <t>CALLE 27 No.12 -21</t>
  </si>
  <si>
    <t>gmcomercializadorasas@gmail.com</t>
  </si>
  <si>
    <t>JAIME PLACIDO HIDALGO MATABANCHOY</t>
  </si>
  <si>
    <t>164-2022</t>
  </si>
  <si>
    <t>183-2022</t>
  </si>
  <si>
    <t>SUMINISTRO DE SUPLEMENTOS NUTRICIONALES Y COMPLEMENTOS PARA PACIENTES EN EL SERVICIO DE HOSPITALIZACIÓN DEL HOSPITAL MILITAR CENTRAL</t>
  </si>
  <si>
    <t>189-2022</t>
  </si>
  <si>
    <t>190-2022</t>
  </si>
  <si>
    <t>SUMINISTRO DE REPUESTOS (BATERÍAS PARA EQUIPOS BIOMÉDICOS) NUEVOS ORIGINALES NO REMANO FACTURADOS PARA EQUIPOS BIOMÉDICOS (MONITORES, ELECTROCARDIÓGRAFO, DESFIBRILADORES, PRUEBAS DE ESFUERZO, BALANZAS Y BASCULAS, EQUIPOS BIOMÉDICOS QUE PARA SU FUNCIONAMIENTO DEPENDAN O REQUIERAN BATERÍAS) DE LOS DIFERENTES SERVICIOS ASISTENCIALES DEL HOSPITAL MILITAR CENTRAL</t>
  </si>
  <si>
    <t>194-2022</t>
  </si>
  <si>
    <t>195-2022</t>
  </si>
  <si>
    <t>https://community.secop.gov.co/Public/Tendering/OpportunityDetail/Index?noticeUID=CO1.NTC.611313&amp;isFromPublicArea=True&amp;isModal=true&amp;asPopupView=true</t>
  </si>
  <si>
    <t>https://community.secop.gov.co/Public/Tendering/OpportunityDetail/Index?noticeUID=CO1.NTC.610519&amp;isFromPublicArea=True&amp;isModal=true&amp;asPopupView=true</t>
  </si>
  <si>
    <t>https://community.secop.gov.co/Public/Tendering/OpportunityDetail/Index?noticeUID=CO1.NTC.582770&amp;isFromPublicArea=True&amp;isModal=true&amp;asPopupView=true</t>
  </si>
  <si>
    <t>https://community.secop.gov.co/Public/Tendering/OpportunityDetail/Index?noticeUID=CO1.NTC.625320&amp;isFromPublicArea=True&amp;isModal=true&amp;asPopupView=true</t>
  </si>
  <si>
    <t>https://community.secop.gov.co/Public/Tendering/OpportunityDetail/Index?noticeUID=CO1.NTC.611616&amp;isFromPublicArea=True&amp;isModal=true&amp;asPopupView=true</t>
  </si>
  <si>
    <t>https://community.secop.gov.co/Public/Tendering/OpportunityDetail/Index?noticeUID=CO1.NTC.625782&amp;isFromPublicArea=True&amp;isModal=true&amp;asPopupView=true</t>
  </si>
  <si>
    <t>https://community.secop.gov.co/Public/Tendering/OpportunityDetail/Index?noticeUID=CO1.NTC.631018&amp;isFromPublicArea=True&amp;isModal=true&amp;asPopupView=true</t>
  </si>
  <si>
    <t>https://community.secop.gov.co/Public/Tendering/OpportunityDetail/Index?noticeUID=CO1.NTC.566422&amp;isFromPublicArea=True&amp;isModal=true&amp;asPopupView=true</t>
  </si>
  <si>
    <t>https://community.secop.gov.co/Public/Tendering/OpportunityDetail/Index?noticeUID=CO1.NTC.632782&amp;isFromPublicArea=True&amp;isModal=true&amp;asPopupView=true</t>
  </si>
  <si>
    <t>https://community.secop.gov.co/Public/Tendering/OpportunityDetail/Index?noticeUID=CO1.NTC.631918&amp;isFromPublicArea=True&amp;isModal=true&amp;asPopupView=true</t>
  </si>
  <si>
    <t>https://community.secop.gov.co/Public/Tendering/OpportunityDetail/Index?noticeUID=CO1.NTC.631432&amp;isFromPublicArea=True&amp;isModal=true&amp;asPopupView=true</t>
  </si>
  <si>
    <t>https://community.secop.gov.co/Public/Tendering/OpportunityDetail/Index?noticeUID=CO1.NTC.587406&amp;isFromPublicArea=True&amp;isModal=true&amp;asPopupView=true</t>
  </si>
  <si>
    <t>https://community.secop.gov.co/Public/Tendering/OpportunityDetail/Index?noticeUID=CO1.NTC.533495&amp;isFromPublicArea=True&amp;isModal=true&amp;asPopupView=true</t>
  </si>
  <si>
    <t>https://community.secop.gov.co/Public/Tendering/OpportunityDetail/Index?noticeUID=CO1.NTC.583035&amp;isFromPublicArea=True&amp;isModal=true&amp;asPopupView=true</t>
  </si>
  <si>
    <t>https://community.secop.gov.co/Public/Tendering/OpportunityDetail/Index?noticeUID=CO1.NTC.587422&amp;isFromPublicArea=True&amp;isModal=true&amp;asPopupView=true</t>
  </si>
  <si>
    <t>https://community.secop.gov.co/Public/Tendering/OpportunityDetail/Index?noticeUID=CO1.NTC.573352&amp;isFromPublicArea=True&amp;isModal=true&amp;asPopupView=true</t>
  </si>
  <si>
    <t>https://community.secop.gov.co/Public/Tendering/OpportunityDetail/Index?noticeUID=CO1.NTC.583047&amp;isFromPublicArea=True&amp;isModal=true&amp;asPopupView=true</t>
  </si>
  <si>
    <t>171-2022</t>
  </si>
  <si>
    <t>PRESTACION DE SERVICIOS DE SALUD PARA LA REALIZACION DE EXAMENES EXTRAHOSPITALARIOS PARA ESTUDIOS DE RESONANCIA MAGNETICA CEREBRAL FUNCIONAL PARA LOS USUARIOS DEL HOSPITAL MILITAR CENTRAL</t>
  </si>
  <si>
    <t>RESONANCIA MAGNETICA SAN JOSE S.A</t>
  </si>
  <si>
    <t>Miguel Ricardo Alvarez Tobian</t>
  </si>
  <si>
    <t>Calle 10 #18 75 entrada 4 parqueadero</t>
  </si>
  <si>
    <t>resonancia@rmsanjose.com</t>
  </si>
  <si>
    <t>197-2022</t>
  </si>
  <si>
    <t>PRESTACIÓN DE SERVICIO DE HERRAMIENTAS PARA EDICIÓN DE MATERIAL GRÁFICO Y AUDIOVISUAL DEL HOSPITAL MILITAR CENTRAL</t>
  </si>
  <si>
    <t>HANS FREED GARCIA ARAQUE -  DIANA CATALINA RIVERA RODRIGUEZ</t>
  </si>
  <si>
    <t>047-2022</t>
  </si>
  <si>
    <t>ADQUISICIÓN, INSTALACIÓN, SOPORTE Y GARANTÍA DE LOS EQUIPOS DE COMUNICACIONES TIPO SWITCH PARA LA RED DE DATOS LÓGICA INCLUYENDO LA RENOVACIÓN DEL SISTEMA DE CONTROL DE ACCESO A REDES DEL HOSPITAL MILITAR CENTRAL</t>
  </si>
  <si>
    <t>IMPORT SYSTEM S.A.S</t>
  </si>
  <si>
    <t>DURAN MARTINEZ HAROLD WILLIAM</t>
  </si>
  <si>
    <t>SA-047-2022-HOMIL</t>
  </si>
  <si>
    <t>MC-171-2022-HOMIL</t>
  </si>
  <si>
    <t>MC-182-2022-HOMIL</t>
  </si>
  <si>
    <t>MC-183-2022-HOMIL</t>
  </si>
  <si>
    <t>SA-039-2022-HOMIL</t>
  </si>
  <si>
    <t>MC-190-2022-HOMIL</t>
  </si>
  <si>
    <t>MC-194-2022-HOMIL</t>
  </si>
  <si>
    <t>MC-197-2022-HOMIL</t>
  </si>
  <si>
    <t>003-2022</t>
  </si>
  <si>
    <t>054-2022</t>
  </si>
  <si>
    <t>SUMINISTRO DE ELEMENTOS (PERSIANAS - CORTINAS) DE COMPLEMENTO PARA DOTAR LOS SERVICIOS DE HOSPITALIZACIÓN, CONSULTA EXTERNA, URGENCIAS Y HOTELERÍA DEL HOSPITAL MILITAR CENTRAL.</t>
  </si>
  <si>
    <t>LEYDI YICEL GONZALEZ RAMIREZ</t>
  </si>
  <si>
    <t>Calle 75A # 85 - 13 oficina 201</t>
  </si>
  <si>
    <t>malvarez@sioltda.com</t>
  </si>
  <si>
    <t>CONSULTORIA</t>
  </si>
  <si>
    <t>196-2022</t>
  </si>
  <si>
    <t>PRESTACIÓN SERVICIO DE OPERACIÓN Y MANTENIMIENTO DEL SISTEMA Y PLANTA DE TRATAMIENTO DE AGUA RESIDUAL DOMÉSTICA DEL HOSPITAL MILITAR CENTRAL, INCLUIDOS LOS CONSUMIBLES QUE SE REQUIERAN PARA EL PROCESO</t>
  </si>
  <si>
    <t>ACUATECNICA SAS</t>
  </si>
  <si>
    <t>FERNANDO FACCINI RAMIREZ</t>
  </si>
  <si>
    <t>info@acuatecnica.com</t>
  </si>
  <si>
    <t>Calle 17 # 43-95</t>
  </si>
  <si>
    <t>061-2022</t>
  </si>
  <si>
    <t>191-2022</t>
  </si>
  <si>
    <t>SUMINISTRO DE INSUMOS Y MATERIAL TERAPÉUTICO PARA EL ÁREA DE TERAPIA FÍSICA, UTILIZADOS EN LA INTERVENCIÓN TERAPÉUTICA DE PACIENTES CON PATOLOGÍAS DEL SISTEMA OSTEOMUSCULAR, NEUROLÓGICOS Y POST OPERATORIOS DE ORTOPEDIA QUE SON REMITIDOS AL HOSPITAL MILITAR CENTRAL</t>
  </si>
  <si>
    <t>COMERCIALIZADORA INTERNACIONAL PRESTIGE S.A.S.</t>
  </si>
  <si>
    <t>ADQUISICIÓN, PREINSTALACIÓN E INSTALACIÓN DE ECÓGRAFO DE ALTA CALIDAD PARA EL SERVICIO DE GINECOLOGÍA Y OBSTETRICIA DEL HOSPITAL MILITAR CENTRAL</t>
  </si>
  <si>
    <t>CRA 15 No 91-30</t>
  </si>
  <si>
    <t>900723907-2</t>
  </si>
  <si>
    <t>900028377-8</t>
  </si>
  <si>
    <t>200-2022</t>
  </si>
  <si>
    <t>MANTENIMIENTO DE LOS 31 CENTROS DE CABLEADO EXISTENTES EN EL HOSPITAL MILITAR CENTRAL</t>
  </si>
  <si>
    <t>SEAN ELECTRONICA LIMITADA</t>
  </si>
  <si>
    <t>GINA MARCELA RODRIGUEZ SARMIENTO</t>
  </si>
  <si>
    <t>CALLE 4 SUR NO. 71D-64</t>
  </si>
  <si>
    <t>gmr@seanelectronica.com</t>
  </si>
  <si>
    <t>TITAN</t>
  </si>
  <si>
    <t>PABLO ANDRES ARCINIEGAS ROMERO</t>
  </si>
  <si>
    <t>CRA 26 # 46 - 91</t>
  </si>
  <si>
    <t>titaninversionesp@gmail.com</t>
  </si>
  <si>
    <t>SUMINISTRO DE ELEMENTOS (ATRIL PORTA SUERO, CANDADO DE PARO, CINTAS MÉTRICAS) DE COMPLEMENTO PARA DOTAR LOS SERVICIOS DE HOSPITALIZACIÓN, CONSULTA EXTERNA, URGENCIAS Y HOTELERÍA DEL HOSPITAL MILITAR CENTRAL</t>
  </si>
  <si>
    <t>205-2022</t>
  </si>
  <si>
    <t>SUMINISTRO DE DISPOSITIVOS MÉDICO-QUIRÚRGICOS (DISPOSITIVO PARA NEUMO INSUFLACIÓN) REQUERIDOS PARA LA REALIZACIÓN DE PROGRAMA QUIRÚRGICO, CIRUGÍA MÍNIMAMENTE INVASIVA DE LOS SERVICIOS QUE COMPONEN LA UNIDAD CLÍNICO QUIRÚRGICA DEL HOSPITAL MILITAR CENTRAL</t>
  </si>
  <si>
    <t>HIDRINCO SAS</t>
  </si>
  <si>
    <t>DISEÑO DE LA RED DE EXTINCIÓN DE INCENDIOS POR EL SISTEMA DE AGUA NEBULIZADA PARA TODAS LAS ÁREAS DEL EDIFICIO CENTRAL DEL HOSPITAL MILITAR CENTRAL, EDIFICIO DE IMÁGENES DIAGNOSTICA Y EDIFICIO FE EN LA CAUSA</t>
  </si>
  <si>
    <t>EDISON PEREZ ROA</t>
  </si>
  <si>
    <t>TRANSVERSAL 55 98A 66 OFICINA 403</t>
  </si>
  <si>
    <t>SOLUCIONES@HIDRINCO.COM</t>
  </si>
  <si>
    <t>PRESTACIÓN DE SERVICIOS MÉDICOS ESPECIALIZADOS PARA LA ATENCIÓN EN GINECOLOGÍA Y OBSTETRICIA DE DIFERENTES SUPRAESPECIALIDADES PARA EL HOSPITAL MILITAR CENTRAL</t>
  </si>
  <si>
    <t>OBSTETRICIA &amp; GINECOLOGIA S.A.S.</t>
  </si>
  <si>
    <t>PEDRO ANTONIO BARRERA CARRILLO</t>
  </si>
  <si>
    <t>AVENIDA CARRERA 45 N° 94-23 TORRE B PISO 6-7-8</t>
  </si>
  <si>
    <t>director@oyg.com.co</t>
  </si>
  <si>
    <t>INVERSIONES PROMEDCO SAS</t>
  </si>
  <si>
    <t>ADQUISICIÓN, PREINSTALACIÓN E INSTALACIÓN DE UN EQUIPO DE RADIOLOGÍA CONVENCIONAL PARA EL SERVICIO DE URGENCIAS DEL HOSPITAL MILITAR CENTRAL</t>
  </si>
  <si>
    <t>DUAN ANDRES GONZALEZ AGUILERA</t>
  </si>
  <si>
    <t>comercial@promedco.com</t>
  </si>
  <si>
    <t>208-2022</t>
  </si>
  <si>
    <t>SUMINISTRO DE ELEMENTOS DE CURACIÓN DESTINADOS A LA ATENCIÓN DE PACIENTES DEL HOSPITAL MILITAR CENTRAL ELEMENTOS PARA MONITORIZACIÓN ELECTROCARDIOGRAFÍA</t>
  </si>
  <si>
    <t>MC-191-2022-HOMIL</t>
  </si>
  <si>
    <t>MC-196-2022-HOMIL</t>
  </si>
  <si>
    <t>SA-057-2022-HOMIL</t>
  </si>
  <si>
    <t>CM-003-2022</t>
  </si>
  <si>
    <t>SA-058-2022</t>
  </si>
  <si>
    <t>SA-054-2022-HOMIL</t>
  </si>
  <si>
    <t>SA-060-2022</t>
  </si>
  <si>
    <t>MC-205-2022-HOMIL</t>
  </si>
  <si>
    <t>SASI-001-2022-HOMIL</t>
  </si>
  <si>
    <t>SASS-065-2022-HOMIL</t>
  </si>
  <si>
    <t>MC-208-2022-HOMIL</t>
  </si>
  <si>
    <t>CORPORACION CORPMED</t>
  </si>
  <si>
    <t>PRESTACIÓN DE LOS SERVICIOS PROFESIONALES EN CIRUGÍA DE TÓRAX, CON EXPERIENCIA EN TORACOSCOPIA Y CIRUGÍA MÍNIMAMENTE INVASIVA, PARA QUE PRESTEN SUS SERVICIOS EN EL HOSPITAL MILITAR CENTRAL</t>
  </si>
  <si>
    <t>201-2022</t>
  </si>
  <si>
    <t>211-2022</t>
  </si>
  <si>
    <t>202-2022</t>
  </si>
  <si>
    <t>SUMINISTRO DE IMPLANTES DE OSEÓINTEGRACIÓN CON SUS RESPECTIVOS TORNILLOS DE CICATRIZACIÓN, ADITAMENTOS PROTÉSICOS, MATERIAL DE REGENERACIÓN ÓSEA Y PLANEACIÓN VIRTUAL PARA EL HOSPITAL MILITAR CENTRAL</t>
  </si>
  <si>
    <t>IMPLANTE Y CONEXIONES</t>
  </si>
  <si>
    <t>Sandra Yohana Mantilla Roman</t>
  </si>
  <si>
    <t>clle 79 # 18-18 oficina 205</t>
  </si>
  <si>
    <t>206-2022</t>
  </si>
  <si>
    <t>210-2022</t>
  </si>
  <si>
    <t>PRESTACIÓN DE SERVICIOS DE SALUD PARA LOS PROCEDIMIENTOS DE BRAQUITERAPIA INTRACAVITARIA DE ALTA TASA DE DOSIS COMO COMPLEMENTO DE LA TELETERAPIA PARA PACIENTES DE CÁNCER GINECOLÓGICO AFILIADOS DEL SUBSISTEMA DE SALUD DE LAS FUERZAS MILITARES</t>
  </si>
  <si>
    <t>CENTRO DE CONTROL DE CANCER</t>
  </si>
  <si>
    <t>SUMINISTRO DE ELEMENTOS PARA MONITORIZACIÓN ELECTROCARDIOGRÁFICA NECESARIOS PARA LA ATENCIÓN DE PACIENTES DE HOSPITALIZACIÓN DEL HOSPITAL MILITAR CENTRAL</t>
  </si>
  <si>
    <t>MC-202-2022-HOMIL</t>
  </si>
  <si>
    <t>MC-211-2022-HOMIL</t>
  </si>
  <si>
    <t>CD-023-2022-HOMIL</t>
  </si>
  <si>
    <t>MC-210-2022-HOMIL</t>
  </si>
  <si>
    <t>SA-063-2022-HOMIL</t>
  </si>
  <si>
    <t xml:space="preserve"> 015-2019</t>
  </si>
  <si>
    <t xml:space="preserve"> 014-2019</t>
  </si>
  <si>
    <t xml:space="preserve"> 022-2019</t>
  </si>
  <si>
    <t xml:space="preserve"> 059-2019</t>
  </si>
  <si>
    <t xml:space="preserve"> 017-2019</t>
  </si>
  <si>
    <t xml:space="preserve"> 256-2019</t>
  </si>
  <si>
    <t xml:space="preserve"> 019-2018</t>
  </si>
  <si>
    <t xml:space="preserve"> 022-2018</t>
  </si>
  <si>
    <t xml:space="preserve"> 038-2018</t>
  </si>
  <si>
    <t xml:space="preserve"> 025-2018</t>
  </si>
  <si>
    <t xml:space="preserve"> 032-2018</t>
  </si>
  <si>
    <t xml:space="preserve"> 035-2018</t>
  </si>
  <si>
    <t xml:space="preserve"> 077-2018</t>
  </si>
  <si>
    <t xml:space="preserve"> 061-2018</t>
  </si>
  <si>
    <t xml:space="preserve"> 134-2018</t>
  </si>
  <si>
    <t xml:space="preserve"> 060-2018</t>
  </si>
  <si>
    <t xml:space="preserve"> 059-2018</t>
  </si>
  <si>
    <t xml:space="preserve"> 131-2018</t>
  </si>
  <si>
    <t xml:space="preserve"> 151-2018</t>
  </si>
  <si>
    <t xml:space="preserve"> 147-2018</t>
  </si>
  <si>
    <t xml:space="preserve"> 157-2018</t>
  </si>
  <si>
    <t xml:space="preserve"> 037-2018</t>
  </si>
  <si>
    <t xml:space="preserve"> 014-2018</t>
  </si>
  <si>
    <t>219-2022</t>
  </si>
  <si>
    <t>TITAN INVERSIONES Y PROYECTOS S.A.S</t>
  </si>
  <si>
    <t>SUMINISTRO DE PAPEL FOTOCOPIA TAMAÑOS CARTA Y OFICIO PARA LOS SERVICIOS QUE SE PRESTAN EN EL HOSPITAL MILITAR CENTRAL</t>
  </si>
  <si>
    <t>JHOJANNES ALBERT MORALES LUNA</t>
  </si>
  <si>
    <t>VILLAVICENCIO</t>
  </si>
  <si>
    <t>215-2022</t>
  </si>
  <si>
    <t>ADQUISICIÓN DE INSUMOS Y MATERIAL TERAPÉUTICO PARA EL ÁREA DE TERAPIA OCUPACIONAL QUE SE REQUIEREN PARA LA ELABORACIÓN DE FÉRULAS COMO PARTE DE LA INTERVENCIÓN TERAPÉUTICA Y PROCESO DE REHABILITACIÓN FUNCIONAL A USUARIOS QUE SON REMITIDOS AL ÁREA DE TERAPIA OCUPACIONAL DEL HOSPITAL MILITAR CENTRAL</t>
  </si>
  <si>
    <t>SUMINISTRO DE INSUMOS Y DISPOSITIVOS MÉDICOS LENTES INTRAOCULARES PLEGABLES Y LENTES TORICOS PARA LOS PROCEDIMIENTOS QUIRÚRGICOS DEL SERVICIO DE OFTALMOLOGÍA DEL HOSPITAL MILITAR CENTRAL</t>
  </si>
  <si>
    <t>RISK CONSULTING COLOMBIA S.A.S CEDE A RISK INTERNATIONAL S,A,S</t>
  </si>
  <si>
    <t>226-2022</t>
  </si>
  <si>
    <t>MANTENIMIENTO PREVENTIVO Y CORRECTIVO, SUMINISTRO DE REPUESTOS Y ACCESORIOS ORIGINALES, NUEVOS PARA EL PARQUE AUTOMOTOR DEL HOSPITAL MILITAR CENTRAL</t>
  </si>
  <si>
    <t>MAT PITS SAS</t>
  </si>
  <si>
    <t>VALOR ADJUDICADO</t>
  </si>
  <si>
    <t>JULIO CESAR SERRANO PEREZ</t>
  </si>
  <si>
    <t>CALLE 63B No 28A 58</t>
  </si>
  <si>
    <t>servipreventiva.ger@gmail.com</t>
  </si>
  <si>
    <t>MAURICIO GARZON RUIZ - YOLIMA GONZALES SOLER Y MIGUEL ANGEL TOVAR</t>
  </si>
  <si>
    <t>GIOVANNY ARMANDO ALCALA ORTIZ</t>
  </si>
  <si>
    <t>203-2022</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</si>
  <si>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</si>
  <si>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TECNOLOGIAS MEDICAS COLOMBIA SAS</t>
  </si>
  <si>
    <t>ADRIANA MARÍA NUÑEZ CASTRO</t>
  </si>
  <si>
    <t>servicioalcliente@tm-colombia.com</t>
  </si>
  <si>
    <t>224-2022</t>
  </si>
  <si>
    <t>PRESTACIÓN DE SERVICIOS PARA EL DESARROLLO DEL PLAN INSTITUCIONAL DE BIENESTAR SOCIAL PARA LOS EMPLEADOS DEL HOSPITAL MILITAR CENTRAL</t>
  </si>
  <si>
    <t>ALVARO ENRIQUE NUÑEZ ARIZA</t>
  </si>
  <si>
    <t>ADRIANA ESCOBAR RENTERIA</t>
  </si>
  <si>
    <t>232-2022</t>
  </si>
  <si>
    <t>SUMINISTRO DE INSUMOS Y DISPOSITIVOS DIAGNÓSTICOS Y TERAPEUTICOS PARA LOS PROCEDIMIENTOS QUIRÚRGICOS (ENDOVASCULAR) DE LOS SERVICIOS DE RADIOLOGIA, HEMODINAMIA, VASCULAR Y NEUROCIRUGIA DEL HOSPITAL MILITAR CENTRAL" LOTE 1 AGUJAS E INTRODUCTORES DIAGNÓSTICOS PARA EL SERVICIO DE HEMODINAMIA, RADIOLOGIA, VASCULAR Y NEUROCIRUGIA Y LOTE 2 OTROS DISPOSITIVOS PARA EL SERVICIO DE HEMODINAMIA</t>
  </si>
  <si>
    <t> CARRERA 7 No. 156-68 PISO 28</t>
  </si>
  <si>
    <t>MC-203-2022-HOMIL</t>
  </si>
  <si>
    <t>MC-215-2022-HOMIL</t>
  </si>
  <si>
    <t>MC-219-2022-HOMIL</t>
  </si>
  <si>
    <t>CD-024-2022-HOMIL</t>
  </si>
  <si>
    <t>MC-226-2022-HOMIL</t>
  </si>
  <si>
    <t>SA-068-2022-HOMIL</t>
  </si>
  <si>
    <t>SA-066-2022-HOMIL</t>
  </si>
  <si>
    <t>MC-224-2022-HOMIL</t>
  </si>
  <si>
    <t>MC-232-2022-HOMIL</t>
  </si>
  <si>
    <t>OMAR SANCHEZ BELTRAN</t>
  </si>
  <si>
    <t>227-2022</t>
  </si>
  <si>
    <t>237-2022</t>
  </si>
  <si>
    <t>SUMINISTRO DE ELEMENTOS DE CURACIÓN (PRESERVATIVOS) DESTINADOS A LA ATENCIÓN DE PACIENTES DEL HOSPITAL MILITAR CENTRAL</t>
  </si>
  <si>
    <t>Autopista Medellin km 2.5 via Siberia Portos Sabana 80 Bodega87</t>
  </si>
  <si>
    <t>ADQUISICIÓN DE ACTUALIZACIÓN DE OBRAS JURÍDICAS LEGIS PARA EL HOSPITAL MILITAR CENTRAL</t>
  </si>
  <si>
    <t>236-2022</t>
  </si>
  <si>
    <t>HB SUPPLIER S.A.</t>
  </si>
  <si>
    <t>SUMINISTRO DE ELEMENTOS DE CURACIÓN DESTINADOS A LA ATENCIÓN DE PACIENTES DEL HOSPITAL MILITAR CENTRAL (JERINGAS PARA NUTRICIÓN ENTERAL</t>
  </si>
  <si>
    <t>229-2022</t>
  </si>
  <si>
    <t>INGERAX SAS</t>
  </si>
  <si>
    <t>CD</t>
  </si>
  <si>
    <t>LP</t>
  </si>
  <si>
    <t>MC</t>
  </si>
  <si>
    <t>SA</t>
  </si>
  <si>
    <t>SASS</t>
  </si>
  <si>
    <t>CM</t>
  </si>
  <si>
    <t>SI</t>
  </si>
  <si>
    <t>VALOR ADICIONES</t>
  </si>
  <si>
    <t>SUBADM</t>
  </si>
  <si>
    <t>DIR</t>
  </si>
  <si>
    <t>SUB MED</t>
  </si>
  <si>
    <t>SUB APO</t>
  </si>
  <si>
    <t>SUB ADM</t>
  </si>
  <si>
    <t>SUB DOC</t>
  </si>
  <si>
    <t>244-2022</t>
  </si>
  <si>
    <t>JEXA</t>
  </si>
  <si>
    <t>EDUARD ALEJANDRO BAEZ PALENCIA</t>
  </si>
  <si>
    <t>sufy245@gmail.com</t>
  </si>
  <si>
    <t>067-2022</t>
  </si>
  <si>
    <t>GEMLSA</t>
  </si>
  <si>
    <t>230-2022</t>
  </si>
  <si>
    <t>BIOTECHNICAL SAS</t>
  </si>
  <si>
    <t>SUMINISTRO DE ELEMENTOS DE DOTACIÓN (MESAS COMEDOR PARA PACIENTE) PARA LOS SERVICIOS DE HOSPITALIZACIÓN Y URGENCIAS DEL HOSPITAL MILITAR CENTRAL.</t>
  </si>
  <si>
    <t>JOSE NICOLAS SANCHEZ BELTRAN</t>
  </si>
  <si>
    <t>direccioncomercial@biotechnicalcolombia.com</t>
  </si>
  <si>
    <t>CALLE 144 13 42</t>
  </si>
  <si>
    <t>MOBIMUEBLES SAS</t>
  </si>
  <si>
    <t>SUMINISTRO DE ELEMENTOS DE DOTACIÓN (MESAS DE NOCHE) PARA LOS SERVICIOS DE HOSPITALIZACIÓN Y URGENCIAS DEL HOSPITAL MILITAR CENTRAL.</t>
  </si>
  <si>
    <t>Daniel Herney Marin Benavides</t>
  </si>
  <si>
    <t>comercialmobimuebles@gmail.com</t>
  </si>
  <si>
    <t>Transversal 88A No 19A-60</t>
  </si>
  <si>
    <t>JAVIER ALBERTO CLAVIJO VASQUEZ</t>
  </si>
  <si>
    <t>101-2022</t>
  </si>
  <si>
    <t>MC-101-2022-HOMIL</t>
  </si>
  <si>
    <t>ADQUISICIÓN, INSTALACIÓN Y PUESTA EN FUNCIONAMIENTO DEL SISTEMA DE LLAMADO DE ENFERMERÍA DESTINADO AL SERVICIO DE URGENCIAS DEL HOSPITAL MILITAR CENTRAL</t>
  </si>
  <si>
    <t>Calle 30 A No. 6 - 22</t>
  </si>
  <si>
    <t>231-2022</t>
  </si>
  <si>
    <t>SUMINISTRO DE ELEMENTOS DE COMPLEMENTO PARA DOTAR LOS SERVICIOS DE HOSPITALIZACIÓN, CONSULTA EXTERNA Y URGENCIAS DEL HOSPITAL MILITAR CENTRAL</t>
  </si>
  <si>
    <t>JULIANA ORDOÑEZ MOSQUERA</t>
  </si>
  <si>
    <t>235-2022</t>
  </si>
  <si>
    <t>SUMINISTRO DE ELEMENTOS DE COMPLEMENTO DE HABITACIONES (COLCHONES, COLCHONETAS Y ACCESORIOS) PARA DOTAR LOS SERVICIOS DE HOSPITALIZACIÓN Y URGENCIAS DEL HOSPITAL MILITAR CENTRAL</t>
  </si>
  <si>
    <t>OSCAR JULIANM CESPEDES</t>
  </si>
  <si>
    <t>Teléfono de oficina: 3227845463</t>
  </si>
  <si>
    <t>CR 81 D BIS NO. 11 D 14</t>
  </si>
  <si>
    <t>4767945
 - 3227845463</t>
  </si>
  <si>
    <t>CL 99 A N. 68 B -60</t>
  </si>
  <si>
    <t>MEDIHEALTH DE COLOMBIA S.A.S</t>
  </si>
  <si>
    <t>ERICA MORENO CASTAÑEDA</t>
  </si>
  <si>
    <t>MEDICOLOMBIA@HOTMAIL.COM</t>
  </si>
  <si>
    <t>CALLE 33 Nª 4B -11</t>
  </si>
  <si>
    <t>249-2022</t>
  </si>
  <si>
    <t>ADQUISICIÓN, PREINSTALACIÓN E INSTALACIÓN Y PUESTO EN FUNCIONAMIENTO DE LOS EQUIPOS BIOMÉDICOS SCALER Y FRONTO LUZ PARA LOS SERVICIOS DE OTORRINOLARINGOLOGIA Y ODONTOLOGÍA DEL HOSPITAL MILITAR CENTRAL - LOTE 2 - FRONTOLUZ</t>
  </si>
  <si>
    <t>LABORATORIOS RETINA</t>
  </si>
  <si>
    <t>Carrera 33 7A 78 MEDELLÍN</t>
  </si>
  <si>
    <t>216-2022</t>
  </si>
  <si>
    <t>RISKS INTERNATIONAL SAS</t>
  </si>
  <si>
    <t>CL 22 BIS # 42 - 03</t>
  </si>
  <si>
    <t>233-2022</t>
  </si>
  <si>
    <t>CALIBRACIÓN DE LOS INTENSIMETROS MARCA BIODEX MEDICAL SYSTEMS 051-029 SERIE: 07120102 Y LUDLUM MODEL 3000 SERIE: 25016096 DEL SERVICIO DE MEDICINA NUCLEAR</t>
  </si>
  <si>
    <t>Calle 23 No 104 A 36 Int 15</t>
  </si>
  <si>
    <t>225-2022</t>
  </si>
  <si>
    <t>INDUSTRIAS METÁLICAS LOS PINOS S.A</t>
  </si>
  <si>
    <t>SUMINISTRO DE REPUESTOS PARA CAMAS HOSPITALARIAS Y CAMILLAS DE TRANSPORTE DE LOS DIFERENTES SERVICIOS DEL HOSPITAL MILITAR CENTRAL</t>
  </si>
  <si>
    <t>JOSE FERNANDO DUQUE CORREA</t>
  </si>
  <si>
    <t>CALLE 67 B # 45 A 82 ITAGUI</t>
  </si>
  <si>
    <t>MC-216-2022-HOMIL</t>
  </si>
  <si>
    <t>CD-022-2022-HOMIL</t>
  </si>
  <si>
    <t>MC-229-2022-HOMIL</t>
  </si>
  <si>
    <t>MC-237-2022-HOMIL</t>
  </si>
  <si>
    <t>MC-230-2022-HOMIL</t>
  </si>
  <si>
    <t>MC-233-2022-HOMIL</t>
  </si>
  <si>
    <t>MC-236-2022-HOMIL</t>
  </si>
  <si>
    <t>SA-067-2022-HOMIL</t>
  </si>
  <si>
    <t>MC-235-2022-HOMIL</t>
  </si>
  <si>
    <t>MC-244-2022-HOMIL</t>
  </si>
  <si>
    <t>SA-069-2022-HOMIL</t>
  </si>
  <si>
    <t>MC-225-2022-HOMIL</t>
  </si>
  <si>
    <t>MC-231-2022-HOMIL</t>
  </si>
  <si>
    <t>MC-249-2022-HOMIL</t>
  </si>
  <si>
    <t>247-2022</t>
  </si>
  <si>
    <t>SUMINISTRO DE INSUMOS PARA PROCEDIMIENTOS DE RADIOLOGÍA INTERVENCIONISTA, REALIZADOS EN EL SERVICIO DE IMÁGENES DIAGNOSTICAS DEL HOSPITAL MILITAR CENTRAL". LOTE 3</t>
  </si>
  <si>
    <t>RP MEDICAS</t>
  </si>
  <si>
    <t>MARTHA CONSUELO ROMERO TPRRES</t>
  </si>
  <si>
    <t>Transversal 6 45 135</t>
  </si>
  <si>
    <t>234-2022</t>
  </si>
  <si>
    <t>ALL TECHNOLOGICAL SERVICES ATS S.A.S</t>
  </si>
  <si>
    <t>CLLE 64C-#111C-56</t>
  </si>
  <si>
    <t>BECTON DICKINSON</t>
  </si>
  <si>
    <t>SUMINISTRO DE INSUMOS PARA PROCEDIMIENTOS DE RADIOLOGÍA INTERVENCIONISTA, REALIZADOS EN EL SERVICIO DE IMÁGENES DIAGNOSTICAS DEL HOSPITAL MILITAR CENTRAL". LOTE 2</t>
  </si>
  <si>
    <t>VEREDA VUELTA GRANDE A 150 MTS DE LA GLORIETA  DE SIBERIA VIA COTA</t>
  </si>
  <si>
    <t>MANTENIMIENTO PREVENTIVO Y CORRECTIVO INCLUYENDO REPUESTOS NUEVOS NO REMANUFACTURADOS AL EQUIPO MOTO GENERADOR (PLANTA ELECTRICA) UBICADO EN EL EDIFICIO DE IMÁGENES DIAGNOSTICAS MARCA CUMMINS 750 KW Y AL EQUIPO MOTOGENERADOR (PLANTA ELECTRICA DE EMERGENCIA) CON CAPACIDAD DE 1000 KW MARCA CUMMINS PRO ENERGY DEL HOSPITAL MILITAR CENTRAL</t>
  </si>
  <si>
    <t>245-2022</t>
  </si>
  <si>
    <t>AYB EQUIPOS MEDICOS</t>
  </si>
  <si>
    <t>MC-247-2022-HOMIL</t>
  </si>
  <si>
    <t>MC-245-2022-HOMIL</t>
  </si>
  <si>
    <t>MC-234-2022-HOMIL</t>
  </si>
  <si>
    <t>248-2022</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</si>
  <si>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SUBSISTEMA DE SALUD DE LAS FUERZAS MILITARES REMITIDOS POR EL HOSPITAL MILITAR CENTRAL</t>
  </si>
  <si>
    <t>CR 14 NRO. 127 - 11 CONS 502-503</t>
  </si>
  <si>
    <t>250-2022</t>
  </si>
  <si>
    <t>MANTENIMIENTO PREVENTIVO, CORRECTIVO Y SUMINISTRO DE REPUESTOS NUEVOS NO REMANUFACTURADOS AL CONTROL DE INGRESO Y SCANNER MARCA ASTROFISICPHY-MODELO XIS-5335-SMITHS-HI-SCAN-HS6040DS DEL HOSPITAL MILITAR CENTRAL</t>
  </si>
  <si>
    <t>CIS LTDA</t>
  </si>
  <si>
    <t>JUAN DAVID PEDRAZA MARTINEZ</t>
  </si>
  <si>
    <t>marco antonio castiblanco rico</t>
  </si>
  <si>
    <t>proyectos@cisseguridad.com</t>
  </si>
  <si>
    <t>calle 106 # 57-23 oficina 607</t>
  </si>
  <si>
    <t>ST. JUDE MEDICAL COLOMBIA LTDA.</t>
  </si>
  <si>
    <t>MC-248-2022-HOMIL</t>
  </si>
  <si>
    <t>MC-250-2022-HOMIL</t>
  </si>
  <si>
    <t>CD-025-2022-HOMIL</t>
  </si>
  <si>
    <t>035-2022</t>
  </si>
  <si>
    <t>036-2022</t>
  </si>
  <si>
    <t>040-2022</t>
  </si>
  <si>
    <t>053-2022</t>
  </si>
  <si>
    <t>062-2022</t>
  </si>
  <si>
    <t>064-2022</t>
  </si>
  <si>
    <t>070-2022</t>
  </si>
  <si>
    <t>071-2022</t>
  </si>
  <si>
    <t>074-2022</t>
  </si>
  <si>
    <t>084-2022</t>
  </si>
  <si>
    <t>089-2022</t>
  </si>
  <si>
    <t>090-2022</t>
  </si>
  <si>
    <t>094-2022</t>
  </si>
  <si>
    <t>100-2022</t>
  </si>
  <si>
    <t>102-2022</t>
  </si>
  <si>
    <t>103-2022</t>
  </si>
  <si>
    <t>112-2022</t>
  </si>
  <si>
    <t>115-2022</t>
  </si>
  <si>
    <t>131-2022</t>
  </si>
  <si>
    <t>132-2022</t>
  </si>
  <si>
    <t>142-2022</t>
  </si>
  <si>
    <t>145-2022</t>
  </si>
  <si>
    <t>146-2022</t>
  </si>
  <si>
    <t>147-2022</t>
  </si>
  <si>
    <t>152-2022</t>
  </si>
  <si>
    <t>154-2022</t>
  </si>
  <si>
    <t>156-2022</t>
  </si>
  <si>
    <t>162-2022</t>
  </si>
  <si>
    <t>166-2022</t>
  </si>
  <si>
    <t>170-2022</t>
  </si>
  <si>
    <t>172-2022</t>
  </si>
  <si>
    <t>173-2022</t>
  </si>
  <si>
    <t>174-2022</t>
  </si>
  <si>
    <t>175-2022</t>
  </si>
  <si>
    <t>176-2022</t>
  </si>
  <si>
    <t>179-2022</t>
  </si>
  <si>
    <t>181-2022</t>
  </si>
  <si>
    <t>187-2022</t>
  </si>
  <si>
    <t>192-2022</t>
  </si>
  <si>
    <t>193-2022</t>
  </si>
  <si>
    <t>199-2022</t>
  </si>
  <si>
    <t>204-2022</t>
  </si>
  <si>
    <t>212-2022</t>
  </si>
  <si>
    <t>213-2022</t>
  </si>
  <si>
    <t>214-2022</t>
  </si>
  <si>
    <t>217-2022</t>
  </si>
  <si>
    <t>220-2022</t>
  </si>
  <si>
    <t>221-2022</t>
  </si>
  <si>
    <t>223-2022</t>
  </si>
  <si>
    <t>228-2022</t>
  </si>
  <si>
    <t>239-2022</t>
  </si>
  <si>
    <t>240-2022</t>
  </si>
  <si>
    <t>241-2022</t>
  </si>
  <si>
    <t>242-2022</t>
  </si>
  <si>
    <t>246-2022</t>
  </si>
  <si>
    <t>251-2022</t>
  </si>
  <si>
    <t>252-2022</t>
  </si>
  <si>
    <t>253-2022</t>
  </si>
  <si>
    <t>254-2022</t>
  </si>
  <si>
    <t>255-2022</t>
  </si>
  <si>
    <t>256-2022</t>
  </si>
  <si>
    <t>257-2022</t>
  </si>
  <si>
    <t>258-2022</t>
  </si>
  <si>
    <t>259-2022</t>
  </si>
  <si>
    <t>260-2022</t>
  </si>
  <si>
    <t>262-2022</t>
  </si>
  <si>
    <t>261-2022</t>
  </si>
  <si>
    <t>263-2022</t>
  </si>
  <si>
    <t>264-2022</t>
  </si>
  <si>
    <t>265-2022</t>
  </si>
  <si>
    <t>266-2022</t>
  </si>
  <si>
    <t>268-2022</t>
  </si>
  <si>
    <t>269-2022</t>
  </si>
  <si>
    <t>270-2022</t>
  </si>
  <si>
    <t>SUMINISTRO DE MATERIAL RADIACTIVO PARA REALIZAR ESTUDIOS DIAGNÓSTICOS CON LEUCOCITOS MARCADOS, DMSA Y ETIFENIN Y-O MEBROFENIN</t>
  </si>
  <si>
    <t>SUMINISTRO DE INSUMOS Y-O DISPOSITIVOS MÉDICO-QUIRÚRGICOS ( PLACAS Y AGUJAS DE RADIOFRECUENCIA ) REQUERIDOS PARA LA REALIZACIÓN DE LAS ACTIVIDADES Y PROCEDIMIENTOS ASISTENCIALES DEL SERVICIO DE CLINICA DEL DOLOR QUE COMPONE LA UNIDAD CLÍNICO QUIRÚRGICA DEL HOSPITAL MILITAR CENTRAL</t>
  </si>
  <si>
    <t>SUMINISTRO DE MATERIAL RADIACTIVO PARA REALIZAR ESTUDIOS DIAGNÓSTICOS, GAMAGRAFÍAS DE LOS DIFERENTES ÓRGANOS Y SISTEMAS, NANOCOLOIDE, DTPA Y OCTEOTRIDE MARCADO CON TC99 y-o HYNICTATE- Tc99m PARA EL SERVICIO DE MEDICINA NUCLEAR</t>
  </si>
  <si>
    <t>SUMINISTRO DE INSUMOS Y-O DISPOSITIVOS MÉDICO-QUIRÚRGICOS (HEMODINAMIA TERAPÉUTICO Y PEDIATRÍA) REQUERIDOS PARA LA REALIZACIÓN DEL PROGRAMA QUIRÚRGICO EN SALAS DE CIRUGÍA DE LOS SERVICIOS QUE COMPONEN LA UNIDAD MÉDICA Y CLÍNICO QUIRÚRGICA DEL HOSPITAL MILITAR CENTRAL.</t>
  </si>
  <si>
    <t>SUMINISTRO DE INSUMOS Y-O DISPOSITIVOS MÉDICO-QUIRÚRGICOS (INSUMOS Y DISPOSITIVOS MÉDICOS PARA LOS PROCEDIMIENTOS DIAGNÓSTICOS-TERAPÉUTICOS Y VÁLVULAS DE AHMED PARA ATENCIÓN DE PACIENTES EN LA CONSULTA EXTERNA DEL SERVICIO DE OFTALMOLOGÍA</t>
  </si>
  <si>
    <t>SUMINISTRO DE INSUMOS Y-O DISPOSITIVOS MÉDICO-QUIRÚRGICOS (ELEMENTOS, INSUMOS Y DISPOSITIVOS MÉDICOS) PARA PROCEDIMIENTOS QUIRÚRGICOS DEL SERVICIO DE OFTALMOLOGÍA DEL HOSPITAL MILITAR CENTRAL.</t>
  </si>
  <si>
    <t>SUMINISTRO DE INSUMOS Y-O DISPOSITIVOS MÉDICO-QUIRÚRGICOS PARA PROCEDIMIENTOS QUIRÚRGICOS DE SEGMENTO ANTERIOR DEL SERVICIO DE OFTALMOLOGÍA DEL HOSPITAL MILITAR CENTRAL</t>
  </si>
  <si>
    <t>SUMINISTRO DE INSUMOS Y-O DISPOSITIVOS MÉDICO-QUIRÚRGICOS (AGUJAS PARA BIOPSIA DE PRÓSTATA) REQUERIDOS PARA LA REALIZACIÓN DEL PROGRAMA QUIRÚRGICO EN SALAS DE CIRUGÍA DE LOS SERVICIOS QUE COMPONEN LA UNIDAD MÉDICA Y CLÍNICO QUIRÚRGICA DEL HOSPITAL MILITAR CENTRAL.</t>
  </si>
  <si>
    <t>SUMINISTRO DE INSUMOS Y-O DISPOSITIVOS MÉDICO-QUIRÚRGICOS (AGUJAS PARA ANESTESIA) REQUERIDOS PARA LA REALIZACIÓN DEL PROGRAMA QUIRÚRGICO EN SALAS DE CIRUGÍA DE LOS SERVICIOS QUE COMPONEN LA UNIDAD MÉDICA Y CLÍNICO QUIRÚRGICA DEL HOSPITAL MILITAR CENTRAL.</t>
  </si>
  <si>
    <t xml:space="preserve"> SUMINISTRO DE INSUMOS Y-O DISPOSITIVOS MÉDICO-QUIRÚRGICOS (DOBLE J PEDIÁTRICOS) REQUERIDOS PARA LA REALIZACIÓN DEL PROGRAMA QUIRÚRGICO EN SALAS DE CIRUGÍA DE LOS SERVICIOS QUE COMPONEN LA UNIDAD MÉDICA Y CLÍNICO QUIRÚRGICA DEL HOSPITAL MILITAR CENTRAL.</t>
  </si>
  <si>
    <t>SUMINISTRO DE INSUMOS Y-O DISPOSITIVOS MÉDICO-QUIRÚRGICOS (MANTAS HIPOTERMIA PEDIATRÍA) REQUERIDOS PARA LA REALIZACIÓN DEL PROGRAMA QUIRÚRGICO EN SALAS DE CIRUGÍA DE LOS SERVICIOS QUE COMPONEN LA UNIDAD MÉDICA Y CLÍNICO QUIRÚRGICA DEL HOSPITAL MILITAR CENTRAL</t>
  </si>
  <si>
    <t>SUMINISTRO DE INSUMOS Y-O DISPOSITIVOS MÉDICO-QUIRÚRGICOS (PRÓTESIS OCULARES) PARA PACIENTES DEL SERVICIO DE OFTALMOLOGÍA DEL HOSPITAL MILITAR CENTRAL</t>
  </si>
  <si>
    <t>SUMINISTRO DE INSUMOS Y-O DISPOSITIVOS MÉDICO-QUIRÚRGICOS (LENTES FÁQUICOS RETROIRIDIANOS) PARA PROCEDIMIENTOS QUIRÚRGICOS DEL SERVICIO DE OFTALMOLOGÍA DEL HOSPITAL MILITAR CENTRAL.</t>
  </si>
  <si>
    <t>SUMINISTRO DE MATERIAL DE REHABILITACIÓN EN OTORRINOLARINGOLOGÍA PARA LOS USUARIOS Y BENEFICIARIOS DEL HOSPITAL MILITAR CENTRAL - INSUMOS Y-O ACCESORIOS PARA IMPLANTE COCLEAR NEURELEC DE OTICON MEDICAL (LOTE N° 1) Y AUDÍFONO CONVENCIONAL SUMINISTRO Y ADAPTACIÓN, AUDÍFONO TIPO CROS, GENERADOR DE RUIDO (LOTE N°2).</t>
  </si>
  <si>
    <t>SUMINISTRO DE INSUMOS Y-O DISPOSITIVOS MÉDICO-QUIRÚRGICOS NEURO VASCULAR (ENDOVASCULAR) PARA EL HOSPITAL MILITAR CENTRAL.</t>
  </si>
  <si>
    <t>SUMINISTRO DE INSUMOS Y-O DISPOSITIVOS MÉDICO-QUIRÚRGICOS PARA PROCEDIMIENTOS QUIRÚRGICOS DE SEGMENTO ANTERIOR DEL SERVICIO DE OFTALMOLOGÍA DEL HOSPITAL MILITAR CENTRAL.</t>
  </si>
  <si>
    <t>SUMINISTRO DE INSUMOS Y-O DISPOSITIVOS MÉDICO-QUIRÚRGICOS (SISTEMA DE IRRIGACIÓN EN Y) REQUERIDOS PARA LA REALIZACIÓN DEL PROGRAMA QUIRÚRGICO EN SALAS DE CIRUGÍA DE LOS SERVICIOS QUE COMPONEN LA UNIDAD MÉDICA Y CLÍNICO QUIRÚRGICA DEL HOSPITAL MILITAR CENTRAL</t>
  </si>
  <si>
    <t>SUMINISTRO DE INSUMOS Y-O DISPOSITIVOS MÉDICO-QUIRÚRGICOS PARA MANEJO DE INFECCIONES (INTRACAVIDAD) REQUERIDOS PARA LA REALIZACIÓN DEL PROGRAMA QUIRÚRGICO EN SALAS DE CIRUGÍA DE LOS SERVICIOS QUE COMPONEN LA UNIDAD MÉDICA Y CLÍNICO QUIRÚRGICA DEL HOSPITAL MILITAR CENTRAL.</t>
  </si>
  <si>
    <t>SUMINISTRO DE INSUMOS Y-O DISPOSITIVOS MÉDICO-QUIRÚRGICOS (CATÉTER SWAN GANZ Y SISTEMA CERRADO DE INYECCIÓN) PARA EL HOSPITAL MILITAR CENTRAL.</t>
  </si>
  <si>
    <t>SUMINISTRO DE INSUMOS Y-O DISPOSITIVOS MÉDICO-QUIRÚRGICOS (CAMPOS EN U) REQUERIDOS PARA LA REALIZACIÓN DEL PROGRAMA QUIRÚRGICO EN SALAS DE CIRUGÍA DE LOS SERVICIOS QUE COMPONEN LA UNIDAD MÉDICA Y CLÍNICO QUIRÚRGICA DEL HOSPITAL MILITAR CENTRAL.</t>
  </si>
  <si>
    <t>SUMINISTRO DE REACTIVOS E INSUMOS DE LABORATORIO CLINICO DESTINADOS PARA LA DETECCIÓN DE: TURBIDIMETRIA Y-O NEFELOMETRIA CINETICA PARA LOS USUARIOS DEL LABORATORIO CLINICO DEL HOSPITAL MILITAR CENTRAL</t>
  </si>
  <si>
    <t>SUMINISTRO DE INSUMOS Y-O DISPOSITIVOS MÉDICO-QUIRÚRGICOS (SISTEMA DE CIERRE MEDIANTE SUTURA PERCUTANEA PARA VASCULAR) REQUERIDOS PARA LA REALIZACIÓN DEL PROGRAMA QUIRÚRGICO EN SALAS DE CIRUGÍA DE LOS SERVICIOS QUE COMPONEN LA UNIDAD MÉDICA HOSPITALARIA Y CLÍNICO QUIRÚRGICA DEL HOSPITAL MILITAR CENTRAL</t>
  </si>
  <si>
    <t>SUMINISTRO DE REPUESTOS Y-O ACCESORIOS NUEVOS ORIGINALES NO REMANO FACTURADOS PARA EQUIPOS MARCA ZOLL DE LOS DIFERENTES SERVICIOS DEL HOSPITAL MILITAR CENTRAL</t>
  </si>
  <si>
    <t>MANTENIMIENTO PREVENTIVO Y CORRECTIVO INCLUYENDO SUMINISTRO E INSTALACION DE REPUESTOS ORIGINALES - NUEVOS NO REMANUFACTURADOS, DEL SISTEMA LLAMADO DE ENFERMERIA CON REFERENCIA LE-128 Y SIH RESPONDER 5000, DESTINADOS AL HOSPITAL MILITAR CENTRAL</t>
  </si>
  <si>
    <t>SUMINISTRO ÚTILES DE ESCRITORIO E INSUMOS DE MATERIA PRIMA PARA ELABORACIÓN DE PAPELERÍA, QUE SE REQUIEREN EN LAS DIFERENTES ÁREAS Y-O SERVICIOS DEL EL HOSPITAL MILITAR CENTRAL.</t>
  </si>
  <si>
    <t>SUMINISTRO DE INSUMOS Y-O DISPOSITIVOS MÉDICO-QUIRÚRGICOS (LENTES RÍGIDOS) PARA PROCEDIMIENTOS QUIRÚRGICOS DE SEGMENTO ANTERIOR DEL SERVICIO DE OFTALMOLOGÍA DEL HOSPITAL MILITAR CENTRAL</t>
  </si>
  <si>
    <t>MANTENIMIENTO PREVENTIVO Y LOS CORRECTIVOS QUE SEAN NECESARIOS INCLUYENDO SUMINISTRO DE REPUESTOS, ACCESORIOS, INSUMOS Y-O CONSUMIBLES A TODO COSTO DE LOS EQUIPOS DE RAYOS X DEL SERVICIO DE IMÁGENES DIAGNÓSTICAS, URGENCIAS Y SALAS DE CIRUGÍA DEL HOSPITAL MILITAR CENTRAL</t>
  </si>
  <si>
    <t>MANTENIMIENTO CORRECTIVO Y SUMINISTRO DE REPUESTOS ORIGINALES NUEVOS NO REMANUFACTURADOS PARA EL MANTENIMIENTO PREVENTIVO Y-O CORRECTIVO PARA LOS EQUIPOS DE LAVANDERÍA DEL HOSPITAL MILITAR CENTRAL</t>
  </si>
  <si>
    <t>SUMINISTRO DE INSUMOS Y-O DISPOSITIVOS MÉDICO-QUIRÚRGICOS (DISPOSITIVO DESCARTABLE PARA OCLUSIÓN VASCULAR PARA EL HOSPITAL MILITAR CENTRAL</t>
  </si>
  <si>
    <t>SUMINISTRO DE INSUMOS Y-O DISPOSITIVOS PARA EL SERVICIO DE NEUROLOGÍA QUE COMPONEN LA UNIDAD MEDICO-HOSPITALARIA DEL HOSPITAL MILITAR CENTRAL</t>
  </si>
  <si>
    <t>SUMINISTRO DE INSUMOS Y-O DISPOSITIVOS PARA EL SERVICIO DE ELECTROFISIOLOGIA DEL HOSPITAL MILITAR CENTRAL</t>
  </si>
  <si>
    <t>N-A</t>
  </si>
  <si>
    <t>NIT Y-O CEDULA</t>
  </si>
  <si>
    <t>004-2022</t>
  </si>
  <si>
    <t>https:--community.secop.gov.co-Public-Tendering-OpportunityDetail-Index?noticeUID=CO1.NTC.2707901&amp;isFromPublicArea=True&amp;isModal=true&amp;asPopupView=true</t>
  </si>
  <si>
    <t>https:--community.secop.gov.co-Public-Tendering-OpportunityDetail-Index?noticeUID=CO1.NTC.2707127&amp;isFromPublicArea=True&amp;isModal=true&amp;asPopupView=true</t>
  </si>
  <si>
    <t>https:--community.secop.gov.co-Public-Tendering-OpportunityDetail-Index?noticeUID=CO1.NTC.2797733&amp;isFromPublicArea=True&amp;isModal=true&amp;asPopupView=true</t>
  </si>
  <si>
    <t>https:--community.secop.gov.co-Public-Tendering-OpportunityDetail-Index?noticeUID=CO1.NTC.2753766&amp;isFromPublicArea=True&amp;isModal=true&amp;asPopupView=true</t>
  </si>
  <si>
    <t>https:--community.secop.gov.co-Public-Tendering-OpportunityDetail-Index?noticeUID=CO1.NTC.2798278&amp;isFromPublicArea=True&amp;isModal=true&amp;asPopupView=true</t>
  </si>
  <si>
    <t>https:--community.secop.gov.co-Public-Tendering-OpportunityDetail-Index?noticeUID=CO1.NTC.2730284&amp;isFromPublicArea=True&amp;isModal=true&amp;asPopupView=true</t>
  </si>
  <si>
    <t>https:--community.secop.gov.co-Public-Tendering-OpportunityDetail-Index?noticeUID=CO1.NTC.2800205&amp;isFromPublicArea=True&amp;isModal=true&amp;asPopupView=true</t>
  </si>
  <si>
    <t>https:--community.secop.gov.co-Public-Tendering-OpportunityDetail-Index?noticeUID=CO1.NTC.2800520&amp;isFromPublicArea=True&amp;isModal=true&amp;asPopupView=true</t>
  </si>
  <si>
    <t>https:--community.secop.gov.co-Public-Tendering-OpportunityDetail-Index?noticeUID=CO1.NTC.2809492&amp;isFromPublicArea=True&amp;isModal=true&amp;asPopupView=true</t>
  </si>
  <si>
    <t>https:--community.secop.gov.co-Public-Tendering-OpportunityDetail-Index?noticeUID=CO1.NTC.2648409&amp;isFromPublicArea=True&amp;isModal=true&amp;asPopupView=true</t>
  </si>
  <si>
    <t>https:--community.secop.gov.co-Public-Tendering-OpportunityDetail-Index?noticeUID=CO1.NTC.2827883&amp;isFromPublicArea=True&amp;isModal=true&amp;asPopupView=true</t>
  </si>
  <si>
    <t>https:--community.secop.gov.co-Public-Tendering-OpportunityDetail-Index?noticeUID=CO1.NTC.2825551&amp;isFromPublicArea=True&amp;isModal=true&amp;asPopupView=true</t>
  </si>
  <si>
    <t>https:--community.secop.gov.co-Public-Tendering-OpportunityDetail-Index?noticeUID=CO1.NTC.2821041&amp;isFromPublicArea=True&amp;isModal=true&amp;asPopupView=true</t>
  </si>
  <si>
    <t>https:--community.secop.gov.co-Public-Tendering-OpportunityDetail-Index?noticeUID=CO1.NTC.2830646&amp;isFromPublicArea=True&amp;isModal=true&amp;asPopupView=true</t>
  </si>
  <si>
    <t>https:--community.secop.gov.co-Public-Tendering-OpportunityDetail-Index?noticeUID=CO1.NTC.2835179&amp;isFromPublicArea=True&amp;isModal=true&amp;asPopupView=true</t>
  </si>
  <si>
    <t>https:--community.secop.gov.co-Public-Tendering-OpportunityDetail-Index?noticeUID=CO1.NTC.2836868&amp;isFromPublicArea=True&amp;isModal=true&amp;asPopupView=true</t>
  </si>
  <si>
    <t>https:--community.secop.gov.co-Public-Tendering-OpportunityDetail-Index?noticeUID=CO1.NTC.2836867&amp;isFromPublicArea=True&amp;isModal=true&amp;asPopupView=true</t>
  </si>
  <si>
    <t>https:--community.secop.gov.co-Public-Tendering-OpportunityDetail-Index?noticeUID=CO1.NTC.2834065&amp;isFromPublicArea=True&amp;isModal=true&amp;asPopupView=true</t>
  </si>
  <si>
    <t>https:--community.secop.gov.co-Public-Tendering-OpportunityDetail-Index?noticeUID=CO1.NTC.2835313&amp;isFromPublicArea=True&amp;isModal=true&amp;asPopupView=true</t>
  </si>
  <si>
    <t>https:--community.secop.gov.co-Public-Tendering-OpportunityDetail-Index?noticeUID=CO1.NTC.2819308&amp;isFromPublicArea=True&amp;isModal=true&amp;asPopupView=true</t>
  </si>
  <si>
    <t>https:--community.secop.gov.co-Public-Tendering-OpportunityDetail-Index?noticeUID=CO1.NTC.2837808&amp;isFromPublicArea=True&amp;isModal=true&amp;asPopupView=true</t>
  </si>
  <si>
    <t>https:--community.secop.gov.co-Public-Tendering-OpportunityDetail-Index?noticeUID=CO1.NTC.2849235&amp;isFromPublicArea=True&amp;isModal=true&amp;asPopupView=true</t>
  </si>
  <si>
    <t>https:--community.secop.gov.co-Public-Tendering-OpportunityDetail-Index?noticeUID=CO1.NTC.2845608&amp;isFromPublicArea=True&amp;isModal=true&amp;asPopupView=true</t>
  </si>
  <si>
    <t>https:--community.secop.gov.co-Public-Tendering-OpportunityDetail-Index?noticeUID=CO1.NTC.2851103&amp;isFromPublicArea=True&amp;isModal=true&amp;asPopupView=true</t>
  </si>
  <si>
    <t>https:--community.secop.gov.co-Public-Tendering-OpportunityDetail-Index?noticeUID=CO1.NTC.2845488&amp;isFromPublicArea=True&amp;isModal=true&amp;asPopupView=true</t>
  </si>
  <si>
    <t>https:--community.secop.gov.co-Public-Tendering-OpportunityDetail-Index?noticeUID=CO1.NTC.2847645&amp;isFromPublicArea=True&amp;isModal=true&amp;asPopupView=true</t>
  </si>
  <si>
    <t>https:--community.secop.gov.co-Public-Tendering-OpportunityDetail-Index?noticeUID=CO1.NTC.2845489&amp;isFromPublicArea=True&amp;isModal=true&amp;asPopupView=true</t>
  </si>
  <si>
    <t>https:--community.secop.gov.co-Public-Tendering-OpportunityDetail-Index?noticeUID=CO1.NTC.2852895&amp;isFromPublicArea=True&amp;isModal=true&amp;asPopupView=true</t>
  </si>
  <si>
    <t>https:--community.secop.gov.co-Public-Tendering-OpportunityDetail-Index?noticeUID=CO1.NTC.2815336&amp;isFromPublicArea=True&amp;isModal=true&amp;asPopupView=true</t>
  </si>
  <si>
    <t>https:--community.secop.gov.co-Public-Tendering-OpportunityDetail-Index?noticeUID=CO1.NTC.2856721&amp;isFromPublicArea=True&amp;isModal=true&amp;asPopupView=true</t>
  </si>
  <si>
    <t>https:--community.secop.gov.co-Public-Tendering-OpportunityDetail-Index?noticeUID=CO1.NTC.2800203&amp;isFromPublicArea=True&amp;isModal=true&amp;asPopupView=true</t>
  </si>
  <si>
    <t>https:--community.secop.gov.co-Public-Tendering-OpportunityDetail-Index?noticeUID=CO1.NTC.2854611&amp;isFromPublicArea=True&amp;isModal=true&amp;asPopupView=true</t>
  </si>
  <si>
    <t>https:--community.secop.gov.co-Public-Tendering-OpportunityDetail-Index?noticeUID=CO1.NTC.2857753&amp;isFromPublicArea=True&amp;isModal=true&amp;asPopupView=true</t>
  </si>
  <si>
    <t>https:--community.secop.gov.co-Public-Tendering-OpportunityDetail-Index?noticeUID=CO1.NTC.2845010&amp;isFromPublicArea=True&amp;isModal=true&amp;asPopupView=true</t>
  </si>
  <si>
    <t>https:--community.secop.gov.co-Public-Tendering-OpportunityDetail-Index?noticeUID=CO1.NTC.2867801&amp;isFromPublicArea=True&amp;isModal=true&amp;asPopupView=true</t>
  </si>
  <si>
    <t>https:--community.secop.gov.co-Public-Tendering-OpportunityDetail-Index?noticeUID=CO1.NTC.2857358&amp;isFromPublicArea=True&amp;isModal=true&amp;asPopupView=true</t>
  </si>
  <si>
    <t>https:--community.secop.gov.co-Public-Tendering-OpportunityDetail-Index?noticeUID=CO1.NTC.2853105&amp;isFromPublicArea=True&amp;isModal=true&amp;asPopupView=true</t>
  </si>
  <si>
    <t>https:--community.secop.gov.co-Public-Tendering-OpportunityDetail-Index?noticeUID=CO1.NTC.2880214&amp;isFromPublicArea=True&amp;isModal=true&amp;asPopupView=true</t>
  </si>
  <si>
    <t>https:--community.secop.gov.co-Public-Tendering-OpportunityDetail-Index?noticeUID=CO1.NTC.2861020&amp;isFromPublicArea=True&amp;isModal=true&amp;asPopupView=true</t>
  </si>
  <si>
    <t>https:--community.secop.gov.co-Public-Tendering-OpportunityDetail-Index?noticeUID=CO1.NTC.2805530&amp;isFromPublicArea=True&amp;isModal=true&amp;asPopupView=true</t>
  </si>
  <si>
    <t>https:--community.secop.gov.co-Public-Tendering-OpportunityDetail-Index?noticeUID=CO1.NTC.2857387&amp;isFromPublicArea=True&amp;isModal=true&amp;asPopupView=true</t>
  </si>
  <si>
    <t>https:--community.secop.gov.co-Public-Tendering-OpportunityDetail-Index?noticeUID=CO1.NTC.2865096&amp;isFromPublicArea=True&amp;isModal=true&amp;asPopupView=true</t>
  </si>
  <si>
    <t>https:--community.secop.gov.co-Public-Tendering-OpportunityDetail-Index?noticeUID=CO1.NTC.2871737&amp;isFromPublicArea=True&amp;isModal=true&amp;asPopupView=true</t>
  </si>
  <si>
    <t>https:--community.secop.gov.co-Public-Tendering-OpportunityDetail-Index?noticeUID=CO1.NTC.2863391&amp;isFromPublicArea=True&amp;isModal=true&amp;asPopupView=true</t>
  </si>
  <si>
    <t>https:--community.secop.gov.co-Public-Tendering-OpportunityDetail-Index?noticeUID=CO1.NTC.2872006&amp;isFromPublicArea=True&amp;isModal=true&amp;asPopupView=true</t>
  </si>
  <si>
    <t>https:--community.secop.gov.co-Public-Tendering-OpportunityDetail-Index?noticeUID=CO1.NTC.2873870&amp;isFromPublicArea=True&amp;isModal=true&amp;asPopupView=true</t>
  </si>
  <si>
    <t>https:--community.secop.gov.co-Public-Tendering-OpportunityDetail-Index?noticeUID=CO1.NTC.2849420&amp;isFromPublicArea=True&amp;isModal=true&amp;asPopupView=true</t>
  </si>
  <si>
    <t>https:--community.secop.gov.co-Public-Tendering-OpportunityDetail-Index?noticeUID=CO1.NTC.2844545&amp;isFromPublicArea=True&amp;isModal=true&amp;asPopupView=true</t>
  </si>
  <si>
    <t>https:--community.secop.gov.co-Public-Tendering-OpportunityDetail-Index?noticeUID=CO1.NTC.2839911&amp;isFromPublicArea=True&amp;isModal=true&amp;asPopupView=true</t>
  </si>
  <si>
    <t>https:--community.secop.gov.co-Public-Tendering-OpportunityDetail-Index?noticeUID=CO1.NTC.2879462&amp;isFromPublicArea=True&amp;isModal=true&amp;asPopupView=true</t>
  </si>
  <si>
    <t>https:--community.secop.gov.co-Public-Tendering-OpportunityDetail-Index?noticeUID=CO1.NTC.2852714&amp;isFromPublicArea=True&amp;isModal=true&amp;asPopupView=true</t>
  </si>
  <si>
    <t>https:--community.secop.gov.co-Public-Tendering-OpportunityDetail-Index?noticeUID=CO1.NTC.2879450&amp;isFromPublicArea=True&amp;isModal=true&amp;asPopupView=true</t>
  </si>
  <si>
    <t>https:--community.secop.gov.co-Public-Tendering-OpportunityDetail-Index?noticeUID=CO1.NTC.2872569&amp;isFromPublicArea=True&amp;isModal=true&amp;asPopupView=true</t>
  </si>
  <si>
    <t>https:--community.secop.gov.co-Public-Tendering-OpportunityDetail-Index?noticeUID=CO1.NTC.2886820&amp;isFromPublicArea=True&amp;isModal=true&amp;asPopupView=true</t>
  </si>
  <si>
    <t>https:--community.secop.gov.co-Public-Tendering-OpportunityDetail-Index?noticeUID=CO1.NTC.2887109&amp;isFromPublicArea=True&amp;isModal=true&amp;asPopupView=true</t>
  </si>
  <si>
    <t>https:--community.secop.gov.co-Public-Tendering-OpportunityDetail-Index?noticeUID=CO1.NTC.2888814&amp;isFromPublicArea=True&amp;isModal=true&amp;asPopupView=true</t>
  </si>
  <si>
    <t>https:--community.secop.gov.co-Public-Tendering-OpportunityDetail-Index?noticeUID=CO1.NTC.2876130&amp;isFromPublicArea=True&amp;isModal=true&amp;asPopupView=true</t>
  </si>
  <si>
    <t>https:--community.secop.gov.co-Public-Tendering-OpportunityDetail-Index?noticeUID=CO1.NTC.2875397&amp;isFromPublicArea=True&amp;isModal=true&amp;asPopupView=true</t>
  </si>
  <si>
    <t>https:--community.secop.gov.co-Public-Tendering-OpportunityDetail-Index?noticeUID=CO1.NTC.2876032&amp;isFromPublicArea=True&amp;isModal=true&amp;asPopupView=true</t>
  </si>
  <si>
    <t>https:--community.secop.gov.co-Public-Tendering-OpportunityDetail-Index?noticeUID=CO1.NTC.2880860&amp;isFromPublicArea=True&amp;isModal=true&amp;asPopupView=true</t>
  </si>
  <si>
    <t>https:--community.secop.gov.co-Public-Tendering-OpportunityDetail-Index?noticeUID=CO1.NTC.2869802&amp;isFromPublicArea=True&amp;isModal=true&amp;asPopupView=true</t>
  </si>
  <si>
    <t>https:--community.secop.gov.co-Public-Tendering-OpportunityDetail-Index?noticeUID=CO1.NTC.2896635&amp;isFromPublicArea=True&amp;isModal=true&amp;asPopupView=true</t>
  </si>
  <si>
    <t>https:--community.secop.gov.co-Public-Tendering-OpportunityDetail-Index?noticeUID=CO1.NTC.2895715&amp;isFromPublicArea=True&amp;isModal=true&amp;asPopupView=true</t>
  </si>
  <si>
    <t>https:--community.secop.gov.co-Public-Tendering-OpportunityDetail-Index?noticeUID=CO1.NTC.2903414&amp;isFromPublicArea=True&amp;isModal=true&amp;asPopupView=true</t>
  </si>
  <si>
    <t>https:--community.secop.gov.co-Public-Tendering-OpportunityDetail-Index?noticeUID=CO1.NTC.2839712&amp;isFromPublicArea=True&amp;isModal=true&amp;asPopupView=true</t>
  </si>
  <si>
    <t>https:--www.secop.gov.co-CO1ContractsManagement-Tendering-ProcurementContractEdit-View?docUniqueIdentifier=CO1.PCCNTR.3657266&amp;prevCtxUrl=https%3a%2f%2fwww.secop.gov.co%2fCO1ContractsManagement%2fTendering%2fProcurementContractManagement%2fIndex&amp;prevCtxLbl=Contratos+</t>
  </si>
  <si>
    <t>https:--community.secop.gov.co-Public-Tendering-OpportunityDetail-Index?noticeUID=CO1.NTC.2900103&amp;isFromPublicArea=True&amp;isModal=true&amp;asPopupView=true</t>
  </si>
  <si>
    <t>https:--community.secop.gov.co-Public-Tendering-OpportunityDetail-Index?noticeUID=CO1.NTC.2900201&amp;isFromPublicArea=True&amp;isModal=true&amp;asPopupView=true</t>
  </si>
  <si>
    <t>https:--community.secop.gov.co-Public-Tendering-OpportunityDetail-Index?noticeUID=CO1.NTC.2904450&amp;isFromPublicArea=True&amp;isModal=true&amp;asPopupView=true</t>
  </si>
  <si>
    <t>https:--community.secop.gov.co-Public-Tendering-OpportunityDetail-Index?noticeUID=CO1.NTC.2852808&amp;isFromPublicArea=True&amp;isModal=true&amp;asPopupView=true</t>
  </si>
  <si>
    <t>https:--community.secop.gov.co-Public-Tendering-OpportunityDetail-Index?noticeUID=CO1.NTC.2905854&amp;isFromPublicArea=True&amp;isModal=true&amp;asPopupView=true</t>
  </si>
  <si>
    <t>https:--community.secop.gov.co-Public-Tendering-OpportunityDetail-Index?noticeUID=CO1.NTC.2911808&amp;isFromPublicArea=True&amp;isModal=true&amp;asPopupView=true</t>
  </si>
  <si>
    <t>https:--community.secop.gov.co-Public-Tendering-OpportunityDetail-Index?noticeUID=CO1.NTC.2874911&amp;isFromPublicArea=True&amp;isModal=true&amp;asPopupView=true</t>
  </si>
  <si>
    <t>https:--community.secop.gov.co-Public-Tendering-OpportunityDetail-Index?noticeUID=CO1.NTC.2903584&amp;isFromPublicArea=True&amp;isModal=true&amp;asPopupView=true</t>
  </si>
  <si>
    <t>https:--community.secop.gov.co-Public-Tendering-OpportunityDetail-Index?noticeUID=CO1.NTC.2911910&amp;isFromPublicArea=True&amp;isModal=true&amp;asPopupView=true</t>
  </si>
  <si>
    <t>https:--community.secop.gov.co-Public-Tendering-OpportunityDetail-Index?noticeUID=CO1.NTC.2909113&amp;isFromPublicArea=True&amp;isModal=true&amp;asPopupView=true</t>
  </si>
  <si>
    <t>https:--community.secop.gov.co-Public-Tendering-OpportunityDetail-Index?noticeUID=CO1.NTC.2914195&amp;isFromPublicArea=True&amp;isModal=true&amp;asPopupView=true</t>
  </si>
  <si>
    <t>https:--community.secop.gov.co-Public-Tendering-OpportunityDetail-Index?noticeUID=CO1.NTC.2862625&amp;isFromPublicArea=True&amp;isModal=true&amp;asPopupView=true</t>
  </si>
  <si>
    <t>https:--community.secop.gov.co-Public-Tendering-OpportunityDetail-Index?noticeUID=CO1.NTC.2919701&amp;isFromPublicArea=True&amp;isModal=true&amp;asPopupView=true</t>
  </si>
  <si>
    <t>https:--community.secop.gov.co-Public-Tendering-OpportunityDetail-Index?noticeUID=CO1.NTC.2919801&amp;isFromPublicArea=True&amp;isModal=true&amp;asPopupView=true</t>
  </si>
  <si>
    <t>https:--community.secop.gov.co-Public-Tendering-OpportunityDetail-Index?noticeUID=CO1.NTC.2918630&amp;isFromPublicArea=True&amp;isModal=true&amp;asPopupView=true</t>
  </si>
  <si>
    <t>https:--community.secop.gov.co-Public-Tendering-OpportunityDetail-Index?noticeUID=CO1.NTC.2934506&amp;isFromPublicArea=True&amp;isModal=true&amp;asPopupView=true</t>
  </si>
  <si>
    <t>https:--community.secop.gov.co-Public-Tendering-OpportunityDetail-Index?noticeUID=CO1.NTC.2872109&amp;isFromPublicArea=True&amp;isModal=true&amp;asPopupView=true</t>
  </si>
  <si>
    <t>https:--community.secop.gov.co-Public-Tendering-OpportunityDetail-Index?noticeUID=CO1.NTC.2927033&amp;isFromPublicArea=True&amp;isModal=true&amp;asPopupView=true</t>
  </si>
  <si>
    <t>https:--community.secop.gov.co-Public-Tendering-OpportunityDetail-Index?noticeUID=CO1.NTC.2926753&amp;isFromPublicArea=True&amp;isModal=true&amp;asPopupView=true</t>
  </si>
  <si>
    <t>https:--community.secop.gov.co-Public-Tendering-OpportunityDetail-Index?noticeUID=CO1.NTC.2934416&amp;isFromPublicArea=True&amp;isModal=true&amp;asPopupView=true</t>
  </si>
  <si>
    <t>https:--community.secop.gov.co-Public-Tendering-OpportunityDetail-Index?noticeUID=CO1.NTC.2934414&amp;isFromPublicArea=True&amp;isModal=true&amp;asPopupView=true</t>
  </si>
  <si>
    <t>https:--community.secop.gov.co-Public-Tendering-OpportunityDetail-Index?noticeUID=CO1.NTC.2910015&amp;isFromPublicArea=True&amp;isModal=true&amp;asPopupView=true</t>
  </si>
  <si>
    <t>https:--community.secop.gov.co-Public-Tendering-OpportunityDetail-Index?noticeUID=CO1.NTC.2936275&amp;isFromPublicArea=True&amp;isModal=true&amp;asPopupView=true</t>
  </si>
  <si>
    <t>https:--community.secop.gov.co-Public-Tendering-OpportunityDetail-Index?noticeUID=CO1.NTC.2891517&amp;isFromPublicArea=True&amp;isModal=true&amp;asPopupView=true</t>
  </si>
  <si>
    <t>https:--community.secop.gov.co-Public-Tendering-OpportunityDetail-Index?noticeUID=CO1.NTC.2936167&amp;isFromPublicArea=True&amp;isModal=true&amp;asPopupView=true</t>
  </si>
  <si>
    <t>https:--community.secop.gov.co-Public-Tendering-OpportunityDetail-Index?noticeUID=CO1.NTC.2939001&amp;isFromPublicArea=True&amp;isModal=true&amp;asPopupView=true</t>
  </si>
  <si>
    <t>https:--community.secop.gov.co-Public-Tendering-OpportunityDetail-Index?noticeUID=CO1.NTC.2942008&amp;isFromPublicArea=True&amp;isModal=true&amp;asPopupView=true</t>
  </si>
  <si>
    <t>https:--community.secop.gov.co-Public-Tendering-OpportunityDetail-Index?noticeUID=CO1.NTC.2933076&amp;isFromPublicArea=True&amp;isModal=true&amp;asPopupView=true</t>
  </si>
  <si>
    <t>https:--community.secop.gov.co-Public-Tendering-OpportunityDetail-Index?noticeUID=CO1.NTC.2943734&amp;isFromPublicArea=True&amp;isModal=true&amp;asPopupView=true</t>
  </si>
  <si>
    <t>https:--community.secop.gov.co-Public-Tendering-OpportunityDetail-Index?noticeUID=CO1.NTC.2943735&amp;isFromPublicArea=True&amp;isModal=true&amp;asPopupView=true</t>
  </si>
  <si>
    <t>https:--community.secop.gov.co-Public-Tendering-OpportunityDetail-Index?noticeUID=CO1.NTC.2943822&amp;isFromPublicArea=True&amp;isModal=true&amp;asPopupView=true</t>
  </si>
  <si>
    <t>https:--community.secop.gov.co-Public-Tendering-OpportunityDetail-Index?noticeUID=CO1.NTC.2946408&amp;isFromPublicArea=True&amp;isModal=true&amp;asPopupView=true</t>
  </si>
  <si>
    <t>https:--community.secop.gov.co-Public-Tendering-OpportunityDetail-Index?noticeUID=CO1.NTC.2919904&amp;isFromPublicArea=True&amp;isModal=true&amp;asPopupView=true</t>
  </si>
  <si>
    <t>https:--community.secop.gov.co-Public-Tendering-OpportunityDetail-Index?noticeUID=CO1.NTC.2945913&amp;isFromPublicArea=True&amp;isModal=true&amp;asPopupView=true</t>
  </si>
  <si>
    <t>https:--community.secop.gov.co-Public-Tendering-OpportunityDetail-Index?noticeUID=CO1.NTC.2947224&amp;isFromPublicArea=True&amp;isModal=true&amp;asPopupView=true</t>
  </si>
  <si>
    <t>https:--community.secop.gov.co-Public-Tendering-OpportunityDetail-Index?noticeUID=CO1.NTC.2948143&amp;isFromPublicArea=True&amp;isModal=true&amp;asPopupView=true</t>
  </si>
  <si>
    <t>https:--community.secop.gov.co-Public-Tendering-OpportunityDetail-Index?noticeUID=CO1.NTC.2945331&amp;isFromPublicArea=True&amp;isModal=true&amp;asPopupView=true</t>
  </si>
  <si>
    <t>https:--community.secop.gov.co-Public-Tendering-OpportunityDetail-Index?noticeUID=CO1.NTC.2891337&amp;isFromPublicArea=True&amp;isModal=true&amp;asPopupView=true</t>
  </si>
  <si>
    <t>https:--community.secop.gov.co-Public-Tendering-OpportunityDetail-Index?noticeUID=CO1.NTC.2954307&amp;isFromPublicArea=True&amp;isModal=true&amp;asPopupView=true</t>
  </si>
  <si>
    <t>https:--community.secop.gov.co-Public-Tendering-OpportunityDetail-Index?noticeUID=CO1.NTC.2954509&amp;isFromPublicArea=True&amp;isModal=true&amp;asPopupView=true</t>
  </si>
  <si>
    <t>https:--community.secop.gov.co-Public-Tendering-OpportunityDetail-Index?noticeUID=CO1.NTC.2954675&amp;isFromPublicArea=True&amp;isModal=true&amp;asPopupView=true</t>
  </si>
  <si>
    <t>https:--community.secop.gov.co-Public-Tendering-OpportunityDetail-Index?noticeUID=CO1.NTC.2960063&amp;isFromPublicArea=True&amp;isModal=true&amp;asPopupView=true</t>
  </si>
  <si>
    <t>https:--community.secop.gov.co-Public-Tendering-OpportunityDetail-Index?noticeUID=CO1.NTC.2956395&amp;isFromPublicArea=True&amp;isModal=true&amp;asPopupView=true</t>
  </si>
  <si>
    <t>https:--community.secop.gov.co-Public-Tendering-OpportunityDetail-Index?noticeUID=CO1.NTC.2956394&amp;isFromPublicArea=True&amp;isModal=true&amp;asPopupView=true</t>
  </si>
  <si>
    <t>https:--community.secop.gov.co-Public-Tendering-OpportunityDetail-Index?noticeUID=CO1.NTC.2956672&amp;isFromPublicArea=True&amp;isModal=true&amp;asPopupView=true</t>
  </si>
  <si>
    <t>https:--community.secop.gov.co-Public-Tendering-OpportunityDetail-Index?noticeUID=CO1.NTC.2960739&amp;isFromPublicArea=True&amp;isModal=true&amp;asPopupView=true</t>
  </si>
  <si>
    <t>https:--community.secop.gov.co-Public-Tendering-OpportunityDetail-Index?noticeUID=CO1.NTC.2965615&amp;isFromPublicArea=True&amp;isModal=true&amp;asPopupView=true</t>
  </si>
  <si>
    <t>https:--community.secop.gov.co-Public-Tendering-OpportunityDetail-Index?noticeUID=CO1.NTC.2965614&amp;isFromPublicArea=True&amp;isModal=true&amp;asPopupView=true</t>
  </si>
  <si>
    <t>https:--community.secop.gov.co-Public-Tendering-OpportunityDetail-Index?noticeUID=CO1.NTC.2965613&amp;isFromPublicArea=True&amp;isModal=true&amp;asPopupView=true</t>
  </si>
  <si>
    <t>https:--community.secop.gov.co-Public-Tendering-OpportunityDetail-Index?noticeUID=CO1.NTC.2960738&amp;isFromPublicArea=True&amp;isModal=true&amp;asPopupView=true</t>
  </si>
  <si>
    <t>https:--community.secop.gov.co-Public-Tendering-OpportunityDetail-Index?noticeUID=CO1.NTC.2960821&amp;isFromPublicArea=True&amp;isModal=true&amp;asPopupView=true</t>
  </si>
  <si>
    <t>https:--community.secop.gov.co-Public-Tendering-OpportunityDetail-Index?noticeUID=CO1.NTC.2954891&amp;isFromPublicArea=True&amp;isModal=true&amp;asPopupView=true</t>
  </si>
  <si>
    <t>https:--community.secop.gov.co-Public-Tendering-OpportunityDetail-Index?noticeUID=CO1.NTC.2954510&amp;isFromPublicArea=True&amp;isModal=true&amp;asPopupView=true</t>
  </si>
  <si>
    <t>https:--community.secop.gov.co-Public-Tendering-OpportunityDetail-Index?noticeUID=CO1.NTC.2957113&amp;isFromPublicArea=True&amp;isModal=true&amp;asPopupView=true</t>
  </si>
  <si>
    <t>https:--community.secop.gov.co-Public-Tendering-OpportunityDetail-Index?noticeUID=CO1.NTC.2960723&amp;isFromPublicArea=True&amp;isModal=true&amp;asPopupView=true</t>
  </si>
  <si>
    <t>https:--community.secop.gov.co-Public-Tendering-OpportunityDetail-Index?noticeUID=CO1.NTC.2973832&amp;isFromPublicArea=True&amp;isModal=true&amp;asPopupView=true</t>
  </si>
  <si>
    <t>https:--community.secop.gov.co-Public-Tendering-OpportunityDetail-Index?noticeUID=CO1.NTC.2956814&amp;isFromPublicArea=True&amp;isModal=true&amp;asPopupView=true</t>
  </si>
  <si>
    <t>https:--community.secop.gov.co-Public-Tendering-OpportunityDetail-Index?noticeUID=CO1.NTC.2956706&amp;isFromPublicArea=True&amp;isModal=true&amp;asPopupView=true</t>
  </si>
  <si>
    <t>https:--community.secop.gov.co-Public-Tendering-OpportunityDetail-Index?noticeUID=CO1.NTC.2979223&amp;isFromPublicArea=True&amp;isModal=true&amp;asPopupView=true</t>
  </si>
  <si>
    <t>https:--community.secop.gov.co-Public-Tendering-OpportunityDetail-Index?noticeUID=CO1.NTC.2987302&amp;isFromPublicArea=True&amp;isModal=true&amp;asPopupView=true</t>
  </si>
  <si>
    <t>https:--community.secop.gov.co-Public-Tendering-OpportunityDetail-Index?noticeUID=CO1.NTC.2968226&amp;isFromPublicArea=True&amp;isModal=true&amp;asPopupView=true</t>
  </si>
  <si>
    <t>https:--community.secop.gov.co-Public-Tendering-OpportunityDetail-Index?noticeUID=CO1.NTC.2987303&amp;isFromPublicArea=True&amp;isModal=true&amp;asPopupView=true</t>
  </si>
  <si>
    <t>https:--community.secop.gov.co-Public-Tendering-OpportunityDetail-Index?noticeUID=CO1.NTC.2980613&amp;isFromPublicArea=True&amp;isModal=true&amp;asPopupView=true</t>
  </si>
  <si>
    <t>https:--community.secop.gov.co-Public-Tendering-OpportunityDetail-Index?noticeUID=CO1.NTC.2965422&amp;isFromPublicArea=True&amp;isModal=true&amp;asPopupView=true</t>
  </si>
  <si>
    <t>https:--community.secop.gov.co-Public-Tendering-OpportunityDetail-Index?noticeUID=CO1.NTC.2986104&amp;isFromPublicArea=True&amp;isModal=true&amp;asPopupView=true</t>
  </si>
  <si>
    <t>https:--community.secop.gov.co-Public-Tendering-OpportunityDetail-Index?noticeUID=CO1.NTC.2983337&amp;isFromPublicArea=True&amp;isModal=true&amp;asPopupView=true</t>
  </si>
  <si>
    <t>https:--community.secop.gov.co-Public-Tendering-OpportunityDetail-Index?noticeUID=CO1.NTC.2904550&amp;isFromPublicArea=True&amp;isModal=true&amp;asPopupView=true</t>
  </si>
  <si>
    <t>https:--community.secop.gov.co-Public-Tendering-OpportunityDetail-Index?noticeUID=CO1.NTC.3005270&amp;isFromPublicArea=True&amp;isModal=true&amp;asPopupView=true</t>
  </si>
  <si>
    <t>https:--community.secop.gov.co-Public-Tendering-OpportunityDetail-Index?noticeUID=CO1.NTC.3002937&amp;isFromPublicArea=True&amp;isModal=true&amp;asPopupView=true</t>
  </si>
  <si>
    <t>https:--community.secop.gov.co-Public-Tendering-OpportunityDetail-Index?noticeUID=CO1.NTC.3002820&amp;isFromPublicArea=True&amp;isModal=true&amp;asPopupView=true</t>
  </si>
  <si>
    <t>https:--community.secop.gov.co-Public-Tendering-OpportunityDetail-Index?noticeUID=CO1.NTC.3018151&amp;isFromPublicArea=True&amp;isModal=true&amp;asPopupView=true</t>
  </si>
  <si>
    <t>https:--community.secop.gov.co-Public-Tendering-OpportunityDetail-Index?noticeUID=CO1.NTC.3018254&amp;isFromPublicArea=True&amp;isModal=true&amp;asPopupView=true</t>
  </si>
  <si>
    <t>https:--community.secop.gov.co-Public-Tendering-OpportunityDetail-Index?noticeUID=CO1.NTC.2997440&amp;isFromPublicArea=True&amp;isModal=true&amp;asPopupView=true</t>
  </si>
  <si>
    <t>https:--community.secop.gov.co-Public-Tendering-OpportunityDetail-Index?noticeUID=CO1.NTC.3001744&amp;isFromPublicArea=True&amp;isModal=true&amp;asPopupView=true</t>
  </si>
  <si>
    <t>https:--community.secop.gov.co-Public-Tendering-OpportunityDetail-Index?noticeUID=CO1.NTC.3000433&amp;isFromPublicArea=True&amp;isModal=true&amp;asPopupView=true</t>
  </si>
  <si>
    <t>https:--community.secop.gov.co-Public-Tendering-OpportunityDetail-Index?noticeUID=CO1.NTC.2968522&amp;isFromPublicArea=True&amp;isModal=true&amp;asPopupView=true</t>
  </si>
  <si>
    <t>https:--community.secop.gov.co-Public-Tendering-OpportunityDetail-Index?noticeUID=CO1.NTC.3042624&amp;isFromPublicArea=True&amp;isModal=true&amp;asPopupView=true</t>
  </si>
  <si>
    <t>https:--community.secop.gov.co-Public-Tendering-OpportunityDetail-Index?noticeUID=CO1.NTC.3002388&amp;isFromPublicArea=True&amp;isModal=true&amp;asPopupView=true</t>
  </si>
  <si>
    <t>https:--community.secop.gov.co-Public-Tendering-OpportunityDetail-Index?noticeUID=CO1.NTC.3048813&amp;isFromPublicArea=True&amp;isModal=true&amp;asPopupView=true</t>
  </si>
  <si>
    <t>https:--community.secop.gov.co-Public-Tendering-OpportunityDetail-Index?noticeUID=CO1.NTC.2991446&amp;isFromPublicArea=True&amp;isModal=true&amp;asPopupView=true</t>
  </si>
  <si>
    <t>https:--community.secop.gov.co-Public-Tendering-OpportunityDetail-Index?noticeUID=CO1.NTC.3021726&amp;isFromPublicArea=True&amp;isModal=true&amp;asPopupView=true</t>
  </si>
  <si>
    <t>https:--community.secop.gov.co-Public-Tendering-OpportunityDetail-Index?noticeUID=CO1.NTC.3057624&amp;isFromPublicArea=True&amp;isModal=true&amp;asPopupView=true</t>
  </si>
  <si>
    <t>https:--community.secop.gov.co-Public-Tendering-OpportunityDetail-Index?noticeUID=CO1.NTC.3042365&amp;isFromPublicArea=True&amp;isModal=true&amp;asPopupView=true</t>
  </si>
  <si>
    <t>https:--community.secop.gov.co-Public-Tendering-OpportunityDetail-Index?noticeUID=CO1.NTC.3061703&amp;isFromPublicArea=True&amp;isModal=true&amp;asPopupView=true</t>
  </si>
  <si>
    <t>https:--community.secop.gov.co-Public-Tendering-OpportunityDetail-Index?noticeUID=CO1.NTC.3106152&amp;isFromPublicArea=True&amp;isModal=true&amp;asPopupView=true</t>
  </si>
  <si>
    <t>https:--community.secop.gov.co-Public-Tendering-OpportunityDetail-Index?noticeUID=CO1.NTC.3071874&amp;isFromPublicArea=True&amp;isModal=true&amp;asPopupView=true</t>
  </si>
  <si>
    <t>https:--community.secop.gov.co-Public-Tendering-OpportunityDetail-Index?noticeUID=CO1.NTC.3076751&amp;isFromPublicArea=True&amp;isModal=true&amp;asPopupView=true</t>
  </si>
  <si>
    <t>https:--community.secop.gov.co-Public-Tendering-OpportunityDetail-Index?noticeUID=CO1.NTC.3019308&amp;isFromPublicArea=True&amp;isModal=true&amp;asPopupView=true</t>
  </si>
  <si>
    <t>https:--community.secop.gov.co-Public-Tendering-OpportunityDetail-Index?noticeUID=CO1.NTC.3085302&amp;isFromPublicArea=True&amp;isModal=true&amp;asPopupView=true</t>
  </si>
  <si>
    <t>https:--community.secop.gov.co-Public-Tendering-OpportunityDetail-Index?noticeUID=CO1.NTC.3088116&amp;isFromPublicArea=True&amp;isModal=true&amp;asPopupView=true</t>
  </si>
  <si>
    <t>https:--community.secop.gov.co-Public-Tendering-OpportunityDetail-Index?noticeUID=CO1.NTC.3130217&amp;isFromPublicArea=True&amp;isModal=true&amp;asPopupView=true</t>
  </si>
  <si>
    <t>https:--community.secop.gov.co-Public-Tendering-OpportunityDetail-Index?noticeUID=CO1.NTC.3130216&amp;isFromPublicArea=True&amp;isModal=true&amp;asPopupView=true</t>
  </si>
  <si>
    <t>https:--community.secop.gov.co-Public-Tendering-OpportunityDetail-Index?noticeUID=CO1.NTC.3081624&amp;isFromPublicArea=True&amp;isModal=true&amp;asPopupView=true</t>
  </si>
  <si>
    <t>https:--community.secop.gov.co-Public-Tendering-OpportunityDetail-Index?noticeUID=CO1.NTC.3042708&amp;isFromPublicArea=True&amp;isModal=true&amp;asPopupView=true</t>
  </si>
  <si>
    <t>https:--community.secop.gov.co-Public-Tendering-OpportunityDetail-Index?noticeUID=CO1.NTC.3135555&amp;isFromPublicArea=True&amp;isModal=true&amp;asPopupView=true</t>
  </si>
  <si>
    <t>https:--community.secop.gov.co-Public-Tendering-OpportunityDetail-Index?noticeUID=CO1.NTC.3034912&amp;isFromPublicArea=True&amp;isModal=true&amp;asPopupView=true</t>
  </si>
  <si>
    <t>https:--community.secop.gov.co-Public-Tendering-OpportunityDetail-Index?noticeUID=CO1.NTC.3148127&amp;isFromPublicArea=True&amp;isModal=true&amp;asPopupView=true</t>
  </si>
  <si>
    <t>https:--community.secop.gov.co-Public-Tendering-OpportunityDetail-Index?noticeUID=CO1.NTC.3171630&amp;isFromPublicArea=True&amp;isModal=true&amp;asPopupView=true</t>
  </si>
  <si>
    <t>https:--community.secop.gov.co-Public-Tendering-OpportunityDetail-Index?noticeUID=CO1.NTC.3191081&amp;isFromPublicArea=True&amp;isModal=true&amp;asPopupView=true</t>
  </si>
  <si>
    <t>https:--community.secop.gov.co-Public-Tendering-OpportunityDetail-Index?noticeUID=CO1.NTC.3167738&amp;isFromPublicArea=True&amp;isModal=true&amp;asPopupView=true</t>
  </si>
  <si>
    <t>https:--community.secop.gov.co-Public-Tendering-OpportunityDetail-Index?noticeUID=CO1.NTC.3185095&amp;isFromPublicArea=True&amp;isModal=true&amp;asPopupView=true</t>
  </si>
  <si>
    <t>https:--community.secop.gov.co-Public-Tendering-OpportunityDetail-Index?noticeUID=CO1.NTC.3192439&amp;isFromPublicArea=True&amp;isModal=true&amp;asPopupView=true</t>
  </si>
  <si>
    <t>https:--community.secop.gov.co-Public-Tendering-OpportunityDetail-Index?noticeUID=CO1.NTC.3061470&amp;isFromPublicArea=True&amp;isModal=true&amp;asPopupView=true</t>
  </si>
  <si>
    <t>https:--community.secop.gov.co-Public-Tendering-OpportunityDetail-Index?noticeUID=CO1.NTC.3192305&amp;isFromPublicArea=True&amp;isModal=true&amp;asPopupView=true</t>
  </si>
  <si>
    <t>https:--community.secop.gov.co-Public-Tendering-OpportunityDetail-Index?noticeUID=CO1.NTC.3213934&amp;isFromPublicArea=True&amp;isModal=true&amp;asPopupView=true</t>
  </si>
  <si>
    <t>https:--community.secop.gov.co-Public-Tendering-OpportunityDetail-Index?noticeUID=CO1.NTC.3167821&amp;isFromPublicArea=True&amp;isModal=true&amp;asPopupView=true</t>
  </si>
  <si>
    <t>https:--community.secop.gov.co-Public-Tendering-OpportunityDetail-Index?noticeUID=CO1.NTC.3131088&amp;isFromPublicArea=True&amp;isModal=true&amp;asPopupView=true</t>
  </si>
  <si>
    <t>https:--community.secop.gov.co-Public-Tendering-OpportunityDetail-Index?noticeUID=CO1.NTC.3220353&amp;isFromPublicArea=True&amp;isModal=true&amp;asPopupView=true</t>
  </si>
  <si>
    <t>https:--community.secop.gov.co-Public-Tendering-OpportunityDetail-Index?noticeUID=CO1.NTC.3220513&amp;isFromPublicArea=True&amp;isModal=true&amp;asPopupView=true</t>
  </si>
  <si>
    <t>https:--community.secop.gov.co-Public-Tendering-OpportunityDetail-Index?noticeUID=CO1.NTC.3186816&amp;isFromPublicArea=True&amp;isModal=true&amp;asPopupView=true</t>
  </si>
  <si>
    <t>https:--community.secop.gov.co-Public-Tendering-OpportunityDetail-Index?noticeUID=CO1.NTC.3245764&amp;isFromPublicArea=True&amp;isModal=true&amp;asPopupView=true</t>
  </si>
  <si>
    <t>https:--community.secop.gov.co-Public-Tendering-OpportunityDetail-Index?noticeUID=CO1.NTC.3220298&amp;isFromPublicArea=True&amp;isModal=true&amp;asPopupView=true</t>
  </si>
  <si>
    <t>https:--community.secop.gov.co-Public-Tendering-OpportunityDetail-Index?noticeUID=CO1.NTC.3258002&amp;isFromPublicArea=True&amp;isModal=true&amp;asPopupView=true</t>
  </si>
  <si>
    <t>https:--community.secop.gov.co-Public-Tendering-OpportunityDetail-Index?noticeUID=CO1.NTC.3251939&amp;isFromPublicArea=True&amp;isModal=true&amp;asPopupView=true</t>
  </si>
  <si>
    <t>https:--community.secop.gov.co-Public-Tendering-OpportunityDetail-Index?noticeUID=CO1.NTC.3292323&amp;isFromPublicArea=True&amp;isModal=true&amp;asPopupView=true</t>
  </si>
  <si>
    <t>238-2022</t>
  </si>
  <si>
    <t>273-2022</t>
  </si>
  <si>
    <t>SERVIDIAGNOSTICS</t>
  </si>
  <si>
    <t>DESARROLLO, IMPLEMENTACIÓN Y SOPORTE DE LA WEB API DE INTEGRACIÓN DE LOS SERVICIOS DIGITALES DEL HOSPITAL MILITAR CENTRAL</t>
  </si>
  <si>
    <t>CLL 25 F 85 C 57 OF 201</t>
  </si>
  <si>
    <t>ADRANA ESCOBAR RENTERIA</t>
  </si>
  <si>
    <t>267-2022</t>
  </si>
  <si>
    <t>SUMINISTRO DE INSUMOS Y/O DISPOSITIVOS PARA REEMPLAZO PERCUTANEO DE VÁLVULA CARDIACA PARA LA REALIZACIÓN DEL PROGRAMA QUIRÚRGICO EN SALAS DE CIRUGÍA Y HEMODINAMIA DE LOS SERVICIOS QUE COMPONEN LA UNIDAD CLÍNICO QUIRÚRGICA DEL HOSPITAL MILITAR CENTRAL</t>
  </si>
  <si>
    <t>Cra 7 # 114-33 oficina 505 Edificio Scotiabank</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</si>
  <si>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</si>
  <si>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</si>
  <si>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</si>
  <si>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</si>
  <si>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</si>
  <si>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276-2022</t>
  </si>
  <si>
    <t>SUMINISTRO DE ESPUMA Y/O LIQUIDO DETERGENTE DESINFECTANTE DE SUPERFICIES PARA EL HOSPITAL MILITAR CENTRAL</t>
  </si>
  <si>
    <t>Carrera 21 a No. 172-17</t>
  </si>
  <si>
    <t>275-2022</t>
  </si>
  <si>
    <t>SUMINISTRO DE REACTIVOS E INSUMOS DESTINADOS PARA LA DETECCIÓN DE GALACTOMANANO, METHOTREXATE Y ADENOSIN DE AMINASA TB EN LOS USUARIOS DEL LABORATORIO CLÍNICO DEL HOSPITAL MILITAR CENTRAL" Lote 1 GALACTOMANANO y Lote 2 METHOTREXATE</t>
  </si>
  <si>
    <t>QUINBERLAB S.A.S</t>
  </si>
  <si>
    <t>277-2022</t>
  </si>
  <si>
    <t>Opimed SAS</t>
  </si>
  <si>
    <t>ADQUISICIÓN, PREINSTALACIÓN E INSTALACIÓN Y PUESTA EN FUNCIONAMIENTO DE LOS EQUIPOS BIOMÉDICOS CRIOCOAGULADOR PARA EL SERVICIO DE OFTALMOLOGÍA DEL HOSPITAL MILITAR CENTRAL</t>
  </si>
  <si>
    <t>LUIS ALBERTO RUIZ ROBLES - GILBERTO ROMERO ARDILA</t>
  </si>
  <si>
    <t>Luz Maria Espinosa</t>
  </si>
  <si>
    <t>CALLE 97 Nº 61-93</t>
  </si>
  <si>
    <t>279-2022</t>
  </si>
  <si>
    <t>PRESTACIÓN DE SERVICIOS DE SALUD PARA LA REALIZACIÓN DE EXÁMENES EXTRAHOSPITALARIOS DEL LABORATORIOS CLÍNICO QUE NO SE REALIZAN EN EL HOSPITAL MILITAR CENTRAL</t>
  </si>
  <si>
    <t>CENTRO MEDICO OFTALMOLÓGICO Y LABORATORIO CLÍNICO ANDRADE NARVAEZ SAS</t>
  </si>
  <si>
    <t>Cll 49 13-60</t>
  </si>
  <si>
    <t>278-2022</t>
  </si>
  <si>
    <t>SUMINISTRO DE REACTIVOS E INSUMOS PARA DIAGNOSTICO RÁPIDO DE ENFERMEDADES RESPIRATORIAS Y GASTROINTESTINALES POR BIOLOGÍA MOLECULAR (PCR)</t>
  </si>
  <si>
    <t>BIOMERIEUX COLOMBIA S.A.S.</t>
  </si>
  <si>
    <t>DIEGO ANDRÉS VALBUENA BASTO</t>
  </si>
  <si>
    <t>carrera 7 # 127 - 48 Oficina 806</t>
  </si>
  <si>
    <t>SA-074-2022-HOMIL</t>
  </si>
  <si>
    <t>https://community.secop.gov.co/Public/Tendering/OpportunityDetail/Index?noticeUID=CO1.NTC.3196333&amp;isFromPublicArea=True&amp;isModal=true&amp;asPopupView=true</t>
  </si>
  <si>
    <t>SA-073-2022-HOMIL</t>
  </si>
  <si>
    <t>https://community.secop.gov.co/Public/Tendering/OpportunityDetail/Index?noticeUID=CO1.NTC.3196265&amp;isFromPublicArea=True&amp;isModal=true&amp;asPopupView=true</t>
  </si>
  <si>
    <t>CM-004-2022-HOMIL</t>
  </si>
  <si>
    <t>https://community.secop.gov.co/Public/Tendering/OpportunityDetail/Index?noticeUID=CO1.NTC.3133885&amp;isFromPublicArea=True&amp;isModal=true&amp;asPopupView=true</t>
  </si>
  <si>
    <t>MC-253-2022-HOMIL</t>
  </si>
  <si>
    <t>https://community.secop.gov.co/Public/Tendering/OpportunityDetail/Index?noticeUID=CO1.NTC.3309705&amp;isFromPublicArea=True&amp;isModal=true&amp;asPopupView=true</t>
  </si>
  <si>
    <t>MC-254-2022-HOMIL</t>
  </si>
  <si>
    <t>https://community.secop.gov.co/Public/Tendering/OpportunityDetail/Index?noticeUID=CO1.NTC.3304144&amp;isFromPublicArea=True&amp;isModal=true&amp;asPopupView=true</t>
  </si>
  <si>
    <t>SA-076-2022-HOMIL</t>
  </si>
  <si>
    <t>https://community.secop.gov.co/Public/Tendering/OpportunityDetail/Index?noticeUID=CO1.NTC.3254999&amp;isFromPublicArea=True&amp;isModal=true&amp;asPopupView=true</t>
  </si>
  <si>
    <t>MC-257-2022-HOMIL</t>
  </si>
  <si>
    <t>https://community.secop.gov.co/Public/Tendering/OpportunityDetail/Index?noticeUID=CO1.NTC.3335835&amp;isFromPublicArea=True&amp;isModal=true&amp;asPopupView=true</t>
  </si>
  <si>
    <t>MC-258-2022-HOMIL.</t>
  </si>
  <si>
    <t>https://community.secop.gov.co/Public/Tendering/OpportunityDetail/Index?noticeUID=CO1.NTC.3341313&amp;isFromPublicArea=True&amp;isModal=true&amp;asPopupView=true</t>
  </si>
  <si>
    <t>271-2022</t>
  </si>
  <si>
    <t>SUMINISTRO DE INSUMOS PARA PROCEDIMIENTOS DE RADIOLOGÍA INTERVENCIONISTA, REALIZADOS EN EL SERVICIO DE IMÁGENES DIAGNOSTICAS DEL HOSPITAL MILITAR CENTRAL</t>
  </si>
  <si>
    <t>Ajoveco SAS</t>
  </si>
  <si>
    <t>CALLE 93 B NO. 15-31 BOGOTA</t>
  </si>
  <si>
    <t>ccruz@ajoveco.com.co</t>
  </si>
  <si>
    <t>243-2022</t>
  </si>
  <si>
    <t>272-2022</t>
  </si>
  <si>
    <t xml:space="preserve">BOSTON SCIENTIFIC COLOMBIA </t>
  </si>
  <si>
    <t>jhon.martinez@bsci.com</t>
  </si>
  <si>
    <t>CALLE 113 N° 7 45 TORRE B OFICINA 713</t>
  </si>
  <si>
    <t>281-2022</t>
  </si>
  <si>
    <t>INVERSIONES BRT SAS</t>
  </si>
  <si>
    <t>SUMINISTRO DE VESTUARIO DE LABOR PARA EL PERSONAL QUE DEVENGA UN INGRESO IGUAL O INFERIOR A DOS SALARIOS MÍNIMOS LEGALES MENSUALES VIGENTES SMLMV Y QUE LABORAN PARA EL ESTABLECIMIENTO PÚBLICO HOSPITAL MILITAR CENTRAL</t>
  </si>
  <si>
    <t>NANCY STELLA RODRIGUEZ VEGA</t>
  </si>
  <si>
    <t>CARRERA 18 No 16-44 PISO 4</t>
  </si>
  <si>
    <t>inverbarsas@gmail.com</t>
  </si>
  <si>
    <t>282-2022</t>
  </si>
  <si>
    <t>DIANA CAROLINA CASTAÑEDA GUARNIZO</t>
  </si>
  <si>
    <t>DECORGRAFF - DIANA CAROLINA CASTAÑEDA GUARNIZO</t>
  </si>
  <si>
    <t>decorgraff2020@gmail.com</t>
  </si>
  <si>
    <t>calle 44 sur 68g-62</t>
  </si>
  <si>
    <t>SUMINISTRO E INSTALACIÓN DE VIDRIOS INCLUYENDO SELLOS PARA LAS CÚPULAS DE DIFERENTES ZONAS DEL HOSPITAL MILITAR CENTRAL</t>
  </si>
  <si>
    <t>OMAR SANCHEZ BELTRAN - NURY ANDREA CUERVO LOZADA</t>
  </si>
  <si>
    <t>https://community.secop.gov.co/Public/Tendering/OpportunityDetail/Index?noticeUID=CO1.NTC.3291673&amp;isFromPublicArea=True&amp;isModal=true&amp;asPopupView=true</t>
  </si>
  <si>
    <t>MC-252-2022-HOMIL</t>
  </si>
  <si>
    <t>SASI-002-2022-HOMIL  (Presentación de oferta)</t>
  </si>
  <si>
    <t>https://community.secop.gov.co/Public/Tendering/OpportunityDetail/Index?noticeUID=CO1.NTC.3081314&amp;isFromPublicArea=True&amp;isModal=true&amp;asPopupView=true</t>
  </si>
  <si>
    <t>MC-259-2022-HOMIL</t>
  </si>
  <si>
    <t>https://community.secop.gov.co/Public/Tendering/OpportunityDetail/Index?noticeUID=CO1.NTC.3338100&amp;isFromPublicArea=True&amp;isModal=true&amp;asPopupView=true</t>
  </si>
  <si>
    <t>283-2022</t>
  </si>
  <si>
    <t>SUMINISTRO DE AGUJAS CON ALAS ADULTO Y PEDIÁTRICO DESTINADOS A LA ATENCIÓN DE PACIENTES DEL HOSPITAL MILITAR CENTRAL</t>
  </si>
  <si>
    <t>abolivar@vygon.com.co</t>
  </si>
  <si>
    <t>280-2022</t>
  </si>
  <si>
    <t>INPERPLAS</t>
  </si>
  <si>
    <t>SUMINISTRO DE ELEMENTOS DE PROTECCIÓN PARA MUROS (GUARDA CAMILLA HOSPITALARIO, PUNTERAS PARA GUARDA CAMILLAS, TIRAS DE PERFIL ÁNGULO ESQUINERO HOSPITALARIO Y PUNTERA PARA ESQUINERO, TODOS ESTOS CON AMORTIGUADOR INTERNO) PARA EL ÁREA DE MANTENIMIENTO DEL HOSPITAL MILITAR CENTRAL</t>
  </si>
  <si>
    <t>JUAN ARTURO QUINTERO MIRANDA</t>
  </si>
  <si>
    <t>Carrera 43a # 20 c -31</t>
  </si>
  <si>
    <t>comercial@inperplas.com</t>
  </si>
  <si>
    <t>MC-262-2022-HOMIL</t>
  </si>
  <si>
    <t>https://community.secop.gov.co/Public/Tendering/OpportunityDetail/Index?noticeUID=CO1.NTC.3397704&amp;isFromPublicArea=True&amp;isModal=true&amp;asPopupView=true</t>
  </si>
  <si>
    <t>SUMINISTRO DE GASES PARA USO EN MEDICINA: HELIO, HELIO-OXÍGENO Y OXIDO NÍTRICO, PARA LOS DIFERENTES SERVICIOS QUE PRESTA EL HOSPITAL MILITAR CENTRAL</t>
  </si>
  <si>
    <t>MESSER COLOMBIA S.A</t>
  </si>
  <si>
    <t>JUAN CARLOS GUAUQUE MARTINEZ</t>
  </si>
  <si>
    <t>YURI ALEXANDRA JIEMENEZ CETINA</t>
  </si>
  <si>
    <t>O&amp;G S.A.S.</t>
  </si>
  <si>
    <t>PRESTACIÓN DE SERVICIOS MÉDICOS ESPECIALIZADOS PARA LA ATENCIÓN EN GINECOLOGÍA Y OBSTETRICIA DE DIFERENTES SUPRAESPECIALIDADES PARA EL HOSPITAL MILITAR CENTRAL PARA LAS VIGENCIAS 2022-2026.</t>
  </si>
  <si>
    <t>AVENIDA CARRERA 45 N° 94-23</t>
  </si>
  <si>
    <t>VALOR VIGENCIA 2024</t>
  </si>
  <si>
    <t>VALOR VIGENCIA 2025</t>
  </si>
  <si>
    <t>VALOR VIGENCIA 2026</t>
  </si>
  <si>
    <t>MC-238-2022-HOMIL</t>
  </si>
  <si>
    <t>https://community.secop.gov.co/Public/Tendering/OpportunityDetail/Index?noticeUID=CO1.NTC.3191082&amp;isFromPublicArea=True&amp;isModal=true&amp;asPopupView=true</t>
  </si>
  <si>
    <t>MC-256-2022-HOMIL</t>
  </si>
  <si>
    <t>https://community.secop.gov.co/Public/Tendering/OpportunityDetail/Index?noticeUID=CO1.NTC.3336575&amp;isFromPublicArea=True&amp;isModal=true&amp;asPopupView=true</t>
  </si>
  <si>
    <t>SASS-084-2022-HOMIL</t>
  </si>
  <si>
    <t>https://community.secop.gov.co/Public/Tendering/OpportunityDetail/Index?noticeUID=CO1.NTC.3344384&amp;isFromPublicArea=True&amp;isModal=true&amp;asPopupView=true</t>
  </si>
  <si>
    <t>284-2022</t>
  </si>
  <si>
    <t>285-2022</t>
  </si>
  <si>
    <t>MANTENIMIENTO PREVENTIVO Y CORRECTIVO DE LOS SISTEMAS INTERRUMPIBLES DE POTENCIA (UPS) INCLUYENDO REPUESTOS NUEVOS NO REMANUFACTURADOS QUE CONFORMAN LA RED REGULADA DEL HOSPITAL MILITAR CENTRAL</t>
  </si>
  <si>
    <t>WILLIAM ALBERTO LEON RIVERA</t>
  </si>
  <si>
    <t>CALLE 70 C # 56 B - 20</t>
  </si>
  <si>
    <t>MC-255-2022-HOMIL</t>
  </si>
  <si>
    <t>https://community.secop.gov.co/Public/Tendering/OpportunityDetail/Index?noticeUID=CO1.NTC.3397703&amp;isFromPublicArea=True&amp;isModal=true&amp;asPopupView=true</t>
  </si>
  <si>
    <t>OSCAR MAURICIO VILLEGAS</t>
  </si>
  <si>
    <t>288-2022</t>
  </si>
  <si>
    <t>LABORATORIO DE INVESTIGACION HORMONAL LIH S.A</t>
  </si>
  <si>
    <t>COMERCIAL1@LABLIH.NET</t>
  </si>
  <si>
    <t>CARRERA 21 166 77 /81 PISO 1 Y 2</t>
  </si>
  <si>
    <t>6205501 EXT 129-134
6128110</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</si>
  <si>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</si>
  <si>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</si>
  <si>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Gencell Pharma SAS</t>
  </si>
  <si>
    <t>mmartinez@labgencell.com</t>
  </si>
  <si>
    <t>300-2022</t>
  </si>
  <si>
    <t>PRESTACIÓN DE SERVICIOS DE MÉDICOS ESPECIALISTAS EN MEDICINA DE EMERGENCIAS O URGENCIAS PARA EL HOSPITAL MILITAR CENTRAL</t>
  </si>
  <si>
    <t>CR 9 A NO. 17 - 55 SUR P 2</t>
  </si>
  <si>
    <t>303-2022</t>
  </si>
  <si>
    <t>PRESTACIÓN DE SERVICIOS DE PROFESIONALES EN SALUD ESPECIALIZADOS EN CIRUGIA CARDIOVASCULAR, PERFUSIÓN Y CIRCULACIÓN EXTRACORPOREA PARA EL HOSPITAL MILITAR CENTRAL</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</si>
  <si>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</si>
  <si>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</si>
  <si>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30//11/2022</t>
  </si>
  <si>
    <t>ALEJANDRA GALINDO BARRERA</t>
  </si>
  <si>
    <t>Cra 12 # 98-38</t>
  </si>
  <si>
    <t>292-2022</t>
  </si>
  <si>
    <t>PRESTACIÓN DE SERVICIOS PROFESIONALES MÉDICOS ESPECIALIZADOS PARA EL SERVICIO DE UROLOGÍA DEL HOSPITAL MILITAR CENTRAL</t>
  </si>
  <si>
    <t>287-2022</t>
  </si>
  <si>
    <t>SUMINISTRO DE DISPOSITIVOS MÉDICO-QUIRÚRGICOS (DISPOSITIVO PARA NEUMO INSUFLACIÓN COMPATIBLE CON TECNOLOGÍA PROPIA DE LA INSTITUCIÓN TORRE PINPOINT DE IMÁGENES AVANZADAS STRYKER E INTRODUCTOR DE ACCESO VASCULAR DE 9 A 14FR) REQUERIDOS PARA LA REALIZACIÓN DEL PROGRAMA QUIRÚRGICO, CIRUGÍA MÍNIMAMENTE INVASIVA DE LOS SERVICIOS QUE COMPONEN LA UNIDAD CLÍNICO QUIRÚRGICA DEL HOSPITAL MILITAR CENTRAL"</t>
  </si>
  <si>
    <t>STRYKER</t>
  </si>
  <si>
    <t>294-2022</t>
  </si>
  <si>
    <t>PRESTACIÓN DE SERVICIOS PROFESIONALES EN MEDICINA CRÍTICA Y CUIDADO INTENSIVO PARA EL HOSPITAL MILITAR CENTRAL PARA VIGENCIAS FUTURAS 2022-2026</t>
  </si>
  <si>
    <t>admin@eleccionconfiable.com</t>
  </si>
  <si>
    <t>MC-266-2022-HOMIL.</t>
  </si>
  <si>
    <t>https://community.secop.gov.co/Public/Tendering/OpportunityDetail/Index?noticeUID=CO1.NTC.3438781&amp;isFromPublicArea=True&amp;isModal=true&amp;asPopupView=true</t>
  </si>
  <si>
    <t>MC-260-2022-HOMIL</t>
  </si>
  <si>
    <t>https://community.secop.gov.co/Public/Tendering/OpportunityDetail/Index?noticeUID=CO1.NTC.3425574&amp;isFromPublicArea=True&amp;isModal=true&amp;asPopupView=true</t>
  </si>
  <si>
    <t>SASS-083-2022-HOMIL</t>
  </si>
  <si>
    <t>https://community.secop.gov.co/Public/Tendering/OpportunityDetail/Index?noticeUID=CO1.NTC.3325722&amp;isFromPublicArea=True&amp;isModal=true&amp;asPopupView=true</t>
  </si>
  <si>
    <t>SASS-092-2022-HOMIL</t>
  </si>
  <si>
    <t>https://community.secop.gov.co/Public/Tendering/OpportunityDetail/Index?noticeUID=CO1.NTC.3345921&amp;isFromPublicArea=True&amp;isModal=true&amp;asPopupView=true</t>
  </si>
  <si>
    <t>SASS-093-2022-HOMIL</t>
  </si>
  <si>
    <t>https://community.secop.gov.co/Public/Tendering/OpportunityDetail/Index?noticeUID=CO1.NTC.3361904&amp;isFromPublicArea=True&amp;isModal=true&amp;asPopupView=true</t>
  </si>
  <si>
    <t>SASS-090-HOMIL-2022</t>
  </si>
  <si>
    <t>https://community.secop.gov.co/Public/Tendering/OpportunityDetail/Index?noticeUID=CO1.NTC.3346847&amp;isFromPublicArea=True&amp;isModal=true&amp;asPopupView=true</t>
  </si>
  <si>
    <t>SASS-101-2022-HOMIL</t>
  </si>
  <si>
    <t>https://community.secop.gov.co/Public/Tendering/OpportunityDetail/Index?noticeUID=CO1.NTC.3396740&amp;isFromPublicArea=True&amp;isModal=true&amp;asPopupView=true</t>
  </si>
  <si>
    <t>SASS-089-2022-HOMIL</t>
  </si>
  <si>
    <t>https://community.secop.gov.co/Public/Tendering/OpportunityDetail/Index?noticeUID=CO1.NTC.3347254&amp;isFromPublicArea=True&amp;isModal=true&amp;asPopupView=true</t>
  </si>
  <si>
    <t>307-2022</t>
  </si>
  <si>
    <t>MIGUEL ANGEL LUENGAS MONROY</t>
  </si>
  <si>
    <t>293-2022</t>
  </si>
  <si>
    <t>PRESTACIÓN DE SERVICIOS PROFESIONALES MÉDICOS ESPECIALIZADOS PARA EL SERVICIO DE NEUROCIRUGÍA DEL HOSPITAL MILITAR CENTRAL</t>
  </si>
  <si>
    <t>302-2022</t>
  </si>
  <si>
    <t>PRESTACION DE SERVICIOS PROFESIONALES EN CIRUGÍA VASCULAR Y ANGIOLOGIA PARA EL HOSPITAL MILITAR CENTRAL</t>
  </si>
  <si>
    <t>SERVASCULARES SAS</t>
  </si>
  <si>
    <t>LUIS FERNANDO GARCIA VALENCIA</t>
  </si>
  <si>
    <t>servascularesgerencia@gmail.com</t>
  </si>
  <si>
    <t>Cl 50 9 67 Cs 405</t>
  </si>
  <si>
    <t>309-2022</t>
  </si>
  <si>
    <t>PRESTACIÓN DE SERVICIOS MÉDICOS ESPECIALIZADOS DE FISIATRÍA PARA LA ATENCIÓN DE LOS USUARIOS ATENDIDOS EN LAS INSTALACIONES DEL HOSPITAL MILITAR CENTRAL PARA LAS VIGENCIAS 2022-2026.</t>
  </si>
  <si>
    <t>MEDICINA DE REHABILITACION COLOMBIA SAS</t>
  </si>
  <si>
    <t>MARIA FERNANDA VASQUEZ ROJAS</t>
  </si>
  <si>
    <t>OSCAR MAURICIO ALVAREZ FERNANDEZ</t>
  </si>
  <si>
    <t>cra 2# 62A-40</t>
  </si>
  <si>
    <t>medirhbcolsas@gmail.com</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</si>
  <si>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</si>
  <si>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</si>
  <si>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</si>
  <si>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296-2022</t>
  </si>
  <si>
    <t>PRESTACIÓN DE SERVICIOS PROFESIONALES EN PSIQUIATRÍA, PSICOLOGÍA, NEUROPSICOLOGIA, MEDICINA HIPERBARICA, TERAPIA OCUPACIONAL Y/O NEUROCIENCIAS PARA EL HOSPITAL MILITAR CENTRAL PARA LAS VIGENCIAS 2022-2026</t>
  </si>
  <si>
    <t>GABRIEL CENTANARO MESA</t>
  </si>
  <si>
    <t>304-2022</t>
  </si>
  <si>
    <t>PRESTACIÓN DE SERVICIOS DE SALUD PARA LA REALIZACIÓN DE EXÁMENES EXTRAHOSPITALARIOS DIAGNÓSTICOS DE PET (TOMOGRAFIA POR EMISIÓN DE POSITRONES) DEL SERVICIO DE MEDICINA NUCLEAR DEL HOSPITAL MILITAR CENTRAL</t>
  </si>
  <si>
    <t>295-2022</t>
  </si>
  <si>
    <t>PRESTACIÓN DE SERVICIOS PROFESIONALES PARA EL SERVICIO MÉDICO DEL GRUPO DE HOSPITALIZACIÓN DEL HOSPITAL MILITAR CENTRAL</t>
  </si>
  <si>
    <t>JESSEI KATHERINE MARTINEZ PINZON</t>
  </si>
  <si>
    <t>298-2022</t>
  </si>
  <si>
    <t>RENOVACIÓN DE LAS LICENCIAS ACTUALES, ADQUISICIÓN DE LICENCIAS PARA LAS IMPRESORAS KYOCERA Y SOPORTE DEL SISTEMA DE CONTROL Y OPERACIÓN PARA EL SERVICIO DE IMPRESIÓN DEL HOSPITAL MILITAR CENTRAL</t>
  </si>
  <si>
    <t>OFIMARCAS S.A.S</t>
  </si>
  <si>
    <t>HUGO EDUARDO HERRERA BERNAL</t>
  </si>
  <si>
    <t>CRA 16 A 78 11 OFC 702</t>
  </si>
  <si>
    <t>j.garzon@ofimarcas.com</t>
  </si>
  <si>
    <t>WALTER ALBERO HERNANDEZ GUTIERREZ</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</si>
  <si>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</si>
  <si>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</si>
  <si>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</si>
  <si>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Jorge Enrique Echeverry Guzmán</t>
  </si>
  <si>
    <t>comercial@elite.com.co</t>
  </si>
  <si>
    <t>7431822-7422835</t>
  </si>
  <si>
    <t>CL 71 # 72A­41</t>
  </si>
  <si>
    <t>CAROLINA SILVA HENAO - RAFAEL ANTONIO DUQUE SALAZAR - SANDRA MILENA OCAÑO REYES - ERICK DELGADO ZARATE - DIANA MARCELA RODRIGUEZ - MARITZA CORREDOR - ANGELA YUYO</t>
  </si>
  <si>
    <t>310-2022</t>
  </si>
  <si>
    <t>PRESTACIÓN DE SERVICIOS MÉDICOS PROFESIONALES ESPECIALIZADOS EN NEUROLOGÍA PARA EL HOSPITAL MILITAR CENTRAL PARA VIGENCIAS FUTURAS 2022-2026</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</si>
  <si>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</si>
  <si>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</si>
  <si>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</si>
  <si>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</si>
  <si>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corpedimil@gmail.com</t>
  </si>
  <si>
    <t>CR 9 A NO. 17 55 SUR P 2</t>
  </si>
  <si>
    <t>291-2022</t>
  </si>
  <si>
    <t>PRESTACIÓN DE SERVICIOS DE SALUD PARA CUIDADO BÁSICO DE CONSUMIDOR DE SUSTANCIAS PSICOACTIVAS (SPA) PARA PACIENTES DEL HOSPITAL MILITAR CENTRAL</t>
  </si>
  <si>
    <t>GABRIEL ANTONIO HERNANDEZ KUNZEL</t>
  </si>
  <si>
    <t>calle 72 bis No 5-48 Apto 301</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</si>
  <si>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</si>
  <si>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</si>
  <si>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</si>
  <si>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</si>
  <si>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317-2022</t>
  </si>
  <si>
    <t>DESMEDICOS SAS</t>
  </si>
  <si>
    <t>LUIS EDUARDO FANDIÑO REYES</t>
  </si>
  <si>
    <t>Carrera 77B Bis # 76 - 68</t>
  </si>
  <si>
    <t>eliana.modena@desmedicos.com</t>
  </si>
  <si>
    <t>SASS-077-2022-HOMIL</t>
  </si>
  <si>
    <t>https://community.secop.gov.co/Public/Tendering/OpportunityDetail/Index?noticeUID=CO1.NTC.3286690&amp;isFromPublicArea=True&amp;isModal=true&amp;asPopupView=true</t>
  </si>
  <si>
    <t>SASS-094-2022-HOMIL</t>
  </si>
  <si>
    <t>https://community.secop.gov.co/Public/Tendering/OpportunityDetail/Index?noticeUID=CO1.NTC.3362108&amp;isFromPublicArea=True&amp;isModal=true&amp;asPopupView=true</t>
  </si>
  <si>
    <t>SASS-116-2022-HOMIL</t>
  </si>
  <si>
    <t>https://community.secop.gov.co/Public/Tendering/OpportunityDetail/Index?noticeUID=CO1.NTC.3416706&amp;isFromPublicArea=True&amp;isModal=true&amp;asPopupView=true</t>
  </si>
  <si>
    <t>SASS-100-2022-HOMIL</t>
  </si>
  <si>
    <t>https://community.secop.gov.co/Public/Tendering/OpportunityDetail/Index?noticeUID=CO1.NTC.3421264&amp;isFromPublicArea=True&amp;isModal=true&amp;asPopupView=true</t>
  </si>
  <si>
    <t>SA-105-2022-HOMIL</t>
  </si>
  <si>
    <t>https://community.secop.gov.co/Public/Tendering/OpportunityDetail/Index?noticeUID=CO1.NTC.3409102&amp;isFromPublicArea=True&amp;isModal=true&amp;asPopupView=true</t>
  </si>
  <si>
    <t>SA-099-2022-HOMIL</t>
  </si>
  <si>
    <t>https://community.secop.gov.co/Public/Tendering/OpportunityDetail/Index?noticeUID=CO1.NTC.3386160&amp;isFromPublicArea=True&amp;isModal=true&amp;asPopupView=true</t>
  </si>
  <si>
    <t>SASS-103-2022-HOMIL</t>
  </si>
  <si>
    <t>https://community.secop.gov.co/Public/Tendering/OpportunityDetail/Index?noticeUID=CO1.NTC.3401404&amp;isFromPublicArea=True&amp;isModal=true&amp;asPopupView=true</t>
  </si>
  <si>
    <t>SASS-085-2022-HOMIL</t>
  </si>
  <si>
    <t>https://community.secop.gov.co/Public/Tendering/OpportunityDetail/Index?noticeUID=CO1.NTC.3347250&amp;isFromPublicArea=True&amp;isModal=true&amp;asPopupView=true</t>
  </si>
  <si>
    <t>SA-081-2022-HOMIL</t>
  </si>
  <si>
    <t>https://community.secop.gov.co/Public/Tendering/OpportunityDetail/Index?noticeUID=CO1.NTC.3314213&amp;isFromPublicArea=True&amp;isModal=true&amp;asPopupView=true</t>
  </si>
  <si>
    <t>SASS-079-2022-HOMIL</t>
  </si>
  <si>
    <t>https://community.secop.gov.co/Public/Tendering/OpportunityDetail/Index?noticeUID=CO1.NTC.3304509&amp;isFromPublicArea=True&amp;isModal=true&amp;asPopupView=true</t>
  </si>
  <si>
    <t>LP-005-2022-HOMIL</t>
  </si>
  <si>
    <t>https://community.secop.gov.co/Public/Tendering/OpportunityDetail/Index?noticeUID=CO1.NTC.3309806&amp;isFromPublicArea=True&amp;isModal=true&amp;asPopupView=true</t>
  </si>
  <si>
    <t>SASS-114-2022-HOMIL</t>
  </si>
  <si>
    <t>https://community.secop.gov.co/Public/Tendering/OpportunityDetail/Index?noticeUID=CO1.NTC.3435383&amp;isFromPublicArea=True&amp;isModal=true&amp;asPopupView=true</t>
  </si>
  <si>
    <t>SASS-115-2022-HOMIL</t>
  </si>
  <si>
    <t>https://community.secop.gov.co/Public/Tendering/OpportunityDetail/Index?noticeUID=CO1.NTC.3431850&amp;isFromPublicArea=True&amp;isModal=true&amp;asPopupView=true</t>
  </si>
  <si>
    <t>MC-270-2022-HOMIL</t>
  </si>
  <si>
    <t>https://community.secop.gov.co/Public/Tendering/OpportunityDetail/Index?noticeUID=CO1.NTC.3533852&amp;isFromPublicArea=True&amp;isModal=true&amp;asPopupView=true</t>
  </si>
  <si>
    <t>SASS-019-2022-HOMIL</t>
  </si>
  <si>
    <t>https://community.secop.gov.co/Public/Tendering/OpportunityDetail/Index?noticeUID=CO1.NTC.3444139&amp;isFromPublicArea=True&amp;isModal=true&amp;asPopupView=true</t>
  </si>
  <si>
    <t>314-2022</t>
  </si>
  <si>
    <t>ARRENDAMIENTO DE UN (1) EQUIPO DE ANGIOGRAFÍA PARA SERVICIO DE IMÁGENES DIAGNOSTICAS QUE INCLUYA MANTENIMIENTO PREVENTIVO, CORRECTIVO Y SOPORTE TÉCNICO</t>
  </si>
  <si>
    <t>Top Medical Systems s.a</t>
  </si>
  <si>
    <t>Cr 18A 103 47</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</si>
  <si>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</si>
  <si>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</si>
  <si>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</si>
  <si>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290-2022</t>
  </si>
  <si>
    <t>SUMINISTRO DEL MEDICAMENTO DE ALTO COSTO (DARATUMUMAB) PARA PACIENTES DEL HOSPITAL MILITAR CENTRAL</t>
  </si>
  <si>
    <t>Janssen Cilag S.A</t>
  </si>
  <si>
    <t>nriostel@its.jnj.com</t>
  </si>
  <si>
    <t>313-2022</t>
  </si>
  <si>
    <t>PRESTACIÓN DE SERVICIOS PARA LA ATENCIÓN INTEGRAL EN SALUD MENTAL HOSPITALARIO, PARA PACIENTES DEL SUBSISTEMA DE SALUD DE LAS FUERZAS MILITARES, PARTICULARES O USUARIOS DE CONTRATOS INTERINSTITUCIONALES, CELEBRADOS POR EL HOSPITAL MILITAR CENTRAL CON OTRAS ENTIDADES</t>
  </si>
  <si>
    <t>HERMANAS HOSPITALARIAS SAGRADO CORAZON DE JESUS</t>
  </si>
  <si>
    <t>CONTRATACIÓN DE PÓLIZAS QUE CONFORMAN EL PROGRAMA DE SEGUROS PARA AMPARAR LOS BIENES E INTERESES PATRIMONIALES DEL HOSPITAL MILITAR CENTRAL Y AQUELLOS POR LOS CUALES SEA O LLEGARE A SER LEGALMENTE RESPONSABLE DENTRO Y FUERA DEL TERRITORIO NACIONAL</t>
  </si>
  <si>
    <t>321-2022</t>
  </si>
  <si>
    <t>OSCAR MAURICIO VILLEGAS BOTERO</t>
  </si>
  <si>
    <t>CALLE 72 N° 10-51 PISO 7</t>
  </si>
  <si>
    <t>CD-026-2022-HOMIL</t>
  </si>
  <si>
    <t>https://community.secop.gov.co/Public/Tendering/OpportunityDetail/Index?noticeUID=CO1.NTC.3426776&amp;isFromPublicArea=True&amp;isModal=true&amp;asPopupView=true</t>
  </si>
  <si>
    <t>SASS-113-2022-HOMIL</t>
  </si>
  <si>
    <t>https://community.secop.gov.co/Public/Tendering/OpportunityDetail/Index?noticeUID=CO1.NTC.3432070&amp;isFromPublicArea=True&amp;isModal=true&amp;asPopupView=true</t>
  </si>
  <si>
    <t>CD-033-2022-HOMIL</t>
  </si>
  <si>
    <t>https://community.secop.gov.co/Public/Tendering/OpportunityDetail/Index?noticeUID=CO1.NTC.3535345&amp;isFromPublicArea=True&amp;isModal=true&amp;asPopupView=true</t>
  </si>
  <si>
    <t>LP-006-2022-HOMIL</t>
  </si>
  <si>
    <t>https://community.secop.gov.co/Public/Tendering/OpportunityDetail/Index?noticeUID=CO1.NTC.3321609&amp;isFromPublicArea=True&amp;isModal=true&amp;asPopupView=true</t>
  </si>
  <si>
    <t>MC-275-2022-HOMIL</t>
  </si>
  <si>
    <t>https://community.secop.gov.co/Public/Tendering/OpportunityDetail/Index?noticeUID=CO1.NTC.3554279&amp;isFromPublicArea=True&amp;isModal=true&amp;asPopupView=true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</si>
</sst>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_-&quot;$&quot;* #,##0_-;\-&quot;$&quot;* #,##0_-;_-&quot;$&quot;* &quot;-&quot;_-;_-@_-"/>
    <numFmt numFmtId="165" formatCode="_-&quot;$&quot;* #,##0.00_-;\-&quot;$&quot;* #,##0.00_-;_-&quot;$&quot;* &quot;-&quot;??_-;_-@_-"/>
    <numFmt numFmtId="166" formatCode="&quot;$&quot;\ #,##0"/>
    <numFmt numFmtId="167" formatCode="dd/mm/yyyy;@"/>
    <numFmt numFmtId="168" formatCode="&quot;$&quot;#,##0"/>
    <numFmt numFmtId="169" formatCode="yyyy\-mm\-dd;@"/>
    <numFmt numFmtId="170" formatCode="d/mm/yyyy;@"/>
  </numFmts>
  <fonts count="13"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sz val="9"/>
      <color rgb="FF0074E8"/>
      <name val="Arial Narrow"/>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u/>
      <sz val="9"/>
      <color rgb="FF0070C0"/>
      <name val="Arial Narrow"/>
      <family val="2"/>
    </font>
    <font>
      <sz val="9"/>
      <name val="Arial Narrow"/>
      <family val="2"/>
    </font>
    <font>
      <u/>
      <sz val="8"/>
      <color theme="10"/>
      <name val="Calibri"/>
      <family val="2"/>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110">
    <xf numFmtId="0" fontId="0" fillId="0" borderId="0" xfId="0"/>
    <xf numFmtId="0" fontId="4" fillId="0" borderId="7" xfId="0" applyFont="1" applyBorder="1" applyAlignment="1">
      <alignment horizontal="center" vertical="center"/>
    </xf>
    <xf numFmtId="0" fontId="4" fillId="0" borderId="7" xfId="0" applyFont="1" applyBorder="1" applyAlignment="1">
      <alignment horizontal="center" vertical="center" wrapText="1"/>
    </xf>
    <xf numFmtId="0" fontId="4" fillId="0" borderId="7" xfId="0" applyFont="1" applyFill="1" applyBorder="1" applyAlignment="1">
      <alignment horizontal="center" vertical="center"/>
    </xf>
    <xf numFmtId="49" fontId="5" fillId="3" borderId="2"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166" fontId="6" fillId="3" borderId="5" xfId="1" applyNumberFormat="1" applyFont="1" applyFill="1" applyBorder="1" applyAlignment="1">
      <alignment horizontal="center" vertical="center" wrapText="1"/>
    </xf>
    <xf numFmtId="4" fontId="5" fillId="3" borderId="3" xfId="0" applyNumberFormat="1" applyFont="1" applyFill="1" applyBorder="1" applyAlignment="1">
      <alignment horizontal="center" vertical="center" wrapText="1"/>
    </xf>
    <xf numFmtId="169" fontId="5" fillId="3" borderId="5" xfId="0" applyNumberFormat="1" applyFont="1" applyFill="1" applyBorder="1" applyAlignment="1">
      <alignment horizontal="center" vertical="center" wrapText="1"/>
    </xf>
    <xf numFmtId="49" fontId="5" fillId="3" borderId="5" xfId="0" applyNumberFormat="1" applyFont="1" applyFill="1" applyBorder="1" applyAlignment="1">
      <alignment horizontal="center" vertical="center" wrapText="1"/>
    </xf>
    <xf numFmtId="49" fontId="6" fillId="2" borderId="6"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49" fontId="7" fillId="0" borderId="6" xfId="0" applyNumberFormat="1" applyFont="1" applyBorder="1" applyAlignment="1">
      <alignment horizontal="center" vertical="center" wrapText="1"/>
    </xf>
    <xf numFmtId="0" fontId="7" fillId="0" borderId="7" xfId="0" applyFont="1" applyBorder="1" applyAlignment="1">
      <alignment horizontal="center" vertical="center" wrapText="1"/>
    </xf>
    <xf numFmtId="0" fontId="8" fillId="0" borderId="7" xfId="2" applyFont="1" applyBorder="1" applyAlignment="1" applyProtection="1">
      <alignment vertical="center" wrapText="1"/>
    </xf>
    <xf numFmtId="0" fontId="7" fillId="0" borderId="6" xfId="0" applyFont="1" applyBorder="1" applyAlignment="1">
      <alignment horizontal="center" vertical="center" wrapText="1"/>
    </xf>
    <xf numFmtId="49" fontId="7" fillId="2" borderId="6" xfId="0" applyNumberFormat="1" applyFont="1" applyFill="1" applyBorder="1" applyAlignment="1">
      <alignment horizontal="center" vertical="center" wrapText="1"/>
    </xf>
    <xf numFmtId="0" fontId="6" fillId="2" borderId="6" xfId="0" applyNumberFormat="1" applyFont="1" applyFill="1" applyBorder="1" applyAlignment="1">
      <alignment horizontal="center" vertical="center" wrapText="1"/>
    </xf>
    <xf numFmtId="49" fontId="7" fillId="2" borderId="6" xfId="0" applyNumberFormat="1" applyFont="1" applyFill="1" applyBorder="1" applyAlignment="1">
      <alignment horizontal="justify" vertical="justify" wrapText="1"/>
    </xf>
    <xf numFmtId="165" fontId="7" fillId="2" borderId="6" xfId="1" applyFont="1" applyFill="1" applyBorder="1" applyAlignment="1">
      <alignment horizontal="center" vertical="center"/>
    </xf>
    <xf numFmtId="165" fontId="9" fillId="2" borderId="6" xfId="1" applyFont="1" applyFill="1" applyBorder="1" applyAlignment="1">
      <alignment horizontal="center" vertical="center"/>
    </xf>
    <xf numFmtId="168" fontId="7" fillId="2" borderId="6" xfId="0" applyNumberFormat="1" applyFont="1" applyFill="1" applyBorder="1" applyAlignment="1">
      <alignment horizontal="center" vertical="center"/>
    </xf>
    <xf numFmtId="164" fontId="7" fillId="2" borderId="6" xfId="1" applyNumberFormat="1" applyFont="1" applyFill="1" applyBorder="1" applyAlignment="1">
      <alignment horizontal="center" vertical="center"/>
    </xf>
    <xf numFmtId="14" fontId="7" fillId="0" borderId="6" xfId="0" applyNumberFormat="1" applyFont="1" applyBorder="1" applyAlignment="1">
      <alignment horizontal="center" vertical="center" wrapText="1"/>
    </xf>
    <xf numFmtId="14" fontId="7" fillId="0" borderId="6" xfId="0" applyNumberFormat="1" applyFont="1" applyBorder="1" applyAlignment="1">
      <alignment horizontal="center" vertical="center"/>
    </xf>
    <xf numFmtId="14" fontId="7" fillId="0" borderId="7" xfId="0" applyNumberFormat="1" applyFont="1" applyBorder="1" applyAlignment="1">
      <alignment horizontal="center" vertical="center" wrapText="1"/>
    </xf>
    <xf numFmtId="1" fontId="7" fillId="0" borderId="7" xfId="0" applyNumberFormat="1" applyFont="1" applyBorder="1" applyAlignment="1">
      <alignment horizontal="center" vertical="center" wrapText="1"/>
    </xf>
    <xf numFmtId="1" fontId="7" fillId="0" borderId="6" xfId="0" applyNumberFormat="1" applyFont="1" applyBorder="1" applyAlignment="1">
      <alignment horizontal="center" vertical="center" wrapText="1"/>
    </xf>
    <xf numFmtId="1" fontId="6" fillId="0" borderId="6" xfId="0" applyNumberFormat="1" applyFont="1" applyBorder="1" applyAlignment="1">
      <alignment horizontal="center" vertical="center" wrapText="1"/>
    </xf>
    <xf numFmtId="0" fontId="7" fillId="0" borderId="0" xfId="0" applyFont="1"/>
    <xf numFmtId="1" fontId="6" fillId="0" borderId="6"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0" fontId="7" fillId="0" borderId="7" xfId="0" applyFont="1" applyFill="1" applyBorder="1" applyAlignment="1">
      <alignment horizontal="center" vertical="center" wrapText="1"/>
    </xf>
    <xf numFmtId="0" fontId="8" fillId="0" borderId="7" xfId="2" applyFont="1" applyFill="1" applyBorder="1" applyAlignment="1" applyProtection="1">
      <alignment vertical="center" wrapText="1"/>
    </xf>
    <xf numFmtId="49" fontId="7" fillId="0" borderId="6" xfId="0" applyNumberFormat="1" applyFont="1" applyFill="1" applyBorder="1" applyAlignment="1">
      <alignment horizontal="justify" vertical="justify" wrapText="1"/>
    </xf>
    <xf numFmtId="168" fontId="7" fillId="0" borderId="6" xfId="0" applyNumberFormat="1" applyFont="1" applyFill="1" applyBorder="1" applyAlignment="1">
      <alignment horizontal="center" vertical="center"/>
    </xf>
    <xf numFmtId="14" fontId="7" fillId="0" borderId="6" xfId="0" applyNumberFormat="1" applyFont="1" applyFill="1" applyBorder="1" applyAlignment="1">
      <alignment horizontal="center" vertical="center" wrapText="1"/>
    </xf>
    <xf numFmtId="14" fontId="7" fillId="0" borderId="7" xfId="0" applyNumberFormat="1" applyFont="1" applyFill="1" applyBorder="1" applyAlignment="1">
      <alignment horizontal="center" vertical="center" wrapText="1"/>
    </xf>
    <xf numFmtId="1" fontId="7" fillId="0" borderId="6" xfId="0" applyNumberFormat="1" applyFont="1" applyFill="1" applyBorder="1" applyAlignment="1">
      <alignment horizontal="center" vertical="center" wrapText="1"/>
    </xf>
    <xf numFmtId="0" fontId="7" fillId="0" borderId="0" xfId="0" applyFont="1" applyFill="1"/>
    <xf numFmtId="0" fontId="10" fillId="0" borderId="7" xfId="2" applyFont="1" applyBorder="1" applyAlignment="1" applyProtection="1">
      <alignment vertical="center" wrapText="1"/>
    </xf>
    <xf numFmtId="169" fontId="7" fillId="0" borderId="0" xfId="0" applyNumberFormat="1" applyFont="1"/>
    <xf numFmtId="164" fontId="9" fillId="2" borderId="6" xfId="1" applyNumberFormat="1" applyFont="1" applyFill="1" applyBorder="1" applyAlignment="1">
      <alignment horizontal="center" vertical="center"/>
    </xf>
    <xf numFmtId="49" fontId="9" fillId="2" borderId="6" xfId="0" applyNumberFormat="1" applyFont="1" applyFill="1" applyBorder="1" applyAlignment="1">
      <alignment horizontal="center" vertical="center" wrapText="1"/>
    </xf>
    <xf numFmtId="1" fontId="7" fillId="2" borderId="6" xfId="0" applyNumberFormat="1" applyFont="1" applyFill="1" applyBorder="1" applyAlignment="1">
      <alignment horizontal="center" vertical="center" wrapText="1"/>
    </xf>
    <xf numFmtId="0" fontId="6" fillId="0" borderId="8" xfId="0" applyFont="1" applyBorder="1" applyAlignment="1">
      <alignment horizontal="center" vertical="center"/>
    </xf>
    <xf numFmtId="0" fontId="4" fillId="0" borderId="7" xfId="0" applyFont="1" applyBorder="1" applyAlignment="1">
      <alignment vertical="center" wrapText="1"/>
    </xf>
    <xf numFmtId="0" fontId="4" fillId="0" borderId="0" xfId="0" applyFont="1" applyAlignment="1">
      <alignment vertical="center"/>
    </xf>
    <xf numFmtId="0" fontId="11" fillId="2" borderId="7" xfId="0" applyFont="1" applyFill="1" applyBorder="1" applyAlignment="1">
      <alignment vertical="center" wrapText="1"/>
    </xf>
    <xf numFmtId="0" fontId="11" fillId="2" borderId="7" xfId="0" applyFont="1" applyFill="1" applyBorder="1" applyAlignment="1">
      <alignment horizontal="center" vertical="center" wrapText="1"/>
    </xf>
    <xf numFmtId="0" fontId="7" fillId="2" borderId="7" xfId="0" applyFont="1" applyFill="1" applyBorder="1" applyAlignment="1">
      <alignment horizontal="justify" vertical="center" wrapText="1"/>
    </xf>
    <xf numFmtId="166" fontId="7" fillId="2" borderId="6" xfId="0" applyNumberFormat="1" applyFont="1" applyFill="1" applyBorder="1" applyAlignment="1">
      <alignment horizontal="center" vertical="center"/>
    </xf>
    <xf numFmtId="49" fontId="8" fillId="2" borderId="6" xfId="2" applyNumberFormat="1" applyFont="1" applyFill="1" applyBorder="1" applyAlignment="1" applyProtection="1">
      <alignment horizontal="center" vertical="center" wrapText="1"/>
    </xf>
    <xf numFmtId="166" fontId="7" fillId="2" borderId="6" xfId="1" applyNumberFormat="1" applyFont="1" applyFill="1" applyBorder="1" applyAlignment="1">
      <alignment horizontal="center" vertical="center"/>
    </xf>
    <xf numFmtId="166" fontId="9" fillId="2" borderId="6" xfId="1" applyNumberFormat="1" applyFont="1" applyFill="1" applyBorder="1" applyAlignment="1">
      <alignment horizontal="center" vertical="center"/>
    </xf>
    <xf numFmtId="0" fontId="7" fillId="0" borderId="6" xfId="0" applyNumberFormat="1" applyFont="1" applyBorder="1" applyAlignment="1">
      <alignment horizontal="center" vertical="center" wrapText="1"/>
    </xf>
    <xf numFmtId="166" fontId="7" fillId="2" borderId="6" xfId="0" applyNumberFormat="1" applyFont="1" applyFill="1" applyBorder="1" applyAlignment="1">
      <alignment horizontal="center" vertical="center" wrapText="1"/>
    </xf>
    <xf numFmtId="49" fontId="7" fillId="2" borderId="7" xfId="0" applyNumberFormat="1" applyFont="1" applyFill="1" applyBorder="1" applyAlignment="1">
      <alignment horizontal="center" vertical="center" wrapText="1"/>
    </xf>
    <xf numFmtId="49" fontId="6" fillId="2" borderId="7" xfId="0" applyNumberFormat="1" applyFont="1" applyFill="1" applyBorder="1" applyAlignment="1">
      <alignment horizontal="center" vertical="center" wrapText="1"/>
    </xf>
    <xf numFmtId="0" fontId="7" fillId="2" borderId="7" xfId="0" applyFont="1" applyFill="1" applyBorder="1" applyAlignment="1">
      <alignment horizontal="center" vertical="center" wrapText="1"/>
    </xf>
    <xf numFmtId="166" fontId="7" fillId="2" borderId="7" xfId="0" applyNumberFormat="1" applyFont="1" applyFill="1" applyBorder="1" applyAlignment="1">
      <alignment horizontal="center" vertical="center" wrapText="1"/>
    </xf>
    <xf numFmtId="166" fontId="7" fillId="2" borderId="7" xfId="1" applyNumberFormat="1" applyFont="1" applyFill="1" applyBorder="1" applyAlignment="1">
      <alignment horizontal="center" vertical="center"/>
    </xf>
    <xf numFmtId="49" fontId="9" fillId="2" borderId="7" xfId="0" applyNumberFormat="1" applyFont="1" applyFill="1" applyBorder="1" applyAlignment="1">
      <alignment horizontal="center" vertical="center" wrapText="1"/>
    </xf>
    <xf numFmtId="166" fontId="7" fillId="2" borderId="7" xfId="1" applyNumberFormat="1" applyFont="1" applyFill="1" applyBorder="1" applyAlignment="1">
      <alignment horizontal="center" vertical="center" wrapText="1"/>
    </xf>
    <xf numFmtId="49" fontId="7" fillId="2" borderId="7" xfId="0" applyNumberFormat="1" applyFont="1" applyFill="1" applyBorder="1" applyAlignment="1">
      <alignment horizontal="justify" vertical="center" wrapText="1"/>
    </xf>
    <xf numFmtId="49" fontId="7" fillId="2" borderId="7" xfId="0" applyNumberFormat="1" applyFont="1" applyFill="1" applyBorder="1" applyAlignment="1">
      <alignment vertical="center" wrapText="1"/>
    </xf>
    <xf numFmtId="166" fontId="9" fillId="2" borderId="7" xfId="1" applyNumberFormat="1" applyFont="1" applyFill="1" applyBorder="1" applyAlignment="1">
      <alignment horizontal="center" vertical="center"/>
    </xf>
    <xf numFmtId="166" fontId="9" fillId="2" borderId="7" xfId="1" applyNumberFormat="1" applyFont="1" applyFill="1" applyBorder="1" applyAlignment="1">
      <alignment horizontal="center" vertical="center" wrapText="1"/>
    </xf>
    <xf numFmtId="0" fontId="6" fillId="2" borderId="7" xfId="0" applyNumberFormat="1" applyFont="1" applyFill="1" applyBorder="1" applyAlignment="1">
      <alignment horizontal="center" vertical="center" wrapText="1"/>
    </xf>
    <xf numFmtId="0" fontId="7" fillId="3" borderId="0" xfId="0" applyFont="1" applyFill="1" applyAlignment="1">
      <alignment horizontal="center"/>
    </xf>
    <xf numFmtId="1" fontId="6" fillId="2" borderId="6" xfId="0" applyNumberFormat="1" applyFont="1" applyFill="1" applyBorder="1" applyAlignment="1">
      <alignment horizontal="center" vertical="center" wrapText="1"/>
    </xf>
    <xf numFmtId="164" fontId="7" fillId="0" borderId="0" xfId="0" applyNumberFormat="1" applyFont="1"/>
    <xf numFmtId="168" fontId="7" fillId="0" borderId="0" xfId="0" applyNumberFormat="1" applyFont="1"/>
    <xf numFmtId="14" fontId="8" fillId="0" borderId="6" xfId="2" applyNumberFormat="1" applyFont="1" applyBorder="1" applyAlignment="1" applyProtection="1">
      <alignment horizontal="center" vertical="center" wrapText="1"/>
    </xf>
    <xf numFmtId="0" fontId="12" fillId="0" borderId="7" xfId="2" applyFont="1" applyBorder="1" applyAlignment="1" applyProtection="1">
      <alignment vertical="center" wrapText="1"/>
    </xf>
    <xf numFmtId="14" fontId="7" fillId="3" borderId="6" xfId="0" applyNumberFormat="1" applyFont="1" applyFill="1" applyBorder="1" applyAlignment="1">
      <alignment horizontal="center" vertical="center" wrapText="1"/>
    </xf>
    <xf numFmtId="1" fontId="6" fillId="3" borderId="6" xfId="0" applyNumberFormat="1" applyFont="1" applyFill="1" applyBorder="1" applyAlignment="1">
      <alignment horizontal="center" vertical="center" wrapText="1"/>
    </xf>
    <xf numFmtId="0" fontId="7" fillId="3" borderId="7" xfId="0" applyFont="1" applyFill="1" applyBorder="1"/>
    <xf numFmtId="1" fontId="7" fillId="3" borderId="6" xfId="0" applyNumberFormat="1" applyFont="1" applyFill="1" applyBorder="1" applyAlignment="1">
      <alignment horizontal="center" vertical="center" wrapText="1"/>
    </xf>
    <xf numFmtId="0" fontId="7" fillId="3" borderId="0" xfId="0" applyFont="1" applyFill="1"/>
    <xf numFmtId="1" fontId="6" fillId="3" borderId="8" xfId="0" applyNumberFormat="1" applyFont="1" applyFill="1" applyBorder="1" applyAlignment="1">
      <alignment horizontal="center" vertical="center"/>
    </xf>
    <xf numFmtId="169" fontId="7" fillId="3" borderId="6" xfId="0" applyNumberFormat="1" applyFont="1" applyFill="1" applyBorder="1" applyAlignment="1">
      <alignment horizontal="center" vertical="center" wrapText="1"/>
    </xf>
    <xf numFmtId="169" fontId="7" fillId="3" borderId="0" xfId="0" applyNumberFormat="1" applyFont="1" applyFill="1"/>
    <xf numFmtId="0" fontId="7" fillId="2" borderId="0" xfId="0" applyFont="1" applyFill="1" applyBorder="1"/>
    <xf numFmtId="170" fontId="11" fillId="3" borderId="6" xfId="0" applyNumberFormat="1" applyFont="1" applyFill="1" applyBorder="1" applyAlignment="1">
      <alignment horizontal="center" vertical="center" wrapText="1"/>
    </xf>
    <xf numFmtId="170" fontId="7" fillId="3" borderId="6" xfId="0" applyNumberFormat="1" applyFont="1" applyFill="1" applyBorder="1" applyAlignment="1">
      <alignment horizontal="center" vertical="center" wrapText="1"/>
    </xf>
    <xf numFmtId="170" fontId="7" fillId="3" borderId="7" xfId="0" applyNumberFormat="1" applyFont="1" applyFill="1" applyBorder="1" applyAlignment="1">
      <alignment horizontal="center" vertical="center" wrapText="1"/>
    </xf>
    <xf numFmtId="0" fontId="6" fillId="3" borderId="0" xfId="0" applyFont="1" applyFill="1" applyAlignment="1">
      <alignment horizontal="center"/>
    </xf>
    <xf numFmtId="49" fontId="5" fillId="3" borderId="9" xfId="0" applyNumberFormat="1" applyFont="1" applyFill="1" applyBorder="1" applyAlignment="1">
      <alignment horizontal="center" vertical="center" wrapText="1"/>
    </xf>
    <xf numFmtId="167" fontId="7" fillId="3" borderId="7" xfId="0" applyNumberFormat="1" applyFont="1" applyFill="1" applyBorder="1" applyAlignment="1">
      <alignment horizontal="center" vertical="center" wrapText="1"/>
    </xf>
    <xf numFmtId="14" fontId="7" fillId="3" borderId="7" xfId="0" applyNumberFormat="1" applyFont="1" applyFill="1" applyBorder="1" applyAlignment="1">
      <alignment horizontal="center" vertical="center" wrapText="1"/>
    </xf>
    <xf numFmtId="49" fontId="5" fillId="3" borderId="12" xfId="0" applyNumberFormat="1" applyFont="1" applyFill="1" applyBorder="1" applyAlignment="1">
      <alignment horizontal="center" vertical="center" wrapText="1"/>
    </xf>
    <xf numFmtId="49" fontId="5" fillId="2" borderId="0" xfId="0" applyNumberFormat="1" applyFont="1" applyFill="1" applyBorder="1" applyAlignment="1">
      <alignment horizontal="center" vertical="center" wrapText="1"/>
    </xf>
    <xf numFmtId="49" fontId="7" fillId="2" borderId="10" xfId="0" applyNumberFormat="1" applyFont="1" applyFill="1" applyBorder="1" applyAlignment="1">
      <alignment horizontal="center" vertical="center" wrapText="1"/>
    </xf>
    <xf numFmtId="49" fontId="5" fillId="3" borderId="7" xfId="0" applyNumberFormat="1" applyFont="1" applyFill="1" applyBorder="1" applyAlignment="1">
      <alignment horizontal="center" vertical="center" wrapText="1"/>
    </xf>
    <xf numFmtId="49" fontId="5" fillId="3" borderId="13" xfId="0" applyNumberFormat="1" applyFont="1" applyFill="1" applyBorder="1" applyAlignment="1">
      <alignment horizontal="center" vertical="center" wrapText="1"/>
    </xf>
    <xf numFmtId="0" fontId="7" fillId="2" borderId="0" xfId="0" applyFont="1" applyFill="1" applyBorder="1" applyAlignment="1">
      <alignment horizontal="center"/>
    </xf>
    <xf numFmtId="49" fontId="5" fillId="3" borderId="4" xfId="0" applyNumberFormat="1" applyFont="1" applyFill="1" applyBorder="1" applyAlignment="1">
      <alignment horizontal="center" vertical="center" wrapText="1"/>
    </xf>
    <xf numFmtId="0" fontId="6" fillId="2" borderId="0" xfId="0" applyFont="1" applyFill="1" applyAlignment="1">
      <alignment horizontal="center"/>
    </xf>
    <xf numFmtId="49" fontId="5" fillId="3" borderId="14"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49" fontId="8" fillId="2" borderId="11" xfId="2" applyNumberFormat="1" applyFont="1" applyFill="1" applyBorder="1" applyAlignment="1" applyProtection="1">
      <alignment horizontal="center" vertical="center" wrapText="1"/>
    </xf>
    <xf numFmtId="0" fontId="6" fillId="0" borderId="4" xfId="0" applyFont="1" applyBorder="1" applyAlignment="1">
      <alignment horizontal="center"/>
    </xf>
    <xf numFmtId="0" fontId="6" fillId="0" borderId="3" xfId="0" applyFont="1" applyBorder="1" applyAlignment="1">
      <alignment horizontal="center"/>
    </xf>
    <xf numFmtId="1" fontId="6" fillId="3" borderId="4" xfId="0" applyNumberFormat="1" applyFont="1" applyFill="1" applyBorder="1" applyAlignment="1">
      <alignment horizontal="center"/>
    </xf>
    <xf numFmtId="0" fontId="6" fillId="3" borderId="3" xfId="0" applyFont="1" applyFill="1" applyBorder="1" applyAlignment="1">
      <alignment horizontal="center"/>
    </xf>
    <xf numFmtId="14" fontId="8" fillId="0" borderId="10" xfId="2" applyNumberFormat="1" applyFont="1" applyBorder="1" applyAlignment="1" applyProtection="1">
      <alignment horizontal="center" vertical="center" wrapText="1"/>
    </xf>
    <xf numFmtId="14" fontId="8" fillId="0" borderId="10" xfId="2" applyNumberFormat="1" applyFont="1" applyFill="1" applyBorder="1" applyAlignment="1" applyProtection="1">
      <alignment horizontal="center" vertical="center" wrapText="1"/>
    </xf>
    <xf numFmtId="49" fontId="7" fillId="0" borderId="7"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activeX/activeX2.xml><?xml version="1.0" encoding="utf-8"?>
<ax:ocx xmlns:ax="http://schemas.microsoft.com/office/2006/activeX" xmlns:r="http://schemas.openxmlformats.org/officeDocument/2006/relationships" ax:classid="{5512D11A-5CC6-11CF-8D67-00AA00BDCE1D}" ax:persistence="persistStream" r:id="rId1"/>
</file>

<file path=xl/activeX/activeX3.xml><?xml version="1.0" encoding="utf-8"?>
<ax:ocx xmlns:ax="http://schemas.microsoft.com/office/2006/activeX" xmlns:r="http://schemas.openxmlformats.org/officeDocument/2006/relationships" ax:classid="{5512D11A-5CC6-11CF-8D67-00AA00BDCE1D}" ax:persistence="persistStream" r:id="rId1"/>
</file>

<file path=xl/activeX/activeX4.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25</xdr:col>
          <xdr:colOff>1129464</xdr:colOff>
          <xdr:row>1205</xdr:row>
          <xdr:rowOff>3509</xdr:rowOff>
        </xdr:from>
        <xdr:to>
          <xdr:col>26</xdr:col>
          <xdr:colOff>137361</xdr:colOff>
          <xdr:row>1206</xdr:row>
          <xdr:rowOff>52137</xdr:rowOff>
        </xdr:to>
        <xdr:sp macro="" textlink="">
          <xdr:nvSpPr>
            <xdr:cNvPr id="14337" name="Control 1" hidden="1">
              <a:extLst>
                <a:ext uri="{63B3BB69-23CF-44E3-9099-C40C66FF867C}">
                  <a14:compatExt spid="_x0000_s14337"/>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68680</xdr:colOff>
          <xdr:row>206</xdr:row>
          <xdr:rowOff>121318</xdr:rowOff>
        </xdr:from>
        <xdr:to>
          <xdr:col>30</xdr:col>
          <xdr:colOff>249655</xdr:colOff>
          <xdr:row>207</xdr:row>
          <xdr:rowOff>169946</xdr:rowOff>
        </xdr:to>
        <xdr:sp macro="" textlink="">
          <xdr:nvSpPr>
            <xdr:cNvPr id="13313" name="Control 1" hidden="1">
              <a:extLst>
                <a:ext uri="{63B3BB69-23CF-44E3-9099-C40C66FF867C}">
                  <a14:compatExt spid="_x0000_s13313"/>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126332</xdr:colOff>
          <xdr:row>29</xdr:row>
          <xdr:rowOff>0</xdr:rowOff>
        </xdr:from>
        <xdr:to>
          <xdr:col>10</xdr:col>
          <xdr:colOff>307307</xdr:colOff>
          <xdr:row>29</xdr:row>
          <xdr:rowOff>219075</xdr:rowOff>
        </xdr:to>
        <xdr:sp macro="" textlink="">
          <xdr:nvSpPr>
            <xdr:cNvPr id="12289" name="Control 1" hidden="1">
              <a:extLst>
                <a:ext uri="{63B3BB69-23CF-44E3-9099-C40C66FF867C}">
                  <a14:compatExt spid="_x0000_s12289"/>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96837</xdr:colOff>
          <xdr:row>251</xdr:row>
          <xdr:rowOff>733822</xdr:rowOff>
        </xdr:from>
        <xdr:to>
          <xdr:col>13</xdr:col>
          <xdr:colOff>277812</xdr:colOff>
          <xdr:row>251</xdr:row>
          <xdr:rowOff>952897</xdr:rowOff>
        </xdr:to>
        <xdr:sp macro="" textlink="">
          <xdr:nvSpPr>
            <xdr:cNvPr id="5121" name="Control 1" hidden="1">
              <a:extLst>
                <a:ext uri="{63B3BB69-23CF-44E3-9099-C40C66FF867C}">
                  <a14:compatExt spid="_x0000_s5121"/>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elina.castro@gbarco.com.co" TargetMode="External"/><Relationship Id="rId13" Type="http://schemas.openxmlformats.org/officeDocument/2006/relationships/hyperlink" Target="mailto:mateo.rodriguez@bsci.com" TargetMode="External"/><Relationship Id="rId18" Type="http://schemas.openxmlformats.org/officeDocument/2006/relationships/hyperlink" Target="mailto:ventas@labcarecolombia.com" TargetMode="External"/><Relationship Id="rId3" Type="http://schemas.openxmlformats.org/officeDocument/2006/relationships/hyperlink" Target="mailto:gcmaria@lifesumimed.com" TargetMode="External"/><Relationship Id="rId21" Type="http://schemas.openxmlformats.org/officeDocument/2006/relationships/hyperlink" Target="mailto:rcuello@mmm.com" TargetMode="External"/><Relationship Id="rId7" Type="http://schemas.openxmlformats.org/officeDocument/2006/relationships/hyperlink" Target="mailto:comercial@equitronic.com.co" TargetMode="External"/><Relationship Id="rId12" Type="http://schemas.openxmlformats.org/officeDocument/2006/relationships/hyperlink" Target="mailto:ealandete@gmail.com" TargetMode="External"/><Relationship Id="rId17" Type="http://schemas.openxmlformats.org/officeDocument/2006/relationships/hyperlink" Target="mailto:servidiagnostics@gmail.com" TargetMode="External"/><Relationship Id="rId25" Type="http://schemas.openxmlformats.org/officeDocument/2006/relationships/printerSettings" Target="../printerSettings/printerSettings1.bin"/><Relationship Id="rId2" Type="http://schemas.openxmlformats.org/officeDocument/2006/relationships/hyperlink" Target="mailto:grentecomercial@fjsb.com.co" TargetMode="External"/><Relationship Id="rId16" Type="http://schemas.openxmlformats.org/officeDocument/2006/relationships/hyperlink" Target="mailto:catherine.guarin@cirec.org" TargetMode="External"/><Relationship Id="rId20" Type="http://schemas.openxmlformats.org/officeDocument/2006/relationships/hyperlink" Target="mailto:maika.ramirez@quirumedicas.com.co" TargetMode="External"/><Relationship Id="rId1" Type="http://schemas.openxmlformats.org/officeDocument/2006/relationships/hyperlink" Target="mailto:corp-med@hotmail.com" TargetMode="External"/><Relationship Id="rId6" Type="http://schemas.openxmlformats.org/officeDocument/2006/relationships/hyperlink" Target="mailto:corp-med@hotmail.com" TargetMode="External"/><Relationship Id="rId11" Type="http://schemas.openxmlformats.org/officeDocument/2006/relationships/hyperlink" Target="mailto:fundarritmia@gmail.com" TargetMode="External"/><Relationship Id="rId24" Type="http://schemas.openxmlformats.org/officeDocument/2006/relationships/hyperlink" Target="https://community.secop.gov.co/Public/Tendering/OpportunityDetail/Index?noticeUID=CO1.NTC.582770&amp;isFromPublicArea=True&amp;isModal=true&amp;asPopupView=true" TargetMode="External"/><Relationship Id="rId5" Type="http://schemas.openxmlformats.org/officeDocument/2006/relationships/hyperlink" Target="mailto:valenzuela10@gmail.com" TargetMode="External"/><Relationship Id="rId15" Type="http://schemas.openxmlformats.org/officeDocument/2006/relationships/hyperlink" Target="mailto:alberto.marulanda@ottobock.com.co" TargetMode="External"/><Relationship Id="rId23" Type="http://schemas.openxmlformats.org/officeDocument/2006/relationships/hyperlink" Target="mailto:grentecomercial@fjsb.com.co" TargetMode="External"/><Relationship Id="rId10" Type="http://schemas.openxmlformats.org/officeDocument/2006/relationships/hyperlink" Target="mailto:laura.palma_villareal@siemens.com" TargetMode="External"/><Relationship Id="rId19" Type="http://schemas.openxmlformats.org/officeDocument/2006/relationships/hyperlink" Target="mailto:corp-med@hotmail.com" TargetMode="External"/><Relationship Id="rId4" Type="http://schemas.openxmlformats.org/officeDocument/2006/relationships/hyperlink" Target="mailto:corp-med@hotmail.com" TargetMode="External"/><Relationship Id="rId9" Type="http://schemas.openxmlformats.org/officeDocument/2006/relationships/hyperlink" Target="mailto:colprocorp@hotmail.com" TargetMode="External"/><Relationship Id="rId14" Type="http://schemas.openxmlformats.org/officeDocument/2006/relationships/hyperlink" Target="mailto:licitaciones.col@bd.com" TargetMode="External"/><Relationship Id="rId22" Type="http://schemas.openxmlformats.org/officeDocument/2006/relationships/hyperlink" Target="mailto:ealandete@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ZULEMA.YONG@GRUPOAMAREY.COM" TargetMode="External"/><Relationship Id="rId6" Type="http://schemas.openxmlformats.org/officeDocument/2006/relationships/image" Target="../media/image1.emf"/><Relationship Id="rId5" Type="http://schemas.openxmlformats.org/officeDocument/2006/relationships/control" Target="../activeX/activeX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5" Type="http://schemas.openxmlformats.org/officeDocument/2006/relationships/image" Target="../media/image2.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hyperlink" Target="https://community.secop.gov.co/Public/Tendering/OpportunityDetail/Index?noticeUID=CO1.NTC.1996060&amp;isFromPublicArea=True&amp;isModal=true&amp;asPopupView=true" TargetMode="External"/><Relationship Id="rId7" Type="http://schemas.openxmlformats.org/officeDocument/2006/relationships/vmlDrawing" Target="../drawings/vmlDrawing3.vml"/><Relationship Id="rId2" Type="http://schemas.openxmlformats.org/officeDocument/2006/relationships/hyperlink" Target="https://community.secop.gov.co/Public/Tendering/OpportunityDetail/Index?noticeUID=CO1.NTC.1987182&amp;isFromPublicArea=True&amp;isModal=true&amp;asPopupView=true" TargetMode="External"/><Relationship Id="rId1" Type="http://schemas.openxmlformats.org/officeDocument/2006/relationships/hyperlink" Target="mailto:GERENTE.ADMINISTRATIVO@DYBCATERING.COM" TargetMode="External"/><Relationship Id="rId6" Type="http://schemas.openxmlformats.org/officeDocument/2006/relationships/drawing" Target="../drawings/drawing3.xml"/><Relationship Id="rId5" Type="http://schemas.openxmlformats.org/officeDocument/2006/relationships/printerSettings" Target="../printerSettings/printerSettings4.bin"/><Relationship Id="rId4" Type="http://schemas.openxmlformats.org/officeDocument/2006/relationships/hyperlink" Target="https://community.secop.gov.co/Public/Tendering/OpportunityDetail/Index?noticeUID=CO1.NTC.2280408&amp;isFromPublicArea=True&amp;isModal=true&amp;asPopupView=true" TargetMode="External"/><Relationship Id="rId9" Type="http://schemas.openxmlformats.org/officeDocument/2006/relationships/image" Target="../media/image2.emf"/></Relationships>
</file>

<file path=xl/worksheets/_rels/sheet5.xml.rels><?xml version="1.0" encoding="UTF-8" standalone="yes"?>
<Relationships xmlns="http://schemas.openxmlformats.org/package/2006/relationships"><Relationship Id="rId8" Type="http://schemas.openxmlformats.org/officeDocument/2006/relationships/hyperlink" Target="mailto:comercial@freshlimp.com" TargetMode="External"/><Relationship Id="rId13" Type="http://schemas.openxmlformats.org/officeDocument/2006/relationships/hyperlink" Target="mailto:coordinacionadmin.bogota@rpmedicas.co" TargetMode="External"/><Relationship Id="rId18" Type="http://schemas.openxmlformats.org/officeDocument/2006/relationships/hyperlink" Target="https://community.secop.gov.co/Public/Tendering/OpportunityDetail/Index?noticeUID=CO1.NTC.2905854&amp;isFromPublicArea=True&amp;isModal=true&amp;asPopupView=true" TargetMode="External"/><Relationship Id="rId26" Type="http://schemas.openxmlformats.org/officeDocument/2006/relationships/printerSettings" Target="../printerSettings/printerSettings5.bin"/><Relationship Id="rId3" Type="http://schemas.openxmlformats.org/officeDocument/2006/relationships/hyperlink" Target="mailto:coordinacionadmin.bogota@rpmedicas.co" TargetMode="External"/><Relationship Id="rId21" Type="http://schemas.openxmlformats.org/officeDocument/2006/relationships/hyperlink" Target="mailto:bio.instrumentscol@gmail.com" TargetMode="External"/><Relationship Id="rId7" Type="http://schemas.openxmlformats.org/officeDocument/2006/relationships/hyperlink" Target="https://community.secop.gov.co/Public/Tendering/OpportunityDetail/Index?noticeUID=CO1.NTC.2845489&amp;isFromPublicArea=True&amp;isModal=true&amp;asPopupView=true" TargetMode="External"/><Relationship Id="rId12" Type="http://schemas.openxmlformats.org/officeDocument/2006/relationships/hyperlink" Target="mailto:miguel.diaz@gbarco.com.co" TargetMode="External"/><Relationship Id="rId17" Type="http://schemas.openxmlformats.org/officeDocument/2006/relationships/hyperlink" Target="mailto:david.calero@bsci.com" TargetMode="External"/><Relationship Id="rId25" Type="http://schemas.openxmlformats.org/officeDocument/2006/relationships/hyperlink" Target="mailto:fernando.hincapie@wtwco.com" TargetMode="External"/><Relationship Id="rId2" Type="http://schemas.openxmlformats.org/officeDocument/2006/relationships/hyperlink" Target="https://community.secop.gov.co/Public/Tendering/OpportunityDetail/Index?noticeUID=CO1.NTC.2798278&amp;isFromPublicArea=True&amp;isModal=true&amp;asPopupView=true" TargetMode="External"/><Relationship Id="rId16" Type="http://schemas.openxmlformats.org/officeDocument/2006/relationships/hyperlink" Target="mailto:acardenas@medihumana.com" TargetMode="External"/><Relationship Id="rId20" Type="http://schemas.openxmlformats.org/officeDocument/2006/relationships/hyperlink" Target="mailto:biocol@outlook.com" TargetMode="External"/><Relationship Id="rId29" Type="http://schemas.openxmlformats.org/officeDocument/2006/relationships/control" Target="../activeX/activeX4.xml"/><Relationship Id="rId1" Type="http://schemas.openxmlformats.org/officeDocument/2006/relationships/hyperlink" Target="https://community.secop.gov.co/Public/Tendering/OpportunityDetail/Index?noticeUID=CO1.NTC.2707901&amp;isFromPublicArea=True&amp;isModal=true&amp;asPopupView=true" TargetMode="External"/><Relationship Id="rId6" Type="http://schemas.openxmlformats.org/officeDocument/2006/relationships/hyperlink" Target="mailto:bio.instrumentscol@gmail.com" TargetMode="External"/><Relationship Id="rId11" Type="http://schemas.openxmlformats.org/officeDocument/2006/relationships/hyperlink" Target="mailto:elizabeth.vega@alcon.com" TargetMode="External"/><Relationship Id="rId24" Type="http://schemas.openxmlformats.org/officeDocument/2006/relationships/hyperlink" Target="https://community.secop.gov.co/Public/Tendering/OpportunityDetail/Index?noticeUID=CO1.NTC.2954510&amp;isFromPublicArea=True&amp;isModal=true&amp;asPopupView=true" TargetMode="External"/><Relationship Id="rId5" Type="http://schemas.openxmlformats.org/officeDocument/2006/relationships/hyperlink" Target="mailto:john.espinosa@idime.com.co" TargetMode="External"/><Relationship Id="rId15" Type="http://schemas.openxmlformats.org/officeDocument/2006/relationships/hyperlink" Target="mailto:michael.caballero@idealogic.com.co" TargetMode="External"/><Relationship Id="rId23" Type="http://schemas.openxmlformats.org/officeDocument/2006/relationships/hyperlink" Target="mailto:topmedical@topmedical.com.co" TargetMode="External"/><Relationship Id="rId28" Type="http://schemas.openxmlformats.org/officeDocument/2006/relationships/vmlDrawing" Target="../drawings/vmlDrawing4.vml"/><Relationship Id="rId10" Type="http://schemas.openxmlformats.org/officeDocument/2006/relationships/hyperlink" Target="mailto:licitaciones.col@bd.com" TargetMode="External"/><Relationship Id="rId19" Type="http://schemas.openxmlformats.org/officeDocument/2006/relationships/hyperlink" Target="mailto:colombia_atc@edwards.com" TargetMode="External"/><Relationship Id="rId4" Type="http://schemas.openxmlformats.org/officeDocument/2006/relationships/hyperlink" Target="mailto:controlygestionambiental1@hotmail.com" TargetMode="External"/><Relationship Id="rId9" Type="http://schemas.openxmlformats.org/officeDocument/2006/relationships/hyperlink" Target="mailto:licitaciones@hospitecnica.com.co" TargetMode="External"/><Relationship Id="rId14" Type="http://schemas.openxmlformats.org/officeDocument/2006/relationships/hyperlink" Target="mailto:acardenas@medihumana.com" TargetMode="External"/><Relationship Id="rId22" Type="http://schemas.openxmlformats.org/officeDocument/2006/relationships/hyperlink" Target="mailto:subdireccioncomercial@cayre.co" TargetMode="External"/><Relationship Id="rId27" Type="http://schemas.openxmlformats.org/officeDocument/2006/relationships/drawing" Target="../drawings/drawing4.xml"/><Relationship Id="rId30" Type="http://schemas.openxmlformats.org/officeDocument/2006/relationships/image" Target="../media/image2.emf"/></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U24"/>
  <sheetViews>
    <sheetView zoomScale="95" zoomScaleNormal="95" workbookViewId="0">
      <pane xSplit="9" ySplit="1" topLeftCell="J2" activePane="bottomRight" state="frozen"/>
      <selection pane="topRight" activeCell="U1" sqref="U1"/>
      <selection pane="bottomLeft" activeCell="A2" sqref="A2"/>
      <selection pane="bottomRight" activeCell="M2" sqref="M2"/>
    </sheetView>
  </sheetViews>
  <sheetFormatPr baseColWidth="10" defaultRowHeight="13.5" x14ac:dyDescent="0.25"/>
  <cols>
    <col min="1" max="1" width="4.140625" style="29" customWidth="1"/>
    <col min="2" max="3" width="4.5703125" style="29" customWidth="1"/>
    <col min="4" max="4" width="5" style="29" customWidth="1"/>
    <col min="5" max="5" width="4.85546875" style="29" customWidth="1"/>
    <col min="6" max="6" width="19.5703125" style="29" customWidth="1"/>
    <col min="7" max="7" width="21.7109375" style="29" customWidth="1"/>
    <col min="8" max="8" width="25.28515625" style="29" customWidth="1"/>
    <col min="9" max="9" width="13.7109375" style="29" customWidth="1"/>
    <col min="10" max="10" width="26.140625" style="29" customWidth="1"/>
    <col min="11" max="11" width="44.7109375" style="29" customWidth="1"/>
    <col min="12" max="12" width="13.5703125" style="29" customWidth="1"/>
    <col min="13" max="13" width="13" style="29" customWidth="1"/>
    <col min="14" max="14" width="15.7109375" style="29" customWidth="1"/>
    <col min="15" max="15" width="15.28515625" style="29" customWidth="1"/>
    <col min="16" max="16" width="15.140625" style="29" customWidth="1"/>
    <col min="17" max="17" width="14.42578125" style="29" customWidth="1"/>
    <col min="18" max="18" width="14.7109375" style="29" customWidth="1"/>
    <col min="19" max="19" width="15.7109375" style="29" customWidth="1"/>
    <col min="20" max="20" width="15.28515625" style="29" customWidth="1"/>
    <col min="21" max="21" width="15.7109375" style="29" customWidth="1"/>
    <col min="22" max="22" width="14.28515625" style="29" customWidth="1"/>
    <col min="23" max="23" width="15.7109375" style="29" customWidth="1"/>
    <col min="24" max="24" width="25" style="29" customWidth="1"/>
    <col min="25" max="25" width="19.140625" style="29" customWidth="1"/>
    <col min="26" max="26" width="25.42578125" style="29" customWidth="1"/>
    <col min="27" max="27" width="16.28515625" style="29" customWidth="1"/>
    <col min="28" max="28" width="22" style="29" customWidth="1"/>
    <col min="29" max="29" width="18.140625" style="29" customWidth="1"/>
    <col min="30" max="30" width="22.5703125" style="29" customWidth="1"/>
    <col min="31" max="31" width="16.5703125" style="29" customWidth="1"/>
    <col min="32" max="410" width="11.42578125" style="84"/>
    <col min="411" max="16384" width="11.42578125" style="29"/>
  </cols>
  <sheetData>
    <row r="1" spans="1:411" s="5" customFormat="1" ht="160.5" customHeight="1" x14ac:dyDescent="0.25">
      <c r="A1" s="5" t="s">
        <v>1787</v>
      </c>
      <c r="B1" s="5" t="s">
        <v>1788</v>
      </c>
      <c r="C1" s="5" t="s">
        <v>1789</v>
      </c>
      <c r="D1" s="5" t="s">
        <v>1777</v>
      </c>
      <c r="E1" s="5" t="s">
        <v>1778</v>
      </c>
      <c r="F1" s="5" t="s">
        <v>480</v>
      </c>
      <c r="G1" s="5" t="s">
        <v>4</v>
      </c>
      <c r="H1" s="5" t="s">
        <v>342</v>
      </c>
      <c r="I1" s="5" t="s">
        <v>289</v>
      </c>
      <c r="J1" s="5" t="s">
        <v>0</v>
      </c>
      <c r="K1" s="5" t="s">
        <v>1</v>
      </c>
      <c r="L1" s="5" t="s">
        <v>10</v>
      </c>
      <c r="M1" s="5" t="s">
        <v>11</v>
      </c>
      <c r="N1" s="5" t="s">
        <v>5</v>
      </c>
      <c r="O1" s="5" t="s">
        <v>6</v>
      </c>
      <c r="P1" s="5" t="s">
        <v>7</v>
      </c>
      <c r="Q1" s="5" t="s">
        <v>8</v>
      </c>
      <c r="R1" s="5" t="s">
        <v>9</v>
      </c>
      <c r="S1" s="5" t="s">
        <v>1507</v>
      </c>
      <c r="T1" s="5" t="s">
        <v>325</v>
      </c>
      <c r="U1" s="5" t="s">
        <v>1506</v>
      </c>
      <c r="V1" s="5" t="s">
        <v>324</v>
      </c>
      <c r="W1" s="5" t="s">
        <v>1561</v>
      </c>
      <c r="X1" s="5" t="s">
        <v>2</v>
      </c>
      <c r="Y1" s="5" t="s">
        <v>3</v>
      </c>
      <c r="Z1" s="5" t="s">
        <v>12</v>
      </c>
      <c r="AA1" s="5" t="s">
        <v>13</v>
      </c>
      <c r="AB1" s="5" t="s">
        <v>14</v>
      </c>
      <c r="AC1" s="5" t="s">
        <v>15</v>
      </c>
      <c r="AD1" s="89" t="s">
        <v>16</v>
      </c>
      <c r="AE1" s="95" t="s">
        <v>17</v>
      </c>
      <c r="AF1" s="93"/>
      <c r="AG1" s="93"/>
      <c r="AH1" s="93"/>
      <c r="AI1" s="93"/>
      <c r="AJ1" s="93"/>
      <c r="AK1" s="93"/>
      <c r="AL1" s="93"/>
      <c r="AM1" s="93"/>
      <c r="AN1" s="93"/>
      <c r="AO1" s="93"/>
      <c r="AP1" s="93"/>
      <c r="AQ1" s="93"/>
      <c r="AR1" s="93"/>
      <c r="AS1" s="93"/>
      <c r="AT1" s="93"/>
      <c r="AU1" s="93"/>
      <c r="AV1" s="93"/>
      <c r="AW1" s="93"/>
      <c r="AX1" s="93"/>
      <c r="AY1" s="93"/>
      <c r="AZ1" s="93"/>
      <c r="BA1" s="93"/>
      <c r="BB1" s="93"/>
      <c r="BC1" s="93"/>
      <c r="BD1" s="93"/>
      <c r="BE1" s="93"/>
      <c r="BF1" s="93"/>
      <c r="BG1" s="93"/>
      <c r="BH1" s="93"/>
      <c r="BI1" s="93"/>
      <c r="BJ1" s="93"/>
      <c r="BK1" s="93"/>
      <c r="BL1" s="93"/>
      <c r="BM1" s="93"/>
      <c r="BN1" s="93"/>
      <c r="BO1" s="93"/>
      <c r="BP1" s="93"/>
      <c r="BQ1" s="93"/>
      <c r="BR1" s="93"/>
      <c r="BS1" s="93"/>
      <c r="BT1" s="93"/>
      <c r="BU1" s="93"/>
      <c r="BV1" s="93"/>
      <c r="BW1" s="93"/>
      <c r="BX1" s="93"/>
      <c r="BY1" s="93"/>
      <c r="BZ1" s="93"/>
      <c r="CA1" s="93"/>
      <c r="CB1" s="93"/>
      <c r="CC1" s="93"/>
      <c r="CD1" s="93"/>
      <c r="CE1" s="93"/>
      <c r="CF1" s="93"/>
      <c r="CG1" s="93"/>
      <c r="CH1" s="93"/>
      <c r="CI1" s="93"/>
      <c r="CJ1" s="93"/>
      <c r="CK1" s="93"/>
      <c r="CL1" s="93"/>
      <c r="CM1" s="93"/>
      <c r="CN1" s="93"/>
      <c r="CO1" s="93"/>
      <c r="CP1" s="93"/>
      <c r="CQ1" s="93"/>
      <c r="CR1" s="93"/>
      <c r="CS1" s="93"/>
      <c r="CT1" s="93"/>
      <c r="CU1" s="93"/>
      <c r="CV1" s="93"/>
      <c r="CW1" s="93"/>
      <c r="CX1" s="93"/>
      <c r="CY1" s="93"/>
      <c r="CZ1" s="93"/>
      <c r="DA1" s="93"/>
      <c r="DB1" s="93"/>
      <c r="DC1" s="93"/>
      <c r="DD1" s="93"/>
      <c r="DE1" s="93"/>
      <c r="DF1" s="93"/>
      <c r="DG1" s="93"/>
      <c r="DH1" s="93"/>
      <c r="DI1" s="93"/>
      <c r="DJ1" s="93"/>
      <c r="DK1" s="93"/>
      <c r="DL1" s="93"/>
      <c r="DM1" s="93"/>
      <c r="DN1" s="93"/>
      <c r="DO1" s="93"/>
      <c r="DP1" s="93"/>
      <c r="DQ1" s="93"/>
      <c r="DR1" s="93"/>
      <c r="DS1" s="93"/>
      <c r="DT1" s="93"/>
      <c r="DU1" s="93"/>
      <c r="DV1" s="93"/>
      <c r="DW1" s="93"/>
      <c r="DX1" s="93"/>
      <c r="DY1" s="93"/>
      <c r="DZ1" s="93"/>
      <c r="EA1" s="93"/>
      <c r="EB1" s="93"/>
      <c r="EC1" s="93"/>
      <c r="ED1" s="93"/>
      <c r="EE1" s="93"/>
      <c r="EF1" s="93"/>
      <c r="EG1" s="93"/>
      <c r="EH1" s="93"/>
      <c r="EI1" s="93"/>
      <c r="EJ1" s="93"/>
      <c r="EK1" s="93"/>
      <c r="EL1" s="93"/>
      <c r="EM1" s="93"/>
      <c r="EN1" s="93"/>
      <c r="EO1" s="93"/>
      <c r="EP1" s="93"/>
      <c r="EQ1" s="93"/>
      <c r="ER1" s="93"/>
      <c r="ES1" s="93"/>
      <c r="ET1" s="93"/>
      <c r="EU1" s="93"/>
      <c r="EV1" s="93"/>
      <c r="EW1" s="93"/>
      <c r="EX1" s="93"/>
      <c r="EY1" s="93"/>
      <c r="EZ1" s="93"/>
      <c r="FA1" s="93"/>
      <c r="FB1" s="93"/>
      <c r="FC1" s="93"/>
      <c r="FD1" s="93"/>
      <c r="FE1" s="93"/>
      <c r="FF1" s="93"/>
      <c r="FG1" s="93"/>
      <c r="FH1" s="93"/>
      <c r="FI1" s="93"/>
      <c r="FJ1" s="93"/>
      <c r="FK1" s="93"/>
      <c r="FL1" s="93"/>
      <c r="FM1" s="93"/>
      <c r="FN1" s="93"/>
      <c r="FO1" s="93"/>
      <c r="FP1" s="93"/>
      <c r="FQ1" s="93"/>
      <c r="FR1" s="93"/>
      <c r="FS1" s="93"/>
      <c r="FT1" s="93"/>
      <c r="FU1" s="93"/>
      <c r="FV1" s="93"/>
      <c r="FW1" s="93"/>
      <c r="FX1" s="93"/>
      <c r="FY1" s="93"/>
      <c r="FZ1" s="93"/>
      <c r="GA1" s="93"/>
      <c r="GB1" s="93"/>
      <c r="GC1" s="93"/>
      <c r="GD1" s="93"/>
      <c r="GE1" s="93"/>
      <c r="GF1" s="93"/>
      <c r="GG1" s="93"/>
      <c r="GH1" s="93"/>
      <c r="GI1" s="93"/>
      <c r="GJ1" s="93"/>
      <c r="GK1" s="93"/>
      <c r="GL1" s="93"/>
      <c r="GM1" s="93"/>
      <c r="GN1" s="93"/>
      <c r="GO1" s="93"/>
      <c r="GP1" s="93"/>
      <c r="GQ1" s="93"/>
      <c r="GR1" s="93"/>
      <c r="GS1" s="93"/>
      <c r="GT1" s="93"/>
      <c r="GU1" s="93"/>
      <c r="GV1" s="93"/>
      <c r="GW1" s="93"/>
      <c r="GX1" s="93"/>
      <c r="GY1" s="93"/>
      <c r="GZ1" s="93"/>
      <c r="HA1" s="93"/>
      <c r="HB1" s="93"/>
      <c r="HC1" s="93"/>
      <c r="HD1" s="93"/>
      <c r="HE1" s="93"/>
      <c r="HF1" s="93"/>
      <c r="HG1" s="93"/>
      <c r="HH1" s="93"/>
      <c r="HI1" s="93"/>
      <c r="HJ1" s="93"/>
      <c r="HK1" s="93"/>
      <c r="HL1" s="93"/>
      <c r="HM1" s="93"/>
      <c r="HN1" s="93"/>
      <c r="HO1" s="93"/>
      <c r="HP1" s="93"/>
      <c r="HQ1" s="93"/>
      <c r="HR1" s="93"/>
      <c r="HS1" s="93"/>
      <c r="HT1" s="93"/>
      <c r="HU1" s="93"/>
      <c r="HV1" s="93"/>
      <c r="HW1" s="93"/>
      <c r="HX1" s="93"/>
      <c r="HY1" s="93"/>
      <c r="HZ1" s="93"/>
      <c r="IA1" s="93"/>
      <c r="IB1" s="93"/>
      <c r="IC1" s="93"/>
      <c r="ID1" s="93"/>
      <c r="IE1" s="93"/>
      <c r="IF1" s="93"/>
      <c r="IG1" s="93"/>
      <c r="IH1" s="93"/>
      <c r="II1" s="93"/>
      <c r="IJ1" s="93"/>
      <c r="IK1" s="93"/>
      <c r="IL1" s="93"/>
      <c r="IM1" s="93"/>
      <c r="IN1" s="93"/>
      <c r="IO1" s="93"/>
      <c r="IP1" s="93"/>
      <c r="IQ1" s="93"/>
      <c r="IR1" s="93"/>
      <c r="IS1" s="93"/>
      <c r="IT1" s="93"/>
      <c r="IU1" s="93"/>
      <c r="IV1" s="93"/>
      <c r="IW1" s="93"/>
      <c r="IX1" s="93"/>
      <c r="IY1" s="93"/>
      <c r="IZ1" s="93"/>
      <c r="JA1" s="93"/>
      <c r="JB1" s="93"/>
      <c r="JC1" s="93"/>
      <c r="JD1" s="93"/>
      <c r="JE1" s="93"/>
      <c r="JF1" s="93"/>
      <c r="JG1" s="93"/>
      <c r="JH1" s="93"/>
      <c r="JI1" s="93"/>
      <c r="JJ1" s="93"/>
      <c r="JK1" s="93"/>
      <c r="JL1" s="93"/>
      <c r="JM1" s="93"/>
      <c r="JN1" s="93"/>
      <c r="JO1" s="93"/>
      <c r="JP1" s="93"/>
      <c r="JQ1" s="93"/>
      <c r="JR1" s="93"/>
      <c r="JS1" s="93"/>
      <c r="JT1" s="93"/>
      <c r="JU1" s="93"/>
      <c r="JV1" s="93"/>
      <c r="JW1" s="93"/>
      <c r="JX1" s="93"/>
      <c r="JY1" s="93"/>
      <c r="JZ1" s="93"/>
      <c r="KA1" s="93"/>
      <c r="KB1" s="93"/>
      <c r="KC1" s="93"/>
      <c r="KD1" s="93"/>
      <c r="KE1" s="93"/>
      <c r="KF1" s="93"/>
      <c r="KG1" s="93"/>
      <c r="KH1" s="93"/>
      <c r="KI1" s="93"/>
      <c r="KJ1" s="93"/>
      <c r="KK1" s="93"/>
      <c r="KL1" s="93"/>
      <c r="KM1" s="93"/>
      <c r="KN1" s="93"/>
      <c r="KO1" s="93"/>
      <c r="KP1" s="93"/>
      <c r="KQ1" s="93"/>
      <c r="KR1" s="93"/>
      <c r="KS1" s="93"/>
      <c r="KT1" s="93"/>
      <c r="KU1" s="93"/>
      <c r="KV1" s="93"/>
      <c r="KW1" s="93"/>
      <c r="KX1" s="93"/>
      <c r="KY1" s="93"/>
      <c r="KZ1" s="93"/>
      <c r="LA1" s="93"/>
      <c r="LB1" s="93"/>
      <c r="LC1" s="93"/>
      <c r="LD1" s="93"/>
      <c r="LE1" s="93"/>
      <c r="LF1" s="93"/>
      <c r="LG1" s="93"/>
      <c r="LH1" s="93"/>
      <c r="LI1" s="93"/>
      <c r="LJ1" s="93"/>
      <c r="LK1" s="93"/>
      <c r="LL1" s="93"/>
      <c r="LM1" s="93"/>
      <c r="LN1" s="93"/>
      <c r="LO1" s="93"/>
      <c r="LP1" s="93"/>
      <c r="LQ1" s="93"/>
      <c r="LR1" s="93"/>
      <c r="LS1" s="93"/>
      <c r="LT1" s="93"/>
      <c r="LU1" s="93"/>
      <c r="LV1" s="93"/>
      <c r="LW1" s="93"/>
      <c r="LX1" s="93"/>
      <c r="LY1" s="93"/>
      <c r="LZ1" s="93"/>
      <c r="MA1" s="93"/>
      <c r="MB1" s="93"/>
      <c r="MC1" s="93"/>
      <c r="MD1" s="93"/>
      <c r="ME1" s="93"/>
      <c r="MF1" s="93"/>
      <c r="MG1" s="93"/>
      <c r="MH1" s="93"/>
      <c r="MI1" s="93"/>
      <c r="MJ1" s="93"/>
      <c r="MK1" s="93"/>
      <c r="ML1" s="93"/>
      <c r="MM1" s="93"/>
      <c r="MN1" s="93"/>
      <c r="MO1" s="93"/>
      <c r="MP1" s="93"/>
      <c r="MQ1" s="93"/>
      <c r="MR1" s="93"/>
      <c r="MS1" s="93"/>
      <c r="MT1" s="93"/>
      <c r="MU1" s="93"/>
      <c r="MV1" s="93"/>
      <c r="MW1" s="93"/>
      <c r="MX1" s="93"/>
      <c r="MY1" s="93"/>
      <c r="MZ1" s="93"/>
      <c r="NA1" s="93"/>
      <c r="NB1" s="93"/>
      <c r="NC1" s="93"/>
      <c r="ND1" s="93"/>
      <c r="NE1" s="93"/>
      <c r="NF1" s="93"/>
      <c r="NG1" s="93"/>
      <c r="NH1" s="93"/>
      <c r="NI1" s="93"/>
      <c r="NJ1" s="93"/>
      <c r="NK1" s="93"/>
      <c r="NL1" s="93"/>
      <c r="NM1" s="93"/>
      <c r="NN1" s="93"/>
      <c r="NO1" s="93"/>
      <c r="NP1" s="93"/>
      <c r="NQ1" s="93"/>
      <c r="NR1" s="93"/>
      <c r="NS1" s="93"/>
      <c r="NT1" s="93"/>
      <c r="NU1" s="93"/>
      <c r="NV1" s="93"/>
      <c r="NW1" s="93"/>
      <c r="NX1" s="93"/>
      <c r="NY1" s="93"/>
      <c r="NZ1" s="93"/>
      <c r="OA1" s="93"/>
      <c r="OB1" s="93"/>
      <c r="OC1" s="93"/>
      <c r="OD1" s="93"/>
      <c r="OE1" s="93"/>
      <c r="OF1" s="93"/>
      <c r="OG1" s="93"/>
      <c r="OH1" s="93"/>
      <c r="OI1" s="93"/>
      <c r="OJ1" s="93"/>
      <c r="OK1" s="93"/>
      <c r="OL1" s="93"/>
      <c r="OM1" s="93"/>
      <c r="ON1" s="93"/>
      <c r="OO1" s="93"/>
      <c r="OP1" s="93"/>
      <c r="OQ1" s="93"/>
      <c r="OR1" s="93"/>
      <c r="OS1" s="93"/>
      <c r="OT1" s="93"/>
      <c r="OU1" s="92"/>
    </row>
    <row r="2" spans="1:411" ht="191.25" customHeight="1" x14ac:dyDescent="0.25">
      <c r="A2" s="77">
        <v>1</v>
      </c>
      <c r="B2" s="77"/>
      <c r="C2" s="77"/>
      <c r="D2" s="17">
        <v>1</v>
      </c>
      <c r="E2" s="59"/>
      <c r="F2" s="13" t="s">
        <v>1716</v>
      </c>
      <c r="G2" s="13" t="s">
        <v>48</v>
      </c>
      <c r="H2" s="14" t="s">
        <v>1586</v>
      </c>
      <c r="I2" s="59" t="s">
        <v>164</v>
      </c>
      <c r="J2" s="66" t="s">
        <v>174</v>
      </c>
      <c r="K2" s="65" t="s">
        <v>165</v>
      </c>
      <c r="L2" s="90">
        <v>43441</v>
      </c>
      <c r="M2" s="91">
        <v>44896</v>
      </c>
      <c r="N2" s="61">
        <v>27318333</v>
      </c>
      <c r="O2" s="61">
        <v>337654596</v>
      </c>
      <c r="P2" s="61">
        <v>347784234</v>
      </c>
      <c r="Q2" s="61">
        <f>358217761</f>
        <v>358217761</v>
      </c>
      <c r="R2" s="61">
        <f>215229171</f>
        <v>215229171</v>
      </c>
      <c r="S2" s="54">
        <f t="shared" ref="S2" si="0">N2+O2+P2+Q2+R2</f>
        <v>1286204095</v>
      </c>
      <c r="T2" s="62">
        <f>7552695+148273332</f>
        <v>155826027</v>
      </c>
      <c r="U2" s="54">
        <f t="shared" ref="U2:U5" si="1">S2+T2</f>
        <v>1442030122</v>
      </c>
      <c r="V2" s="67">
        <v>16000000</v>
      </c>
      <c r="W2" s="54">
        <f t="shared" ref="W2:W5" si="2">U2-V2</f>
        <v>1426030122</v>
      </c>
      <c r="X2" s="25" t="s">
        <v>340</v>
      </c>
      <c r="Y2" s="25" t="s">
        <v>24</v>
      </c>
      <c r="Z2" s="66" t="s">
        <v>166</v>
      </c>
      <c r="AA2" s="58" t="s">
        <v>167</v>
      </c>
      <c r="AB2" s="58" t="s">
        <v>101</v>
      </c>
      <c r="AC2" s="58" t="s">
        <v>102</v>
      </c>
      <c r="AD2" s="102" t="s">
        <v>168</v>
      </c>
      <c r="AE2" s="58" t="s">
        <v>20</v>
      </c>
    </row>
    <row r="3" spans="1:411" ht="84.95" customHeight="1" x14ac:dyDescent="0.25">
      <c r="A3" s="77"/>
      <c r="B3" s="77">
        <v>1</v>
      </c>
      <c r="C3" s="77"/>
      <c r="D3" s="17">
        <v>1</v>
      </c>
      <c r="E3" s="59"/>
      <c r="F3" s="13" t="s">
        <v>1717</v>
      </c>
      <c r="G3" s="13" t="s">
        <v>308</v>
      </c>
      <c r="H3" s="14" t="s">
        <v>1587</v>
      </c>
      <c r="I3" s="59" t="s">
        <v>173</v>
      </c>
      <c r="J3" s="66" t="s">
        <v>174</v>
      </c>
      <c r="K3" s="65" t="s">
        <v>315</v>
      </c>
      <c r="L3" s="90">
        <v>43444</v>
      </c>
      <c r="M3" s="91">
        <v>44915</v>
      </c>
      <c r="N3" s="61">
        <v>58675200</v>
      </c>
      <c r="O3" s="61">
        <v>688397616</v>
      </c>
      <c r="P3" s="61">
        <v>709051644</v>
      </c>
      <c r="Q3" s="61">
        <v>730326780</v>
      </c>
      <c r="R3" s="61">
        <v>427714260</v>
      </c>
      <c r="S3" s="54">
        <f t="shared" ref="S3:S5" si="3">N3+O3+P3+Q3+R3</f>
        <v>2614165500</v>
      </c>
      <c r="T3" s="22">
        <f>19000000+128526000+110000000</f>
        <v>257526000</v>
      </c>
      <c r="U3" s="54">
        <f t="shared" si="1"/>
        <v>2871691500</v>
      </c>
      <c r="V3" s="43">
        <v>0</v>
      </c>
      <c r="W3" s="54">
        <f t="shared" si="2"/>
        <v>2871691500</v>
      </c>
      <c r="X3" s="25" t="s">
        <v>336</v>
      </c>
      <c r="Y3" s="25" t="s">
        <v>24</v>
      </c>
      <c r="Z3" s="66" t="s">
        <v>166</v>
      </c>
      <c r="AA3" s="58" t="s">
        <v>167</v>
      </c>
      <c r="AB3" s="58" t="s">
        <v>101</v>
      </c>
      <c r="AC3" s="58" t="s">
        <v>102</v>
      </c>
      <c r="AD3" s="102" t="s">
        <v>168</v>
      </c>
      <c r="AE3" s="58" t="s">
        <v>20</v>
      </c>
    </row>
    <row r="4" spans="1:411" ht="97.5" customHeight="1" x14ac:dyDescent="0.25">
      <c r="A4" s="77"/>
      <c r="B4" s="77"/>
      <c r="C4" s="77">
        <v>1</v>
      </c>
      <c r="D4" s="59"/>
      <c r="E4" s="69">
        <v>1</v>
      </c>
      <c r="F4" s="13" t="s">
        <v>1710</v>
      </c>
      <c r="G4" s="13" t="s">
        <v>309</v>
      </c>
      <c r="H4" s="14" t="s">
        <v>1588</v>
      </c>
      <c r="I4" s="59" t="s">
        <v>175</v>
      </c>
      <c r="J4" s="66" t="s">
        <v>176</v>
      </c>
      <c r="K4" s="65" t="s">
        <v>177</v>
      </c>
      <c r="L4" s="90">
        <v>43448</v>
      </c>
      <c r="M4" s="91">
        <v>44905</v>
      </c>
      <c r="N4" s="61">
        <v>221450000</v>
      </c>
      <c r="O4" s="61">
        <v>548753840</v>
      </c>
      <c r="P4" s="61">
        <v>5651974460</v>
      </c>
      <c r="Q4" s="61">
        <v>5821533690</v>
      </c>
      <c r="R4" s="61">
        <v>3497771490</v>
      </c>
      <c r="S4" s="54">
        <f t="shared" si="3"/>
        <v>15741483480</v>
      </c>
      <c r="T4" s="22">
        <f>1010000000+920000000+556373007</f>
        <v>2486373007</v>
      </c>
      <c r="U4" s="54">
        <f t="shared" si="1"/>
        <v>18227856487</v>
      </c>
      <c r="V4" s="43">
        <v>0</v>
      </c>
      <c r="W4" s="54">
        <f t="shared" si="2"/>
        <v>18227856487</v>
      </c>
      <c r="X4" s="25" t="s">
        <v>2249</v>
      </c>
      <c r="Y4" s="25" t="s">
        <v>24</v>
      </c>
      <c r="Z4" s="66" t="s">
        <v>178</v>
      </c>
      <c r="AA4" s="58" t="s">
        <v>179</v>
      </c>
      <c r="AB4" s="58" t="s">
        <v>180</v>
      </c>
      <c r="AC4" s="58" t="s">
        <v>181</v>
      </c>
      <c r="AD4" s="102" t="s">
        <v>182</v>
      </c>
      <c r="AE4" s="58" t="s">
        <v>20</v>
      </c>
    </row>
    <row r="5" spans="1:411" ht="117.75" customHeight="1" x14ac:dyDescent="0.25">
      <c r="A5" s="77"/>
      <c r="B5" s="77"/>
      <c r="C5" s="77">
        <v>1</v>
      </c>
      <c r="D5" s="59"/>
      <c r="E5" s="69">
        <v>1</v>
      </c>
      <c r="F5" s="13" t="s">
        <v>1710</v>
      </c>
      <c r="G5" s="13" t="s">
        <v>62</v>
      </c>
      <c r="H5" s="75" t="s">
        <v>1588</v>
      </c>
      <c r="I5" s="59" t="s">
        <v>311</v>
      </c>
      <c r="J5" s="66" t="s">
        <v>176</v>
      </c>
      <c r="K5" s="65" t="s">
        <v>332</v>
      </c>
      <c r="L5" s="90">
        <v>43448</v>
      </c>
      <c r="M5" s="91">
        <v>44905</v>
      </c>
      <c r="N5" s="61">
        <v>28883954</v>
      </c>
      <c r="O5" s="61">
        <v>407380988</v>
      </c>
      <c r="P5" s="61">
        <v>420817889</v>
      </c>
      <c r="Q5" s="61">
        <v>434718670</v>
      </c>
      <c r="R5" s="61">
        <v>224550143</v>
      </c>
      <c r="S5" s="54">
        <f t="shared" si="3"/>
        <v>1516351644</v>
      </c>
      <c r="T5" s="22">
        <v>0</v>
      </c>
      <c r="U5" s="54">
        <f t="shared" si="1"/>
        <v>1516351644</v>
      </c>
      <c r="V5" s="43">
        <v>0</v>
      </c>
      <c r="W5" s="54">
        <f t="shared" si="2"/>
        <v>1516351644</v>
      </c>
      <c r="X5" s="25" t="s">
        <v>326</v>
      </c>
      <c r="Y5" s="25" t="s">
        <v>24</v>
      </c>
      <c r="Z5" s="66" t="s">
        <v>178</v>
      </c>
      <c r="AA5" s="58" t="s">
        <v>179</v>
      </c>
      <c r="AB5" s="58" t="s">
        <v>180</v>
      </c>
      <c r="AC5" s="58" t="s">
        <v>181</v>
      </c>
      <c r="AD5" s="102" t="s">
        <v>182</v>
      </c>
      <c r="AE5" s="58" t="s">
        <v>20</v>
      </c>
    </row>
    <row r="6" spans="1:411" ht="84.95" customHeight="1" x14ac:dyDescent="0.25">
      <c r="A6" s="77"/>
      <c r="B6" s="77"/>
      <c r="C6" s="77">
        <v>1</v>
      </c>
      <c r="D6" s="17">
        <v>1</v>
      </c>
      <c r="E6" s="59"/>
      <c r="F6" s="13" t="s">
        <v>1718</v>
      </c>
      <c r="G6" s="60" t="s">
        <v>30</v>
      </c>
      <c r="H6" s="14" t="s">
        <v>1589</v>
      </c>
      <c r="I6" s="59" t="s">
        <v>183</v>
      </c>
      <c r="J6" s="66" t="s">
        <v>184</v>
      </c>
      <c r="K6" s="65" t="s">
        <v>185</v>
      </c>
      <c r="L6" s="90">
        <v>43453</v>
      </c>
      <c r="M6" s="91">
        <v>44910</v>
      </c>
      <c r="N6" s="61">
        <v>46000000</v>
      </c>
      <c r="O6" s="61">
        <v>90000000</v>
      </c>
      <c r="P6" s="61">
        <f>80000000</f>
        <v>80000000</v>
      </c>
      <c r="Q6" s="61">
        <f>90000000</f>
        <v>90000000</v>
      </c>
      <c r="R6" s="61">
        <v>80000000</v>
      </c>
      <c r="S6" s="54">
        <f t="shared" ref="S6:S16" si="4">N6+O6+P6+Q6+R6</f>
        <v>386000000</v>
      </c>
      <c r="T6" s="22">
        <v>60744553</v>
      </c>
      <c r="U6" s="54">
        <f t="shared" ref="U6:U15" si="5">S6+T6</f>
        <v>446744553</v>
      </c>
      <c r="V6" s="43">
        <v>0</v>
      </c>
      <c r="W6" s="54">
        <f t="shared" ref="W6:W15" si="6">U6-V6</f>
        <v>446744553</v>
      </c>
      <c r="X6" s="25" t="s">
        <v>1753</v>
      </c>
      <c r="Y6" s="25" t="s">
        <v>24</v>
      </c>
      <c r="Z6" s="66" t="s">
        <v>90</v>
      </c>
      <c r="AA6" s="58" t="s">
        <v>91</v>
      </c>
      <c r="AB6" s="58" t="s">
        <v>186</v>
      </c>
      <c r="AC6" s="58" t="s">
        <v>92</v>
      </c>
      <c r="AD6" s="102" t="s">
        <v>93</v>
      </c>
      <c r="AE6" s="58" t="s">
        <v>130</v>
      </c>
    </row>
    <row r="7" spans="1:411" ht="84.95" customHeight="1" x14ac:dyDescent="0.25">
      <c r="A7" s="77"/>
      <c r="B7" s="77"/>
      <c r="C7" s="77">
        <v>1</v>
      </c>
      <c r="D7" s="17">
        <v>1</v>
      </c>
      <c r="E7" s="59"/>
      <c r="F7" s="13" t="s">
        <v>1719</v>
      </c>
      <c r="G7" s="13" t="s">
        <v>30</v>
      </c>
      <c r="H7" s="14" t="s">
        <v>1590</v>
      </c>
      <c r="I7" s="59" t="s">
        <v>187</v>
      </c>
      <c r="J7" s="66" t="s">
        <v>116</v>
      </c>
      <c r="K7" s="65" t="s">
        <v>188</v>
      </c>
      <c r="L7" s="90">
        <v>43454</v>
      </c>
      <c r="M7" s="91">
        <v>44910</v>
      </c>
      <c r="N7" s="61">
        <v>30000000</v>
      </c>
      <c r="O7" s="61">
        <v>110000000</v>
      </c>
      <c r="P7" s="61">
        <v>150000000</v>
      </c>
      <c r="Q7" s="61">
        <v>150000000</v>
      </c>
      <c r="R7" s="61">
        <v>75000000</v>
      </c>
      <c r="S7" s="54">
        <f t="shared" si="4"/>
        <v>515000000</v>
      </c>
      <c r="T7" s="22">
        <v>0</v>
      </c>
      <c r="U7" s="54">
        <f t="shared" si="5"/>
        <v>515000000</v>
      </c>
      <c r="V7" s="43">
        <v>0</v>
      </c>
      <c r="W7" s="54">
        <f t="shared" si="6"/>
        <v>515000000</v>
      </c>
      <c r="X7" s="25" t="s">
        <v>1753</v>
      </c>
      <c r="Y7" s="25" t="s">
        <v>24</v>
      </c>
      <c r="Z7" s="66" t="s">
        <v>117</v>
      </c>
      <c r="AA7" s="58" t="s">
        <v>118</v>
      </c>
      <c r="AB7" s="58" t="s">
        <v>119</v>
      </c>
      <c r="AC7" s="58" t="s">
        <v>120</v>
      </c>
      <c r="AD7" s="102" t="s">
        <v>189</v>
      </c>
      <c r="AE7" s="58" t="s">
        <v>20</v>
      </c>
    </row>
    <row r="8" spans="1:411" ht="84.95" customHeight="1" x14ac:dyDescent="0.25">
      <c r="A8" s="77"/>
      <c r="B8" s="77">
        <v>1</v>
      </c>
      <c r="C8" s="77"/>
      <c r="D8" s="17">
        <v>1</v>
      </c>
      <c r="E8" s="59"/>
      <c r="F8" s="13" t="s">
        <v>1720</v>
      </c>
      <c r="G8" s="13" t="s">
        <v>308</v>
      </c>
      <c r="H8" s="14" t="s">
        <v>1591</v>
      </c>
      <c r="I8" s="59" t="s">
        <v>190</v>
      </c>
      <c r="J8" s="66" t="s">
        <v>191</v>
      </c>
      <c r="K8" s="65" t="s">
        <v>328</v>
      </c>
      <c r="L8" s="90">
        <v>43455</v>
      </c>
      <c r="M8" s="91">
        <v>44905</v>
      </c>
      <c r="N8" s="61">
        <v>62113160</v>
      </c>
      <c r="O8" s="61">
        <v>1535437308</v>
      </c>
      <c r="P8" s="61">
        <v>1581500424</v>
      </c>
      <c r="Q8" s="61">
        <v>1628945436</v>
      </c>
      <c r="R8" s="61">
        <v>978724719</v>
      </c>
      <c r="S8" s="54">
        <f t="shared" si="4"/>
        <v>5786721047</v>
      </c>
      <c r="T8" s="22">
        <f>390507037+115364661</f>
        <v>505871698</v>
      </c>
      <c r="U8" s="54">
        <f t="shared" si="5"/>
        <v>6292592745</v>
      </c>
      <c r="V8" s="43">
        <v>0</v>
      </c>
      <c r="W8" s="54">
        <f t="shared" si="6"/>
        <v>6292592745</v>
      </c>
      <c r="X8" s="25" t="s">
        <v>320</v>
      </c>
      <c r="Y8" s="25" t="s">
        <v>24</v>
      </c>
      <c r="Z8" s="66" t="s">
        <v>56</v>
      </c>
      <c r="AA8" s="58" t="s">
        <v>57</v>
      </c>
      <c r="AB8" s="58" t="s">
        <v>192</v>
      </c>
      <c r="AC8" s="58" t="s">
        <v>193</v>
      </c>
      <c r="AD8" s="102" t="s">
        <v>194</v>
      </c>
      <c r="AE8" s="58" t="s">
        <v>20</v>
      </c>
    </row>
    <row r="9" spans="1:411" ht="179.25" customHeight="1" x14ac:dyDescent="0.25">
      <c r="A9" s="77">
        <v>1</v>
      </c>
      <c r="B9" s="77"/>
      <c r="C9" s="77"/>
      <c r="D9" s="17">
        <v>1</v>
      </c>
      <c r="E9" s="59"/>
      <c r="F9" s="13" t="s">
        <v>1721</v>
      </c>
      <c r="G9" s="13" t="s">
        <v>308</v>
      </c>
      <c r="H9" s="14" t="s">
        <v>1592</v>
      </c>
      <c r="I9" s="59" t="s">
        <v>298</v>
      </c>
      <c r="J9" s="66" t="s">
        <v>174</v>
      </c>
      <c r="K9" s="65" t="s">
        <v>299</v>
      </c>
      <c r="L9" s="90">
        <v>43455</v>
      </c>
      <c r="M9" s="91">
        <v>44910</v>
      </c>
      <c r="N9" s="61">
        <v>86000000</v>
      </c>
      <c r="O9" s="61">
        <v>2387477502</v>
      </c>
      <c r="P9" s="61">
        <f>2520353639</f>
        <v>2520353639</v>
      </c>
      <c r="Q9" s="61">
        <v>2595964248</v>
      </c>
      <c r="R9" s="61">
        <v>1559741852</v>
      </c>
      <c r="S9" s="54">
        <f t="shared" si="4"/>
        <v>9149537241</v>
      </c>
      <c r="T9" s="22">
        <f>150500000+180000000</f>
        <v>330500000</v>
      </c>
      <c r="U9" s="54">
        <f t="shared" si="5"/>
        <v>9480037241</v>
      </c>
      <c r="V9" s="67">
        <f>119036932+250000000+200000000</f>
        <v>569036932</v>
      </c>
      <c r="W9" s="54">
        <f t="shared" si="6"/>
        <v>8911000309</v>
      </c>
      <c r="X9" s="25" t="s">
        <v>49</v>
      </c>
      <c r="Y9" s="23" t="s">
        <v>18</v>
      </c>
      <c r="Z9" s="66" t="s">
        <v>166</v>
      </c>
      <c r="AA9" s="58" t="s">
        <v>167</v>
      </c>
      <c r="AB9" s="58" t="s">
        <v>101</v>
      </c>
      <c r="AC9" s="58" t="s">
        <v>102</v>
      </c>
      <c r="AD9" s="102" t="s">
        <v>168</v>
      </c>
      <c r="AE9" s="58" t="s">
        <v>20</v>
      </c>
    </row>
    <row r="10" spans="1:411" ht="114.75" customHeight="1" x14ac:dyDescent="0.25">
      <c r="A10" s="77"/>
      <c r="B10" s="77">
        <v>1</v>
      </c>
      <c r="C10" s="77"/>
      <c r="D10" s="59"/>
      <c r="E10" s="69">
        <v>1</v>
      </c>
      <c r="F10" s="13" t="s">
        <v>1711</v>
      </c>
      <c r="G10" s="13" t="s">
        <v>29</v>
      </c>
      <c r="H10" s="14" t="s">
        <v>1593</v>
      </c>
      <c r="I10" s="59" t="s">
        <v>199</v>
      </c>
      <c r="J10" s="66" t="s">
        <v>137</v>
      </c>
      <c r="K10" s="65" t="s">
        <v>198</v>
      </c>
      <c r="L10" s="90">
        <v>43460</v>
      </c>
      <c r="M10" s="91">
        <v>45107</v>
      </c>
      <c r="N10" s="61">
        <v>26749102</v>
      </c>
      <c r="O10" s="61">
        <v>502302895</v>
      </c>
      <c r="P10" s="61">
        <f>653235019</f>
        <v>653235019</v>
      </c>
      <c r="Q10" s="61">
        <v>703070526</v>
      </c>
      <c r="R10" s="61">
        <v>208521882</v>
      </c>
      <c r="S10" s="54">
        <f t="shared" si="4"/>
        <v>2093879424</v>
      </c>
      <c r="T10" s="22">
        <v>0</v>
      </c>
      <c r="U10" s="54">
        <f t="shared" si="5"/>
        <v>2093879424</v>
      </c>
      <c r="V10" s="67">
        <v>653235019</v>
      </c>
      <c r="W10" s="54">
        <f t="shared" si="6"/>
        <v>1440644405</v>
      </c>
      <c r="X10" s="25" t="s">
        <v>334</v>
      </c>
      <c r="Y10" s="25" t="s">
        <v>24</v>
      </c>
      <c r="Z10" s="66" t="s">
        <v>200</v>
      </c>
      <c r="AA10" s="58" t="s">
        <v>138</v>
      </c>
      <c r="AB10" s="58" t="s">
        <v>139</v>
      </c>
      <c r="AC10" s="58" t="s">
        <v>201</v>
      </c>
      <c r="AD10" s="102" t="s">
        <v>202</v>
      </c>
      <c r="AE10" s="58" t="s">
        <v>20</v>
      </c>
    </row>
    <row r="11" spans="1:411" ht="84.95" customHeight="1" x14ac:dyDescent="0.25">
      <c r="A11" s="77"/>
      <c r="B11" s="77">
        <v>1</v>
      </c>
      <c r="C11" s="77"/>
      <c r="D11" s="59"/>
      <c r="E11" s="69">
        <v>1</v>
      </c>
      <c r="F11" s="13" t="s">
        <v>1711</v>
      </c>
      <c r="G11" s="13" t="s">
        <v>29</v>
      </c>
      <c r="H11" s="14" t="s">
        <v>1593</v>
      </c>
      <c r="I11" s="59" t="s">
        <v>203</v>
      </c>
      <c r="J11" s="66" t="s">
        <v>204</v>
      </c>
      <c r="K11" s="65" t="s">
        <v>198</v>
      </c>
      <c r="L11" s="90">
        <v>43460</v>
      </c>
      <c r="M11" s="91">
        <v>44910</v>
      </c>
      <c r="N11" s="61">
        <v>31700000</v>
      </c>
      <c r="O11" s="61">
        <v>707800000</v>
      </c>
      <c r="P11" s="61">
        <v>855300000</v>
      </c>
      <c r="Q11" s="61">
        <v>959000000</v>
      </c>
      <c r="R11" s="61">
        <v>495000000</v>
      </c>
      <c r="S11" s="54">
        <f t="shared" si="4"/>
        <v>3048800000</v>
      </c>
      <c r="T11" s="62">
        <v>60000000</v>
      </c>
      <c r="U11" s="54">
        <f t="shared" si="5"/>
        <v>3108800000</v>
      </c>
      <c r="V11" s="43">
        <v>0</v>
      </c>
      <c r="W11" s="54">
        <f t="shared" si="6"/>
        <v>3108800000</v>
      </c>
      <c r="X11" s="25" t="s">
        <v>334</v>
      </c>
      <c r="Y11" s="25" t="s">
        <v>24</v>
      </c>
      <c r="Z11" s="66" t="s">
        <v>205</v>
      </c>
      <c r="AA11" s="58" t="s">
        <v>206</v>
      </c>
      <c r="AB11" s="58" t="s">
        <v>207</v>
      </c>
      <c r="AC11" s="58" t="s">
        <v>208</v>
      </c>
      <c r="AD11" s="102" t="s">
        <v>303</v>
      </c>
      <c r="AE11" s="58" t="s">
        <v>20</v>
      </c>
    </row>
    <row r="12" spans="1:411" ht="105" customHeight="1" x14ac:dyDescent="0.25">
      <c r="A12" s="77"/>
      <c r="B12" s="77">
        <v>1</v>
      </c>
      <c r="C12" s="77"/>
      <c r="D12" s="59"/>
      <c r="E12" s="69">
        <v>1</v>
      </c>
      <c r="F12" s="13" t="s">
        <v>1711</v>
      </c>
      <c r="G12" s="13" t="s">
        <v>29</v>
      </c>
      <c r="H12" s="14" t="s">
        <v>1593</v>
      </c>
      <c r="I12" s="59" t="s">
        <v>209</v>
      </c>
      <c r="J12" s="66" t="s">
        <v>133</v>
      </c>
      <c r="K12" s="65" t="s">
        <v>198</v>
      </c>
      <c r="L12" s="90">
        <v>43460</v>
      </c>
      <c r="M12" s="91">
        <v>44910</v>
      </c>
      <c r="N12" s="61">
        <v>44397157</v>
      </c>
      <c r="O12" s="61">
        <v>638854812</v>
      </c>
      <c r="P12" s="61">
        <f>1082105570</f>
        <v>1082105570</v>
      </c>
      <c r="Q12" s="61">
        <v>1057080083</v>
      </c>
      <c r="R12" s="61">
        <v>736994817</v>
      </c>
      <c r="S12" s="54">
        <f t="shared" si="4"/>
        <v>3559432439</v>
      </c>
      <c r="T12" s="22">
        <v>0</v>
      </c>
      <c r="U12" s="54">
        <f t="shared" si="5"/>
        <v>3559432439</v>
      </c>
      <c r="V12" s="67">
        <v>250000000</v>
      </c>
      <c r="W12" s="54">
        <f t="shared" si="6"/>
        <v>3309432439</v>
      </c>
      <c r="X12" s="25" t="s">
        <v>334</v>
      </c>
      <c r="Y12" s="25" t="s">
        <v>24</v>
      </c>
      <c r="Z12" s="66" t="s">
        <v>210</v>
      </c>
      <c r="AA12" s="58" t="s">
        <v>134</v>
      </c>
      <c r="AB12" s="58" t="s">
        <v>211</v>
      </c>
      <c r="AC12" s="58" t="s">
        <v>135</v>
      </c>
      <c r="AD12" s="102" t="s">
        <v>136</v>
      </c>
      <c r="AE12" s="58" t="s">
        <v>20</v>
      </c>
    </row>
    <row r="13" spans="1:411" ht="101.25" customHeight="1" x14ac:dyDescent="0.25">
      <c r="A13" s="77">
        <v>1</v>
      </c>
      <c r="B13" s="77"/>
      <c r="C13" s="77"/>
      <c r="D13" s="17">
        <v>1</v>
      </c>
      <c r="E13" s="59"/>
      <c r="F13" s="13" t="s">
        <v>1722</v>
      </c>
      <c r="G13" s="13" t="s">
        <v>308</v>
      </c>
      <c r="H13" s="14" t="s">
        <v>1594</v>
      </c>
      <c r="I13" s="59" t="s">
        <v>215</v>
      </c>
      <c r="J13" s="66" t="s">
        <v>174</v>
      </c>
      <c r="K13" s="65" t="s">
        <v>216</v>
      </c>
      <c r="L13" s="90">
        <v>43461</v>
      </c>
      <c r="M13" s="91">
        <v>44897</v>
      </c>
      <c r="N13" s="61">
        <f>20592750</f>
        <v>20592750</v>
      </c>
      <c r="O13" s="61">
        <f>255135980</f>
        <v>255135980</v>
      </c>
      <c r="P13" s="61">
        <f>262790060</f>
        <v>262790060</v>
      </c>
      <c r="Q13" s="61">
        <v>270673760</v>
      </c>
      <c r="R13" s="61">
        <v>162629820</v>
      </c>
      <c r="S13" s="54">
        <f t="shared" si="4"/>
        <v>971822370</v>
      </c>
      <c r="T13" s="22">
        <f>92500000+50000000+15000000</f>
        <v>157500000</v>
      </c>
      <c r="U13" s="54">
        <f t="shared" si="5"/>
        <v>1129322370</v>
      </c>
      <c r="V13" s="67">
        <f>17000000+50000000+40000000</f>
        <v>107000000</v>
      </c>
      <c r="W13" s="54">
        <f t="shared" si="6"/>
        <v>1022322370</v>
      </c>
      <c r="X13" s="25" t="s">
        <v>337</v>
      </c>
      <c r="Y13" s="25" t="s">
        <v>24</v>
      </c>
      <c r="Z13" s="66" t="s">
        <v>166</v>
      </c>
      <c r="AA13" s="58" t="s">
        <v>217</v>
      </c>
      <c r="AB13" s="58" t="s">
        <v>101</v>
      </c>
      <c r="AC13" s="58" t="s">
        <v>102</v>
      </c>
      <c r="AD13" s="102" t="s">
        <v>168</v>
      </c>
      <c r="AE13" s="58" t="s">
        <v>20</v>
      </c>
    </row>
    <row r="14" spans="1:411" ht="112.5" customHeight="1" x14ac:dyDescent="0.25">
      <c r="A14" s="77">
        <v>1</v>
      </c>
      <c r="B14" s="77"/>
      <c r="C14" s="77"/>
      <c r="D14" s="17">
        <v>1</v>
      </c>
      <c r="E14" s="59"/>
      <c r="F14" s="13" t="s">
        <v>1723</v>
      </c>
      <c r="G14" s="13" t="s">
        <v>308</v>
      </c>
      <c r="H14" s="14" t="s">
        <v>1595</v>
      </c>
      <c r="I14" s="59" t="s">
        <v>218</v>
      </c>
      <c r="J14" s="66" t="s">
        <v>219</v>
      </c>
      <c r="K14" s="65" t="s">
        <v>220</v>
      </c>
      <c r="L14" s="90">
        <v>43461</v>
      </c>
      <c r="M14" s="91">
        <v>44910</v>
      </c>
      <c r="N14" s="61">
        <v>68828250</v>
      </c>
      <c r="O14" s="61">
        <v>742144120</v>
      </c>
      <c r="P14" s="61">
        <f>891098440</f>
        <v>891098440</v>
      </c>
      <c r="Q14" s="61">
        <v>917831390</v>
      </c>
      <c r="R14" s="61">
        <v>551463690</v>
      </c>
      <c r="S14" s="54">
        <f t="shared" si="4"/>
        <v>3171365890</v>
      </c>
      <c r="T14" s="22">
        <v>0</v>
      </c>
      <c r="U14" s="54">
        <f t="shared" si="5"/>
        <v>3171365890</v>
      </c>
      <c r="V14" s="67">
        <f>123000000+400000000</f>
        <v>523000000</v>
      </c>
      <c r="W14" s="54">
        <f t="shared" si="6"/>
        <v>2648365890</v>
      </c>
      <c r="X14" s="25" t="s">
        <v>49</v>
      </c>
      <c r="Y14" s="25" t="s">
        <v>24</v>
      </c>
      <c r="Z14" s="66" t="s">
        <v>221</v>
      </c>
      <c r="AA14" s="58" t="s">
        <v>1643</v>
      </c>
      <c r="AB14" s="58" t="s">
        <v>101</v>
      </c>
      <c r="AC14" s="58" t="s">
        <v>102</v>
      </c>
      <c r="AD14" s="102" t="s">
        <v>222</v>
      </c>
      <c r="AE14" s="58" t="s">
        <v>20</v>
      </c>
    </row>
    <row r="15" spans="1:411" ht="84.95" customHeight="1" x14ac:dyDescent="0.25">
      <c r="A15" s="77"/>
      <c r="B15" s="77"/>
      <c r="C15" s="77">
        <v>1</v>
      </c>
      <c r="D15" s="17">
        <v>1</v>
      </c>
      <c r="E15" s="59"/>
      <c r="F15" s="13" t="s">
        <v>1724</v>
      </c>
      <c r="G15" s="13" t="s">
        <v>86</v>
      </c>
      <c r="H15" s="14" t="s">
        <v>1596</v>
      </c>
      <c r="I15" s="59" t="s">
        <v>223</v>
      </c>
      <c r="J15" s="66" t="s">
        <v>224</v>
      </c>
      <c r="K15" s="65" t="s">
        <v>225</v>
      </c>
      <c r="L15" s="90">
        <v>43461</v>
      </c>
      <c r="M15" s="91">
        <v>44915</v>
      </c>
      <c r="N15" s="61">
        <v>157000000</v>
      </c>
      <c r="O15" s="61">
        <v>258720520</v>
      </c>
      <c r="P15" s="61">
        <f>191720520</f>
        <v>191720520</v>
      </c>
      <c r="Q15" s="61">
        <v>198720520</v>
      </c>
      <c r="R15" s="61">
        <v>170000000</v>
      </c>
      <c r="S15" s="54">
        <f t="shared" si="4"/>
        <v>976161560</v>
      </c>
      <c r="T15" s="64">
        <v>33000000</v>
      </c>
      <c r="U15" s="54">
        <f t="shared" si="5"/>
        <v>1009161560</v>
      </c>
      <c r="V15" s="68">
        <v>125000000</v>
      </c>
      <c r="W15" s="54">
        <f t="shared" si="6"/>
        <v>884161560</v>
      </c>
      <c r="X15" s="25" t="s">
        <v>59</v>
      </c>
      <c r="Y15" s="25" t="s">
        <v>24</v>
      </c>
      <c r="Z15" s="66" t="s">
        <v>226</v>
      </c>
      <c r="AA15" s="58" t="s">
        <v>52</v>
      </c>
      <c r="AB15" s="58" t="s">
        <v>53</v>
      </c>
      <c r="AC15" s="58" t="s">
        <v>227</v>
      </c>
      <c r="AD15" s="102" t="s">
        <v>228</v>
      </c>
      <c r="AE15" s="58" t="s">
        <v>20</v>
      </c>
    </row>
    <row r="16" spans="1:411" ht="104.25" customHeight="1" x14ac:dyDescent="0.25">
      <c r="A16" s="77">
        <v>1</v>
      </c>
      <c r="B16" s="77"/>
      <c r="C16" s="77"/>
      <c r="D16" s="59"/>
      <c r="E16" s="69">
        <v>1</v>
      </c>
      <c r="F16" s="13" t="s">
        <v>1725</v>
      </c>
      <c r="G16" s="13" t="s">
        <v>308</v>
      </c>
      <c r="H16" s="14" t="s">
        <v>1597</v>
      </c>
      <c r="I16" s="59" t="s">
        <v>229</v>
      </c>
      <c r="J16" s="66" t="s">
        <v>230</v>
      </c>
      <c r="K16" s="65" t="s">
        <v>310</v>
      </c>
      <c r="L16" s="90">
        <v>43462</v>
      </c>
      <c r="M16" s="91">
        <v>44910</v>
      </c>
      <c r="N16" s="61">
        <v>120000000</v>
      </c>
      <c r="O16" s="61">
        <v>5960480000</v>
      </c>
      <c r="P16" s="61">
        <f>6757294400</f>
        <v>6757294400</v>
      </c>
      <c r="Q16" s="61">
        <v>6960013232</v>
      </c>
      <c r="R16" s="61">
        <v>4181807951</v>
      </c>
      <c r="S16" s="54">
        <f t="shared" si="4"/>
        <v>23979595583</v>
      </c>
      <c r="T16" s="22">
        <v>260000000</v>
      </c>
      <c r="U16" s="54">
        <f t="shared" ref="U16:U19" si="7">S16+T16</f>
        <v>24239595583</v>
      </c>
      <c r="V16" s="67">
        <f>600000000+3239629657</f>
        <v>3839629657</v>
      </c>
      <c r="W16" s="54">
        <f t="shared" ref="W16:W19" si="8">U16-V16</f>
        <v>20399965926</v>
      </c>
      <c r="X16" s="25" t="s">
        <v>338</v>
      </c>
      <c r="Y16" s="23" t="s">
        <v>18</v>
      </c>
      <c r="Z16" s="66" t="s">
        <v>231</v>
      </c>
      <c r="AA16" s="58" t="s">
        <v>1644</v>
      </c>
      <c r="AB16" s="58" t="s">
        <v>232</v>
      </c>
      <c r="AC16" s="58" t="s">
        <v>233</v>
      </c>
      <c r="AD16" s="102" t="s">
        <v>234</v>
      </c>
      <c r="AE16" s="58" t="s">
        <v>20</v>
      </c>
    </row>
    <row r="17" spans="1:31" ht="124.5" customHeight="1" x14ac:dyDescent="0.25">
      <c r="A17" s="77"/>
      <c r="B17" s="77">
        <v>1</v>
      </c>
      <c r="C17" s="77"/>
      <c r="D17" s="59"/>
      <c r="E17" s="69">
        <v>1</v>
      </c>
      <c r="F17" s="13" t="s">
        <v>1726</v>
      </c>
      <c r="G17" s="13" t="s">
        <v>29</v>
      </c>
      <c r="H17" s="14" t="s">
        <v>1598</v>
      </c>
      <c r="I17" s="59" t="s">
        <v>235</v>
      </c>
      <c r="J17" s="66" t="s">
        <v>236</v>
      </c>
      <c r="K17" s="65" t="s">
        <v>237</v>
      </c>
      <c r="L17" s="90">
        <v>43462</v>
      </c>
      <c r="M17" s="91">
        <v>44910</v>
      </c>
      <c r="N17" s="61">
        <v>350708924</v>
      </c>
      <c r="O17" s="61">
        <v>44466057823</v>
      </c>
      <c r="P17" s="61">
        <f>25070039596</f>
        <v>25070039596</v>
      </c>
      <c r="Q17" s="61">
        <f>26722140970</f>
        <v>26722140970</v>
      </c>
      <c r="R17" s="61">
        <v>17643590218</v>
      </c>
      <c r="S17" s="54">
        <f t="shared" ref="S17:S19" si="9">N17+O17+P17+Q17+R17</f>
        <v>114252537531</v>
      </c>
      <c r="T17" s="62">
        <f>50689675931+6000000000</f>
        <v>56689675931</v>
      </c>
      <c r="U17" s="54">
        <f t="shared" si="7"/>
        <v>170942213462</v>
      </c>
      <c r="V17" s="43">
        <v>0</v>
      </c>
      <c r="W17" s="54">
        <f t="shared" si="8"/>
        <v>170942213462</v>
      </c>
      <c r="X17" s="25" t="s">
        <v>321</v>
      </c>
      <c r="Y17" s="23" t="s">
        <v>18</v>
      </c>
      <c r="Z17" s="66" t="s">
        <v>238</v>
      </c>
      <c r="AA17" s="58" t="s">
        <v>239</v>
      </c>
      <c r="AB17" s="58" t="s">
        <v>240</v>
      </c>
      <c r="AC17" s="58" t="s">
        <v>241</v>
      </c>
      <c r="AD17" s="102" t="s">
        <v>242</v>
      </c>
      <c r="AE17" s="58" t="s">
        <v>20</v>
      </c>
    </row>
    <row r="18" spans="1:31" ht="84.95" customHeight="1" x14ac:dyDescent="0.25">
      <c r="A18" s="77"/>
      <c r="B18" s="77"/>
      <c r="C18" s="77">
        <v>1</v>
      </c>
      <c r="D18" s="59"/>
      <c r="E18" s="69">
        <v>1</v>
      </c>
      <c r="F18" s="13" t="s">
        <v>1726</v>
      </c>
      <c r="G18" s="13" t="s">
        <v>36</v>
      </c>
      <c r="H18" s="14" t="s">
        <v>1598</v>
      </c>
      <c r="I18" s="59" t="s">
        <v>312</v>
      </c>
      <c r="J18" s="66" t="s">
        <v>236</v>
      </c>
      <c r="K18" s="65" t="s">
        <v>313</v>
      </c>
      <c r="L18" s="90">
        <v>43462</v>
      </c>
      <c r="M18" s="91">
        <v>44910</v>
      </c>
      <c r="N18" s="61">
        <v>829121958</v>
      </c>
      <c r="O18" s="22">
        <v>0</v>
      </c>
      <c r="P18" s="22">
        <v>0</v>
      </c>
      <c r="Q18" s="22">
        <v>0</v>
      </c>
      <c r="R18" s="22">
        <v>0</v>
      </c>
      <c r="S18" s="54">
        <f t="shared" si="9"/>
        <v>829121958</v>
      </c>
      <c r="T18" s="22">
        <v>0</v>
      </c>
      <c r="U18" s="54">
        <f t="shared" si="7"/>
        <v>829121958</v>
      </c>
      <c r="V18" s="43">
        <v>0</v>
      </c>
      <c r="W18" s="54">
        <f t="shared" si="8"/>
        <v>829121958</v>
      </c>
      <c r="X18" s="25" t="s">
        <v>327</v>
      </c>
      <c r="Y18" s="23" t="s">
        <v>18</v>
      </c>
      <c r="Z18" s="66" t="s">
        <v>238</v>
      </c>
      <c r="AA18" s="58" t="s">
        <v>239</v>
      </c>
      <c r="AB18" s="58" t="s">
        <v>240</v>
      </c>
      <c r="AC18" s="58" t="s">
        <v>241</v>
      </c>
      <c r="AD18" s="102" t="s">
        <v>242</v>
      </c>
      <c r="AE18" s="58" t="s">
        <v>20</v>
      </c>
    </row>
    <row r="19" spans="1:31" ht="122.25" customHeight="1" x14ac:dyDescent="0.25">
      <c r="A19" s="77">
        <v>1</v>
      </c>
      <c r="B19" s="77"/>
      <c r="C19" s="77"/>
      <c r="D19" s="59"/>
      <c r="E19" s="69">
        <v>1</v>
      </c>
      <c r="F19" s="13" t="s">
        <v>1714</v>
      </c>
      <c r="G19" s="13" t="s">
        <v>29</v>
      </c>
      <c r="H19" s="14" t="s">
        <v>1599</v>
      </c>
      <c r="I19" s="59" t="s">
        <v>250</v>
      </c>
      <c r="J19" s="66" t="s">
        <v>251</v>
      </c>
      <c r="K19" s="65" t="s">
        <v>249</v>
      </c>
      <c r="L19" s="90">
        <v>43462</v>
      </c>
      <c r="M19" s="91">
        <v>44910</v>
      </c>
      <c r="N19" s="61">
        <v>22850000</v>
      </c>
      <c r="O19" s="61">
        <f>285000000</f>
        <v>285000000</v>
      </c>
      <c r="P19" s="61">
        <f>285000000</f>
        <v>285000000</v>
      </c>
      <c r="Q19" s="61">
        <f>285000000</f>
        <v>285000000</v>
      </c>
      <c r="R19" s="61">
        <f>163450000</f>
        <v>163450000</v>
      </c>
      <c r="S19" s="54">
        <f t="shared" si="9"/>
        <v>1041300000</v>
      </c>
      <c r="T19" s="62">
        <f>100000000+80000000+80000000+200000000+90000000+76000000</f>
        <v>626000000</v>
      </c>
      <c r="U19" s="54">
        <f t="shared" si="7"/>
        <v>1667300000</v>
      </c>
      <c r="V19" s="43">
        <v>0</v>
      </c>
      <c r="W19" s="54">
        <f t="shared" si="8"/>
        <v>1667300000</v>
      </c>
      <c r="X19" s="25" t="s">
        <v>333</v>
      </c>
      <c r="Y19" s="23" t="s">
        <v>18</v>
      </c>
      <c r="Z19" s="66" t="s">
        <v>252</v>
      </c>
      <c r="AA19" s="58" t="s">
        <v>253</v>
      </c>
      <c r="AB19" s="58" t="s">
        <v>254</v>
      </c>
      <c r="AC19" s="58" t="s">
        <v>255</v>
      </c>
      <c r="AD19" s="102" t="s">
        <v>256</v>
      </c>
      <c r="AE19" s="58" t="s">
        <v>20</v>
      </c>
    </row>
    <row r="20" spans="1:31" ht="84.95" customHeight="1" x14ac:dyDescent="0.25">
      <c r="A20" s="77"/>
      <c r="B20" s="77">
        <v>1</v>
      </c>
      <c r="C20" s="77"/>
      <c r="D20" s="59"/>
      <c r="E20" s="69">
        <v>1</v>
      </c>
      <c r="F20" s="13" t="s">
        <v>1712</v>
      </c>
      <c r="G20" s="13" t="s">
        <v>29</v>
      </c>
      <c r="H20" s="14" t="s">
        <v>1600</v>
      </c>
      <c r="I20" s="59" t="s">
        <v>292</v>
      </c>
      <c r="J20" s="66" t="s">
        <v>246</v>
      </c>
      <c r="K20" s="65" t="s">
        <v>262</v>
      </c>
      <c r="L20" s="90">
        <v>43462</v>
      </c>
      <c r="M20" s="91">
        <v>44956</v>
      </c>
      <c r="N20" s="61">
        <v>12000000</v>
      </c>
      <c r="O20" s="61">
        <v>67000000</v>
      </c>
      <c r="P20" s="61">
        <v>69000000</v>
      </c>
      <c r="Q20" s="61">
        <v>70000000</v>
      </c>
      <c r="R20" s="61">
        <f>61000000</f>
        <v>61000000</v>
      </c>
      <c r="S20" s="54">
        <f t="shared" ref="S20:S24" si="10">N20+O20+P20+Q20+R20</f>
        <v>279000000</v>
      </c>
      <c r="T20" s="62">
        <f>26500000+17500000</f>
        <v>44000000</v>
      </c>
      <c r="U20" s="54">
        <f t="shared" ref="U20:U24" si="11">S20+T20</f>
        <v>323000000</v>
      </c>
      <c r="V20" s="43">
        <v>0</v>
      </c>
      <c r="W20" s="54">
        <f t="shared" ref="W20:W24" si="12">U20-V20</f>
        <v>323000000</v>
      </c>
      <c r="X20" s="25" t="s">
        <v>334</v>
      </c>
      <c r="Y20" s="23" t="s">
        <v>18</v>
      </c>
      <c r="Z20" s="66" t="s">
        <v>247</v>
      </c>
      <c r="AA20" s="58" t="s">
        <v>295</v>
      </c>
      <c r="AB20" s="58" t="s">
        <v>293</v>
      </c>
      <c r="AC20" s="58" t="s">
        <v>294</v>
      </c>
      <c r="AD20" s="102" t="s">
        <v>248</v>
      </c>
      <c r="AE20" s="58" t="s">
        <v>20</v>
      </c>
    </row>
    <row r="21" spans="1:31" ht="84.95" customHeight="1" x14ac:dyDescent="0.25">
      <c r="A21" s="77"/>
      <c r="B21" s="77">
        <v>1</v>
      </c>
      <c r="C21" s="77"/>
      <c r="D21" s="63"/>
      <c r="E21" s="69">
        <v>1</v>
      </c>
      <c r="F21" s="13" t="s">
        <v>1712</v>
      </c>
      <c r="G21" s="13" t="s">
        <v>29</v>
      </c>
      <c r="H21" s="14" t="s">
        <v>1600</v>
      </c>
      <c r="I21" s="59" t="s">
        <v>264</v>
      </c>
      <c r="J21" s="66" t="s">
        <v>141</v>
      </c>
      <c r="K21" s="65" t="s">
        <v>262</v>
      </c>
      <c r="L21" s="90">
        <v>43463</v>
      </c>
      <c r="M21" s="91">
        <v>44925</v>
      </c>
      <c r="N21" s="61">
        <v>24000000</v>
      </c>
      <c r="O21" s="61">
        <v>240000000</v>
      </c>
      <c r="P21" s="61">
        <v>260000000</v>
      </c>
      <c r="Q21" s="61">
        <f>260000000</f>
        <v>260000000</v>
      </c>
      <c r="R21" s="61">
        <v>120000000</v>
      </c>
      <c r="S21" s="54">
        <f t="shared" si="10"/>
        <v>904000000</v>
      </c>
      <c r="T21" s="22">
        <v>0</v>
      </c>
      <c r="U21" s="54">
        <f t="shared" si="11"/>
        <v>904000000</v>
      </c>
      <c r="V21" s="67">
        <v>260000000</v>
      </c>
      <c r="W21" s="54">
        <f t="shared" si="12"/>
        <v>644000000</v>
      </c>
      <c r="X21" s="25" t="s">
        <v>334</v>
      </c>
      <c r="Y21" s="23" t="s">
        <v>18</v>
      </c>
      <c r="Z21" s="66" t="s">
        <v>142</v>
      </c>
      <c r="AA21" s="58" t="s">
        <v>143</v>
      </c>
      <c r="AB21" s="58" t="s">
        <v>144</v>
      </c>
      <c r="AC21" s="58" t="s">
        <v>265</v>
      </c>
      <c r="AD21" s="102" t="s">
        <v>145</v>
      </c>
      <c r="AE21" s="58" t="s">
        <v>20</v>
      </c>
    </row>
    <row r="22" spans="1:31" ht="221.25" customHeight="1" x14ac:dyDescent="0.25">
      <c r="A22" s="77"/>
      <c r="B22" s="77">
        <v>1</v>
      </c>
      <c r="C22" s="77"/>
      <c r="D22" s="59"/>
      <c r="E22" s="69">
        <v>1</v>
      </c>
      <c r="F22" s="13" t="s">
        <v>1713</v>
      </c>
      <c r="G22" s="13" t="s">
        <v>29</v>
      </c>
      <c r="H22" s="14" t="s">
        <v>1601</v>
      </c>
      <c r="I22" s="59" t="s">
        <v>266</v>
      </c>
      <c r="J22" s="66" t="s">
        <v>267</v>
      </c>
      <c r="K22" s="65" t="s">
        <v>268</v>
      </c>
      <c r="L22" s="90">
        <v>43465</v>
      </c>
      <c r="M22" s="91">
        <v>44910</v>
      </c>
      <c r="N22" s="61">
        <v>20000000</v>
      </c>
      <c r="O22" s="61">
        <v>9355031642</v>
      </c>
      <c r="P22" s="61">
        <v>6916482590</v>
      </c>
      <c r="Q22" s="61">
        <f>7123977068</f>
        <v>7123977068</v>
      </c>
      <c r="R22" s="61">
        <v>4280322888</v>
      </c>
      <c r="S22" s="54">
        <f t="shared" si="10"/>
        <v>27695814188</v>
      </c>
      <c r="T22" s="62">
        <f>12027902547.3+2144844301+570309332</f>
        <v>14743056180.299999</v>
      </c>
      <c r="U22" s="54">
        <f t="shared" si="11"/>
        <v>42438870368.300003</v>
      </c>
      <c r="V22" s="43">
        <v>0</v>
      </c>
      <c r="W22" s="54">
        <f t="shared" si="12"/>
        <v>42438870368.300003</v>
      </c>
      <c r="X22" s="25" t="s">
        <v>316</v>
      </c>
      <c r="Y22" s="23" t="s">
        <v>18</v>
      </c>
      <c r="Z22" s="66" t="s">
        <v>269</v>
      </c>
      <c r="AA22" s="58" t="s">
        <v>270</v>
      </c>
      <c r="AB22" s="58" t="s">
        <v>271</v>
      </c>
      <c r="AC22" s="58" t="s">
        <v>272</v>
      </c>
      <c r="AD22" s="102" t="s">
        <v>273</v>
      </c>
      <c r="AE22" s="58" t="s">
        <v>20</v>
      </c>
    </row>
    <row r="23" spans="1:31" ht="95.25" customHeight="1" x14ac:dyDescent="0.25">
      <c r="A23" s="77">
        <v>1</v>
      </c>
      <c r="B23" s="77"/>
      <c r="C23" s="77"/>
      <c r="D23" s="59"/>
      <c r="E23" s="69">
        <v>1</v>
      </c>
      <c r="F23" s="13" t="s">
        <v>1713</v>
      </c>
      <c r="G23" s="13" t="s">
        <v>29</v>
      </c>
      <c r="H23" s="14" t="s">
        <v>1601</v>
      </c>
      <c r="I23" s="59" t="s">
        <v>274</v>
      </c>
      <c r="J23" s="66" t="s">
        <v>275</v>
      </c>
      <c r="K23" s="65" t="s">
        <v>268</v>
      </c>
      <c r="L23" s="90">
        <v>43465</v>
      </c>
      <c r="M23" s="91">
        <v>44910</v>
      </c>
      <c r="N23" s="61">
        <v>5000000</v>
      </c>
      <c r="O23" s="61">
        <v>353422718</v>
      </c>
      <c r="P23" s="61">
        <f>364025400</f>
        <v>364025400</v>
      </c>
      <c r="Q23" s="61">
        <f>374946162</f>
        <v>374946162</v>
      </c>
      <c r="R23" s="61">
        <v>225280152</v>
      </c>
      <c r="S23" s="54">
        <f t="shared" si="10"/>
        <v>1322674432</v>
      </c>
      <c r="T23" s="62">
        <f>210000000+80000000</f>
        <v>290000000</v>
      </c>
      <c r="U23" s="54">
        <f t="shared" si="11"/>
        <v>1612674432</v>
      </c>
      <c r="V23" s="67">
        <v>265348566</v>
      </c>
      <c r="W23" s="54">
        <f t="shared" si="12"/>
        <v>1347325866</v>
      </c>
      <c r="X23" s="25" t="s">
        <v>316</v>
      </c>
      <c r="Y23" s="23" t="s">
        <v>18</v>
      </c>
      <c r="Z23" s="66" t="s">
        <v>276</v>
      </c>
      <c r="AA23" s="58" t="s">
        <v>277</v>
      </c>
      <c r="AB23" s="58" t="s">
        <v>278</v>
      </c>
      <c r="AC23" s="58" t="s">
        <v>279</v>
      </c>
      <c r="AD23" s="102" t="s">
        <v>280</v>
      </c>
      <c r="AE23" s="58" t="s">
        <v>20</v>
      </c>
    </row>
    <row r="24" spans="1:31" ht="84.95" customHeight="1" x14ac:dyDescent="0.25">
      <c r="A24" s="77"/>
      <c r="B24" s="77">
        <v>1</v>
      </c>
      <c r="C24" s="77"/>
      <c r="D24" s="59"/>
      <c r="E24" s="69">
        <v>1</v>
      </c>
      <c r="F24" s="13" t="s">
        <v>1715</v>
      </c>
      <c r="G24" s="66" t="s">
        <v>62</v>
      </c>
      <c r="H24" s="14" t="s">
        <v>1602</v>
      </c>
      <c r="I24" s="59" t="s">
        <v>281</v>
      </c>
      <c r="J24" s="66" t="s">
        <v>282</v>
      </c>
      <c r="K24" s="65" t="s">
        <v>283</v>
      </c>
      <c r="L24" s="90">
        <v>43463</v>
      </c>
      <c r="M24" s="91">
        <v>44910</v>
      </c>
      <c r="N24" s="61">
        <v>34000000</v>
      </c>
      <c r="O24" s="61">
        <v>734112000</v>
      </c>
      <c r="P24" s="61">
        <v>756135360</v>
      </c>
      <c r="Q24" s="61">
        <v>778819420</v>
      </c>
      <c r="R24" s="61">
        <v>467940669</v>
      </c>
      <c r="S24" s="54">
        <f t="shared" si="10"/>
        <v>2771007449</v>
      </c>
      <c r="T24" s="22">
        <v>0</v>
      </c>
      <c r="U24" s="54">
        <f t="shared" si="11"/>
        <v>2771007449</v>
      </c>
      <c r="V24" s="43">
        <v>0</v>
      </c>
      <c r="W24" s="54">
        <f t="shared" si="12"/>
        <v>2771007449</v>
      </c>
      <c r="X24" s="25" t="s">
        <v>415</v>
      </c>
      <c r="Y24" s="23" t="s">
        <v>18</v>
      </c>
      <c r="Z24" s="66" t="s">
        <v>284</v>
      </c>
      <c r="AA24" s="58" t="s">
        <v>285</v>
      </c>
      <c r="AB24" s="58" t="s">
        <v>286</v>
      </c>
      <c r="AC24" s="58" t="s">
        <v>287</v>
      </c>
      <c r="AD24" s="102" t="s">
        <v>288</v>
      </c>
      <c r="AE24" s="58" t="s">
        <v>20</v>
      </c>
    </row>
  </sheetData>
  <autoFilter ref="A1:AE24"/>
  <hyperlinks>
    <hyperlink ref="AD2" r:id="rId1"/>
    <hyperlink ref="AD4" r:id="rId2"/>
    <hyperlink ref="AD10" r:id="rId3"/>
    <hyperlink ref="AD3" r:id="rId4"/>
    <hyperlink ref="AD8" r:id="rId5"/>
    <hyperlink ref="AD13" r:id="rId6"/>
    <hyperlink ref="AD6" r:id="rId7"/>
    <hyperlink ref="AD7" r:id="rId8"/>
    <hyperlink ref="AD14" r:id="rId9"/>
    <hyperlink ref="AD15" r:id="rId10"/>
    <hyperlink ref="AD16" r:id="rId11"/>
    <hyperlink ref="AD17" r:id="rId12"/>
    <hyperlink ref="AD19" r:id="rId13"/>
    <hyperlink ref="AD21" r:id="rId14"/>
    <hyperlink ref="AD22" r:id="rId15"/>
    <hyperlink ref="AD23" r:id="rId16"/>
    <hyperlink ref="AD24" r:id="rId17"/>
    <hyperlink ref="AD20" r:id="rId18"/>
    <hyperlink ref="AD9" r:id="rId19"/>
    <hyperlink ref="AD11" r:id="rId20"/>
    <hyperlink ref="AD12" r:id="rId21"/>
    <hyperlink ref="AD18" r:id="rId22"/>
    <hyperlink ref="AD5" r:id="rId23"/>
    <hyperlink ref="H5" r:id="rId24"/>
  </hyperlinks>
  <pageMargins left="0.70866141732283472" right="0.70866141732283472" top="0.74803149606299213" bottom="0.74803149606299213" header="0.31496062992125984" footer="0.31496062992125984"/>
  <pageSetup scale="50" orientation="landscape" verticalDpi="1200" r:id="rId2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dimension ref="A1:OZ7"/>
  <sheetViews>
    <sheetView zoomScale="95" zoomScaleNormal="95" workbookViewId="0">
      <pane xSplit="10" ySplit="1" topLeftCell="K2" activePane="bottomRight" state="frozen"/>
      <selection pane="topRight" activeCell="W1" sqref="W1"/>
      <selection pane="bottomLeft" activeCell="A2" sqref="A2"/>
      <selection pane="bottomRight" activeCell="O2" sqref="O2"/>
    </sheetView>
  </sheetViews>
  <sheetFormatPr baseColWidth="10" defaultRowHeight="13.5" x14ac:dyDescent="0.25"/>
  <cols>
    <col min="1" max="1" width="5.28515625" style="29" customWidth="1"/>
    <col min="2" max="2" width="5.140625" style="29" customWidth="1"/>
    <col min="3" max="3" width="4" style="29" customWidth="1"/>
    <col min="4" max="5" width="4.28515625" style="29" customWidth="1"/>
    <col min="6" max="6" width="13" style="29" customWidth="1"/>
    <col min="7" max="7" width="15.7109375" style="29" customWidth="1"/>
    <col min="8" max="8" width="21.28515625" style="29" customWidth="1"/>
    <col min="9" max="9" width="24.5703125" style="29" customWidth="1"/>
    <col min="10" max="10" width="13.85546875" style="29" customWidth="1"/>
    <col min="11" max="11" width="26.7109375" style="29" customWidth="1"/>
    <col min="12" max="12" width="50" style="29" customWidth="1"/>
    <col min="13" max="13" width="15.7109375" style="29" customWidth="1"/>
    <col min="14" max="14" width="13.5703125" style="42" customWidth="1"/>
    <col min="15" max="15" width="14.28515625" style="42" customWidth="1"/>
    <col min="16" max="16" width="15.140625" style="29" customWidth="1"/>
    <col min="17" max="17" width="15.7109375" style="29" customWidth="1"/>
    <col min="18" max="19" width="15.42578125" style="29" customWidth="1"/>
    <col min="20" max="20" width="16.28515625" style="29" customWidth="1"/>
    <col min="21" max="21" width="15.7109375" style="29" customWidth="1"/>
    <col min="22" max="22" width="18" style="29" customWidth="1"/>
    <col min="23" max="23" width="15.7109375" style="29" customWidth="1"/>
    <col min="24" max="24" width="19.28515625" style="29" customWidth="1"/>
    <col min="25" max="25" width="22.140625" style="29" customWidth="1"/>
    <col min="26" max="26" width="17.5703125" style="29" customWidth="1"/>
    <col min="27" max="27" width="21.7109375" style="29" customWidth="1"/>
    <col min="28" max="28" width="17.5703125" style="29" customWidth="1"/>
    <col min="29" max="29" width="20.85546875" style="29" customWidth="1"/>
    <col min="30" max="30" width="16.85546875" style="29" customWidth="1"/>
    <col min="31" max="31" width="23.140625" style="29" customWidth="1"/>
    <col min="32" max="32" width="16.5703125" style="29" customWidth="1"/>
    <col min="33" max="416" width="11.42578125" style="84"/>
    <col min="417" max="16384" width="11.42578125" style="29"/>
  </cols>
  <sheetData>
    <row r="1" spans="1:416" s="70" customFormat="1" ht="159.75" customHeight="1" thickBot="1" x14ac:dyDescent="0.3">
      <c r="A1" s="4" t="s">
        <v>1788</v>
      </c>
      <c r="B1" s="4" t="s">
        <v>1789</v>
      </c>
      <c r="C1" s="4" t="s">
        <v>1778</v>
      </c>
      <c r="D1" s="4" t="s">
        <v>1779</v>
      </c>
      <c r="E1" s="4" t="s">
        <v>1780</v>
      </c>
      <c r="F1" s="5" t="s">
        <v>480</v>
      </c>
      <c r="G1" s="4" t="s">
        <v>4</v>
      </c>
      <c r="H1" s="4" t="s">
        <v>341</v>
      </c>
      <c r="I1" s="4" t="s">
        <v>342</v>
      </c>
      <c r="J1" s="5" t="s">
        <v>289</v>
      </c>
      <c r="K1" s="4" t="s">
        <v>343</v>
      </c>
      <c r="L1" s="5" t="s">
        <v>1</v>
      </c>
      <c r="M1" s="7" t="s">
        <v>344</v>
      </c>
      <c r="N1" s="8" t="s">
        <v>345</v>
      </c>
      <c r="O1" s="8" t="s">
        <v>11</v>
      </c>
      <c r="P1" s="7" t="s">
        <v>6</v>
      </c>
      <c r="Q1" s="7" t="s">
        <v>7</v>
      </c>
      <c r="R1" s="7" t="s">
        <v>8</v>
      </c>
      <c r="S1" s="7" t="s">
        <v>9</v>
      </c>
      <c r="T1" s="7" t="s">
        <v>1507</v>
      </c>
      <c r="U1" s="6" t="s">
        <v>325</v>
      </c>
      <c r="V1" s="7" t="s">
        <v>1506</v>
      </c>
      <c r="W1" s="6" t="s">
        <v>324</v>
      </c>
      <c r="X1" s="7" t="s">
        <v>1511</v>
      </c>
      <c r="Y1" s="4" t="s">
        <v>2</v>
      </c>
      <c r="Z1" s="5" t="s">
        <v>3</v>
      </c>
      <c r="AA1" s="9" t="s">
        <v>12</v>
      </c>
      <c r="AB1" s="9" t="s">
        <v>13</v>
      </c>
      <c r="AC1" s="9" t="s">
        <v>14</v>
      </c>
      <c r="AD1" s="9" t="s">
        <v>15</v>
      </c>
      <c r="AE1" s="9" t="s">
        <v>16</v>
      </c>
      <c r="AF1" s="98" t="s">
        <v>17</v>
      </c>
      <c r="AG1" s="97"/>
      <c r="AH1" s="97"/>
      <c r="AI1" s="97"/>
      <c r="AJ1" s="97"/>
      <c r="AK1" s="97"/>
      <c r="AL1" s="97"/>
      <c r="AM1" s="97"/>
      <c r="AN1" s="97"/>
      <c r="AO1" s="97"/>
      <c r="AP1" s="97"/>
      <c r="AQ1" s="97"/>
      <c r="AR1" s="97"/>
      <c r="AS1" s="97"/>
      <c r="AT1" s="97"/>
      <c r="AU1" s="97"/>
      <c r="AV1" s="97"/>
      <c r="AW1" s="97"/>
      <c r="AX1" s="97"/>
      <c r="AY1" s="97"/>
      <c r="AZ1" s="97"/>
      <c r="BA1" s="97"/>
      <c r="BB1" s="97"/>
      <c r="BC1" s="97"/>
      <c r="BD1" s="97"/>
      <c r="BE1" s="97"/>
      <c r="BF1" s="97"/>
      <c r="BG1" s="97"/>
      <c r="BH1" s="97"/>
      <c r="BI1" s="97"/>
      <c r="BJ1" s="97"/>
      <c r="BK1" s="97"/>
      <c r="BL1" s="97"/>
      <c r="BM1" s="97"/>
      <c r="BN1" s="97"/>
      <c r="BO1" s="97"/>
      <c r="BP1" s="97"/>
      <c r="BQ1" s="97"/>
      <c r="BR1" s="97"/>
      <c r="BS1" s="97"/>
      <c r="BT1" s="97"/>
      <c r="BU1" s="97"/>
      <c r="BV1" s="97"/>
      <c r="BW1" s="97"/>
      <c r="BX1" s="97"/>
      <c r="BY1" s="97"/>
      <c r="BZ1" s="97"/>
      <c r="CA1" s="97"/>
      <c r="CB1" s="97"/>
      <c r="CC1" s="97"/>
      <c r="CD1" s="97"/>
      <c r="CE1" s="97"/>
      <c r="CF1" s="97"/>
      <c r="CG1" s="97"/>
      <c r="CH1" s="97"/>
      <c r="CI1" s="97"/>
      <c r="CJ1" s="97"/>
      <c r="CK1" s="97"/>
      <c r="CL1" s="97"/>
      <c r="CM1" s="97"/>
      <c r="CN1" s="97"/>
      <c r="CO1" s="97"/>
      <c r="CP1" s="97"/>
      <c r="CQ1" s="97"/>
      <c r="CR1" s="97"/>
      <c r="CS1" s="97"/>
      <c r="CT1" s="97"/>
      <c r="CU1" s="97"/>
      <c r="CV1" s="97"/>
      <c r="CW1" s="97"/>
      <c r="CX1" s="97"/>
      <c r="CY1" s="97"/>
      <c r="CZ1" s="97"/>
      <c r="DA1" s="97"/>
      <c r="DB1" s="97"/>
      <c r="DC1" s="97"/>
      <c r="DD1" s="97"/>
      <c r="DE1" s="97"/>
      <c r="DF1" s="97"/>
      <c r="DG1" s="97"/>
      <c r="DH1" s="97"/>
      <c r="DI1" s="97"/>
      <c r="DJ1" s="97"/>
      <c r="DK1" s="97"/>
      <c r="DL1" s="97"/>
      <c r="DM1" s="97"/>
      <c r="DN1" s="97"/>
      <c r="DO1" s="97"/>
      <c r="DP1" s="97"/>
      <c r="DQ1" s="97"/>
      <c r="DR1" s="97"/>
      <c r="DS1" s="97"/>
      <c r="DT1" s="97"/>
      <c r="DU1" s="97"/>
      <c r="DV1" s="97"/>
      <c r="DW1" s="97"/>
      <c r="DX1" s="97"/>
      <c r="DY1" s="97"/>
      <c r="DZ1" s="97"/>
      <c r="EA1" s="97"/>
      <c r="EB1" s="97"/>
      <c r="EC1" s="97"/>
      <c r="ED1" s="97"/>
      <c r="EE1" s="97"/>
      <c r="EF1" s="97"/>
      <c r="EG1" s="97"/>
      <c r="EH1" s="97"/>
      <c r="EI1" s="97"/>
      <c r="EJ1" s="97"/>
      <c r="EK1" s="97"/>
      <c r="EL1" s="97"/>
      <c r="EM1" s="97"/>
      <c r="EN1" s="97"/>
      <c r="EO1" s="97"/>
      <c r="EP1" s="97"/>
      <c r="EQ1" s="97"/>
      <c r="ER1" s="97"/>
      <c r="ES1" s="97"/>
      <c r="ET1" s="97"/>
      <c r="EU1" s="97"/>
      <c r="EV1" s="97"/>
      <c r="EW1" s="97"/>
      <c r="EX1" s="97"/>
      <c r="EY1" s="97"/>
      <c r="EZ1" s="97"/>
      <c r="FA1" s="97"/>
      <c r="FB1" s="97"/>
      <c r="FC1" s="97"/>
      <c r="FD1" s="97"/>
      <c r="FE1" s="97"/>
      <c r="FF1" s="97"/>
      <c r="FG1" s="97"/>
      <c r="FH1" s="97"/>
      <c r="FI1" s="97"/>
      <c r="FJ1" s="97"/>
      <c r="FK1" s="97"/>
      <c r="FL1" s="97"/>
      <c r="FM1" s="97"/>
      <c r="FN1" s="97"/>
      <c r="FO1" s="97"/>
      <c r="FP1" s="97"/>
      <c r="FQ1" s="97"/>
      <c r="FR1" s="97"/>
      <c r="FS1" s="97"/>
      <c r="FT1" s="97"/>
      <c r="FU1" s="97"/>
      <c r="FV1" s="97"/>
      <c r="FW1" s="97"/>
      <c r="FX1" s="97"/>
      <c r="FY1" s="97"/>
      <c r="FZ1" s="97"/>
      <c r="GA1" s="97"/>
      <c r="GB1" s="97"/>
      <c r="GC1" s="97"/>
      <c r="GD1" s="97"/>
      <c r="GE1" s="97"/>
      <c r="GF1" s="97"/>
      <c r="GG1" s="97"/>
      <c r="GH1" s="97"/>
      <c r="GI1" s="97"/>
      <c r="GJ1" s="97"/>
      <c r="GK1" s="97"/>
      <c r="GL1" s="97"/>
      <c r="GM1" s="97"/>
      <c r="GN1" s="97"/>
      <c r="GO1" s="97"/>
      <c r="GP1" s="97"/>
      <c r="GQ1" s="97"/>
      <c r="GR1" s="97"/>
      <c r="GS1" s="97"/>
      <c r="GT1" s="97"/>
      <c r="GU1" s="97"/>
      <c r="GV1" s="97"/>
      <c r="GW1" s="97"/>
      <c r="GX1" s="97"/>
      <c r="GY1" s="97"/>
      <c r="GZ1" s="97"/>
      <c r="HA1" s="97"/>
      <c r="HB1" s="97"/>
      <c r="HC1" s="97"/>
      <c r="HD1" s="97"/>
      <c r="HE1" s="97"/>
      <c r="HF1" s="97"/>
      <c r="HG1" s="97"/>
      <c r="HH1" s="97"/>
      <c r="HI1" s="97"/>
      <c r="HJ1" s="97"/>
      <c r="HK1" s="97"/>
      <c r="HL1" s="97"/>
      <c r="HM1" s="97"/>
      <c r="HN1" s="97"/>
      <c r="HO1" s="97"/>
      <c r="HP1" s="97"/>
      <c r="HQ1" s="97"/>
      <c r="HR1" s="97"/>
      <c r="HS1" s="97"/>
      <c r="HT1" s="97"/>
      <c r="HU1" s="97"/>
      <c r="HV1" s="97"/>
      <c r="HW1" s="97"/>
      <c r="HX1" s="97"/>
      <c r="HY1" s="97"/>
      <c r="HZ1" s="97"/>
      <c r="IA1" s="97"/>
      <c r="IB1" s="97"/>
      <c r="IC1" s="97"/>
      <c r="ID1" s="97"/>
      <c r="IE1" s="97"/>
      <c r="IF1" s="97"/>
      <c r="IG1" s="97"/>
      <c r="IH1" s="97"/>
      <c r="II1" s="97"/>
      <c r="IJ1" s="97"/>
      <c r="IK1" s="97"/>
      <c r="IL1" s="97"/>
      <c r="IM1" s="97"/>
      <c r="IN1" s="97"/>
      <c r="IO1" s="97"/>
      <c r="IP1" s="97"/>
      <c r="IQ1" s="97"/>
      <c r="IR1" s="97"/>
      <c r="IS1" s="97"/>
      <c r="IT1" s="97"/>
      <c r="IU1" s="97"/>
      <c r="IV1" s="97"/>
      <c r="IW1" s="97"/>
      <c r="IX1" s="97"/>
      <c r="IY1" s="97"/>
      <c r="IZ1" s="97"/>
      <c r="JA1" s="97"/>
      <c r="JB1" s="97"/>
      <c r="JC1" s="97"/>
      <c r="JD1" s="97"/>
      <c r="JE1" s="97"/>
      <c r="JF1" s="97"/>
      <c r="JG1" s="97"/>
      <c r="JH1" s="97"/>
      <c r="JI1" s="97"/>
      <c r="JJ1" s="97"/>
      <c r="JK1" s="97"/>
      <c r="JL1" s="97"/>
      <c r="JM1" s="97"/>
      <c r="JN1" s="97"/>
      <c r="JO1" s="97"/>
      <c r="JP1" s="97"/>
      <c r="JQ1" s="97"/>
      <c r="JR1" s="97"/>
      <c r="JS1" s="97"/>
      <c r="JT1" s="97"/>
      <c r="JU1" s="97"/>
      <c r="JV1" s="97"/>
      <c r="JW1" s="97"/>
      <c r="JX1" s="97"/>
      <c r="JY1" s="97"/>
      <c r="JZ1" s="97"/>
      <c r="KA1" s="97"/>
      <c r="KB1" s="97"/>
      <c r="KC1" s="97"/>
      <c r="KD1" s="97"/>
      <c r="KE1" s="97"/>
      <c r="KF1" s="97"/>
      <c r="KG1" s="97"/>
      <c r="KH1" s="97"/>
      <c r="KI1" s="97"/>
      <c r="KJ1" s="97"/>
      <c r="KK1" s="97"/>
      <c r="KL1" s="97"/>
      <c r="KM1" s="97"/>
      <c r="KN1" s="97"/>
      <c r="KO1" s="97"/>
      <c r="KP1" s="97"/>
      <c r="KQ1" s="97"/>
      <c r="KR1" s="97"/>
      <c r="KS1" s="97"/>
      <c r="KT1" s="97"/>
      <c r="KU1" s="97"/>
      <c r="KV1" s="97"/>
      <c r="KW1" s="97"/>
      <c r="KX1" s="97"/>
      <c r="KY1" s="97"/>
      <c r="KZ1" s="97"/>
      <c r="LA1" s="97"/>
      <c r="LB1" s="97"/>
      <c r="LC1" s="97"/>
      <c r="LD1" s="97"/>
      <c r="LE1" s="97"/>
      <c r="LF1" s="97"/>
      <c r="LG1" s="97"/>
      <c r="LH1" s="97"/>
      <c r="LI1" s="97"/>
      <c r="LJ1" s="97"/>
      <c r="LK1" s="97"/>
      <c r="LL1" s="97"/>
      <c r="LM1" s="97"/>
      <c r="LN1" s="97"/>
      <c r="LO1" s="97"/>
      <c r="LP1" s="97"/>
      <c r="LQ1" s="97"/>
      <c r="LR1" s="97"/>
      <c r="LS1" s="97"/>
      <c r="LT1" s="97"/>
      <c r="LU1" s="97"/>
      <c r="LV1" s="97"/>
      <c r="LW1" s="97"/>
      <c r="LX1" s="97"/>
      <c r="LY1" s="97"/>
      <c r="LZ1" s="97"/>
      <c r="MA1" s="97"/>
      <c r="MB1" s="97"/>
      <c r="MC1" s="97"/>
      <c r="MD1" s="97"/>
      <c r="ME1" s="97"/>
      <c r="MF1" s="97"/>
      <c r="MG1" s="97"/>
      <c r="MH1" s="97"/>
      <c r="MI1" s="97"/>
      <c r="MJ1" s="97"/>
      <c r="MK1" s="97"/>
      <c r="ML1" s="97"/>
      <c r="MM1" s="97"/>
      <c r="MN1" s="97"/>
      <c r="MO1" s="97"/>
      <c r="MP1" s="97"/>
      <c r="MQ1" s="97"/>
      <c r="MR1" s="97"/>
      <c r="MS1" s="97"/>
      <c r="MT1" s="97"/>
      <c r="MU1" s="97"/>
      <c r="MV1" s="97"/>
      <c r="MW1" s="97"/>
      <c r="MX1" s="97"/>
      <c r="MY1" s="97"/>
      <c r="MZ1" s="97"/>
      <c r="NA1" s="97"/>
      <c r="NB1" s="97"/>
      <c r="NC1" s="97"/>
      <c r="ND1" s="97"/>
      <c r="NE1" s="97"/>
      <c r="NF1" s="97"/>
      <c r="NG1" s="97"/>
      <c r="NH1" s="97"/>
      <c r="NI1" s="97"/>
      <c r="NJ1" s="97"/>
      <c r="NK1" s="97"/>
      <c r="NL1" s="97"/>
      <c r="NM1" s="97"/>
      <c r="NN1" s="97"/>
      <c r="NO1" s="97"/>
      <c r="NP1" s="97"/>
      <c r="NQ1" s="97"/>
      <c r="NR1" s="97"/>
      <c r="NS1" s="97"/>
      <c r="NT1" s="97"/>
      <c r="NU1" s="97"/>
      <c r="NV1" s="97"/>
      <c r="NW1" s="97"/>
      <c r="NX1" s="97"/>
      <c r="NY1" s="97"/>
      <c r="NZ1" s="97"/>
      <c r="OA1" s="97"/>
      <c r="OB1" s="97"/>
      <c r="OC1" s="97"/>
      <c r="OD1" s="97"/>
      <c r="OE1" s="97"/>
      <c r="OF1" s="97"/>
      <c r="OG1" s="97"/>
      <c r="OH1" s="97"/>
      <c r="OI1" s="97"/>
      <c r="OJ1" s="97"/>
      <c r="OK1" s="97"/>
      <c r="OL1" s="97"/>
      <c r="OM1" s="97"/>
      <c r="ON1" s="97"/>
      <c r="OO1" s="97"/>
      <c r="OP1" s="97"/>
      <c r="OQ1" s="97"/>
      <c r="OR1" s="97"/>
      <c r="OS1" s="97"/>
      <c r="OT1" s="97"/>
      <c r="OU1" s="97"/>
      <c r="OV1" s="97"/>
      <c r="OW1" s="97"/>
      <c r="OX1" s="97"/>
      <c r="OY1" s="97"/>
      <c r="OZ1" s="97"/>
    </row>
    <row r="2" spans="1:416" ht="84.95" customHeight="1" x14ac:dyDescent="0.25">
      <c r="A2" s="77">
        <v>1</v>
      </c>
      <c r="B2" s="77"/>
      <c r="C2" s="10"/>
      <c r="D2" s="10"/>
      <c r="E2" s="17">
        <v>1</v>
      </c>
      <c r="F2" s="15" t="s">
        <v>1707</v>
      </c>
      <c r="G2" s="13" t="s">
        <v>308</v>
      </c>
      <c r="H2" s="48" t="s">
        <v>401</v>
      </c>
      <c r="I2" s="14" t="s">
        <v>402</v>
      </c>
      <c r="J2" s="10" t="s">
        <v>400</v>
      </c>
      <c r="K2" s="49" t="s">
        <v>361</v>
      </c>
      <c r="L2" s="51" t="s">
        <v>403</v>
      </c>
      <c r="M2" s="87">
        <v>43761</v>
      </c>
      <c r="N2" s="82">
        <v>43766</v>
      </c>
      <c r="O2" s="82">
        <v>45119</v>
      </c>
      <c r="P2" s="52">
        <v>170000000</v>
      </c>
      <c r="Q2" s="22">
        <v>2101200000</v>
      </c>
      <c r="R2" s="22">
        <v>2164236000</v>
      </c>
      <c r="S2" s="22">
        <v>1300345130</v>
      </c>
      <c r="T2" s="57">
        <f t="shared" ref="T2" si="0">P2+Q2+R2+S2</f>
        <v>5735781130</v>
      </c>
      <c r="U2" s="19">
        <v>0</v>
      </c>
      <c r="V2" s="57">
        <f t="shared" ref="V2" si="1">T2+U2</f>
        <v>5735781130</v>
      </c>
      <c r="W2" s="20">
        <v>0</v>
      </c>
      <c r="X2" s="57">
        <f t="shared" ref="X2" si="2">V2-W2</f>
        <v>5735781130</v>
      </c>
      <c r="Y2" s="23" t="s">
        <v>404</v>
      </c>
      <c r="Z2" s="23" t="s">
        <v>356</v>
      </c>
      <c r="AA2" s="49" t="s">
        <v>108</v>
      </c>
      <c r="AB2" s="50" t="s">
        <v>362</v>
      </c>
      <c r="AC2" s="16" t="s">
        <v>387</v>
      </c>
      <c r="AD2" s="16" t="s">
        <v>109</v>
      </c>
      <c r="AE2" s="53" t="s">
        <v>388</v>
      </c>
      <c r="AF2" s="94" t="s">
        <v>20</v>
      </c>
    </row>
    <row r="3" spans="1:416" ht="114" customHeight="1" x14ac:dyDescent="0.25">
      <c r="A3" s="77"/>
      <c r="B3" s="77">
        <v>1</v>
      </c>
      <c r="C3" s="17">
        <v>1</v>
      </c>
      <c r="D3" s="10"/>
      <c r="E3" s="10"/>
      <c r="F3" s="15" t="s">
        <v>1705</v>
      </c>
      <c r="G3" s="13" t="s">
        <v>62</v>
      </c>
      <c r="H3" s="47" t="s">
        <v>411</v>
      </c>
      <c r="I3" s="14" t="s">
        <v>412</v>
      </c>
      <c r="J3" s="10" t="s">
        <v>410</v>
      </c>
      <c r="K3" s="49" t="s">
        <v>413</v>
      </c>
      <c r="L3" s="51" t="s">
        <v>414</v>
      </c>
      <c r="M3" s="87">
        <v>43791</v>
      </c>
      <c r="N3" s="82">
        <v>43791</v>
      </c>
      <c r="O3" s="82">
        <v>44910</v>
      </c>
      <c r="P3" s="52">
        <v>296000000</v>
      </c>
      <c r="Q3" s="22">
        <v>2368000000</v>
      </c>
      <c r="R3" s="22">
        <v>3658560000</v>
      </c>
      <c r="S3" s="22">
        <v>2198184800</v>
      </c>
      <c r="T3" s="57">
        <f t="shared" ref="T3:T4" si="3">P3+Q3+R3+S3</f>
        <v>8520744800</v>
      </c>
      <c r="U3" s="19">
        <v>0</v>
      </c>
      <c r="V3" s="57">
        <f t="shared" ref="V3" si="4">T3+U3</f>
        <v>8520744800</v>
      </c>
      <c r="W3" s="20">
        <v>0</v>
      </c>
      <c r="X3" s="57">
        <f t="shared" ref="X3" si="5">V3-W3</f>
        <v>8520744800</v>
      </c>
      <c r="Y3" s="23" t="s">
        <v>415</v>
      </c>
      <c r="Z3" s="23" t="s">
        <v>356</v>
      </c>
      <c r="AA3" s="49" t="s">
        <v>416</v>
      </c>
      <c r="AB3" s="50" t="s">
        <v>417</v>
      </c>
      <c r="AC3" s="16" t="s">
        <v>418</v>
      </c>
      <c r="AD3" s="16">
        <v>3902029</v>
      </c>
      <c r="AE3" s="53" t="s">
        <v>195</v>
      </c>
      <c r="AF3" s="94" t="s">
        <v>20</v>
      </c>
    </row>
    <row r="4" spans="1:416" ht="114" customHeight="1" x14ac:dyDescent="0.25">
      <c r="A4" s="77"/>
      <c r="B4" s="77">
        <v>1</v>
      </c>
      <c r="C4" s="10"/>
      <c r="D4" s="17">
        <v>1</v>
      </c>
      <c r="E4" s="10"/>
      <c r="F4" s="15" t="s">
        <v>1709</v>
      </c>
      <c r="G4" s="13" t="s">
        <v>62</v>
      </c>
      <c r="H4" s="47" t="s">
        <v>427</v>
      </c>
      <c r="I4" s="14" t="s">
        <v>428</v>
      </c>
      <c r="J4" s="10" t="s">
        <v>426</v>
      </c>
      <c r="K4" s="49" t="s">
        <v>429</v>
      </c>
      <c r="L4" s="51" t="s">
        <v>430</v>
      </c>
      <c r="M4" s="87">
        <v>43808</v>
      </c>
      <c r="N4" s="82">
        <v>43805</v>
      </c>
      <c r="O4" s="82">
        <v>44926</v>
      </c>
      <c r="P4" s="52" t="s">
        <v>21</v>
      </c>
      <c r="Q4" s="22">
        <v>0</v>
      </c>
      <c r="R4" s="22">
        <v>0</v>
      </c>
      <c r="S4" s="22">
        <v>0</v>
      </c>
      <c r="T4" s="57" t="e">
        <f t="shared" si="3"/>
        <v>#VALUE!</v>
      </c>
      <c r="U4" s="19">
        <v>0</v>
      </c>
      <c r="V4" s="57" t="e">
        <f t="shared" ref="V4:V7" si="6">T4+U4</f>
        <v>#VALUE!</v>
      </c>
      <c r="W4" s="20">
        <v>0</v>
      </c>
      <c r="X4" s="57" t="e">
        <f t="shared" ref="X4:X7" si="7">V4-W4</f>
        <v>#VALUE!</v>
      </c>
      <c r="Y4" s="24" t="s">
        <v>379</v>
      </c>
      <c r="Z4" s="23" t="s">
        <v>356</v>
      </c>
      <c r="AA4" s="49" t="s">
        <v>429</v>
      </c>
      <c r="AB4" s="50" t="s">
        <v>431</v>
      </c>
      <c r="AC4" s="16" t="s">
        <v>432</v>
      </c>
      <c r="AD4" s="16">
        <v>3214921316</v>
      </c>
      <c r="AE4" s="53" t="s">
        <v>433</v>
      </c>
      <c r="AF4" s="94" t="s">
        <v>20</v>
      </c>
    </row>
    <row r="5" spans="1:416" ht="114" customHeight="1" x14ac:dyDescent="0.25">
      <c r="A5" s="77">
        <v>1</v>
      </c>
      <c r="B5" s="77"/>
      <c r="C5" s="17">
        <v>1</v>
      </c>
      <c r="D5" s="44"/>
      <c r="E5" s="44"/>
      <c r="F5" s="15" t="s">
        <v>1704</v>
      </c>
      <c r="G5" s="13" t="s">
        <v>29</v>
      </c>
      <c r="H5" s="47" t="s">
        <v>436</v>
      </c>
      <c r="I5" s="14" t="s">
        <v>437</v>
      </c>
      <c r="J5" s="10" t="s">
        <v>435</v>
      </c>
      <c r="K5" s="49" t="s">
        <v>153</v>
      </c>
      <c r="L5" s="51" t="s">
        <v>438</v>
      </c>
      <c r="M5" s="87">
        <v>43808</v>
      </c>
      <c r="N5" s="82">
        <v>43808</v>
      </c>
      <c r="O5" s="82">
        <v>44985</v>
      </c>
      <c r="P5" s="52">
        <v>74000000</v>
      </c>
      <c r="Q5" s="22">
        <f>891000000</f>
        <v>891000000</v>
      </c>
      <c r="R5" s="22">
        <v>918450000</v>
      </c>
      <c r="S5" s="22">
        <v>552255000</v>
      </c>
      <c r="T5" s="57">
        <f t="shared" ref="T5:T7" si="8">P5+Q5+R5+S5</f>
        <v>2435705000</v>
      </c>
      <c r="U5" s="19">
        <v>350000000</v>
      </c>
      <c r="V5" s="57">
        <f t="shared" si="6"/>
        <v>2785705000</v>
      </c>
      <c r="W5" s="55">
        <v>250000000</v>
      </c>
      <c r="X5" s="57">
        <f t="shared" si="7"/>
        <v>2535705000</v>
      </c>
      <c r="Y5" s="23" t="s">
        <v>334</v>
      </c>
      <c r="Z5" s="23" t="s">
        <v>356</v>
      </c>
      <c r="AA5" s="49" t="s">
        <v>439</v>
      </c>
      <c r="AB5" s="49" t="s">
        <v>440</v>
      </c>
      <c r="AC5" s="49" t="s">
        <v>441</v>
      </c>
      <c r="AD5" s="49">
        <v>3101786</v>
      </c>
      <c r="AE5" s="53" t="s">
        <v>442</v>
      </c>
      <c r="AF5" s="94" t="s">
        <v>20</v>
      </c>
    </row>
    <row r="6" spans="1:416" ht="114" customHeight="1" x14ac:dyDescent="0.25">
      <c r="A6" s="77"/>
      <c r="B6" s="77">
        <v>1</v>
      </c>
      <c r="C6" s="17">
        <v>1</v>
      </c>
      <c r="D6" s="10"/>
      <c r="E6" s="10"/>
      <c r="F6" s="15" t="s">
        <v>1706</v>
      </c>
      <c r="G6" s="13" t="s">
        <v>357</v>
      </c>
      <c r="H6" s="47" t="s">
        <v>461</v>
      </c>
      <c r="I6" s="14" t="s">
        <v>462</v>
      </c>
      <c r="J6" s="10" t="s">
        <v>460</v>
      </c>
      <c r="K6" s="49" t="s">
        <v>463</v>
      </c>
      <c r="L6" s="51" t="s">
        <v>464</v>
      </c>
      <c r="M6" s="86">
        <v>43825</v>
      </c>
      <c r="N6" s="82">
        <v>43826</v>
      </c>
      <c r="O6" s="82">
        <v>44915</v>
      </c>
      <c r="P6" s="52">
        <v>12995658</v>
      </c>
      <c r="Q6" s="22">
        <v>1099998780</v>
      </c>
      <c r="R6" s="22">
        <v>596697037</v>
      </c>
      <c r="S6" s="22">
        <f>151544700</f>
        <v>151544700</v>
      </c>
      <c r="T6" s="57">
        <f t="shared" si="8"/>
        <v>1861236175</v>
      </c>
      <c r="U6" s="19">
        <f>435097480+66499615</f>
        <v>501597095</v>
      </c>
      <c r="V6" s="57">
        <f t="shared" si="6"/>
        <v>2362833270</v>
      </c>
      <c r="W6" s="20">
        <v>0</v>
      </c>
      <c r="X6" s="57">
        <f t="shared" si="7"/>
        <v>2362833270</v>
      </c>
      <c r="Y6" s="23" t="s">
        <v>636</v>
      </c>
      <c r="Z6" s="23" t="s">
        <v>356</v>
      </c>
      <c r="AA6" s="49" t="s">
        <v>465</v>
      </c>
      <c r="AB6" s="50" t="s">
        <v>466</v>
      </c>
      <c r="AC6" s="16" t="s">
        <v>467</v>
      </c>
      <c r="AD6" s="16">
        <v>3266200</v>
      </c>
      <c r="AE6" s="53" t="s">
        <v>468</v>
      </c>
      <c r="AF6" s="94" t="s">
        <v>20</v>
      </c>
    </row>
    <row r="7" spans="1:416" ht="137.25" customHeight="1" x14ac:dyDescent="0.25">
      <c r="A7" s="77">
        <v>1</v>
      </c>
      <c r="B7" s="77"/>
      <c r="C7" s="17">
        <v>1</v>
      </c>
      <c r="D7" s="10"/>
      <c r="E7" s="10"/>
      <c r="F7" s="15" t="s">
        <v>1708</v>
      </c>
      <c r="G7" s="13" t="s">
        <v>62</v>
      </c>
      <c r="H7" s="47" t="s">
        <v>472</v>
      </c>
      <c r="I7" s="14" t="s">
        <v>473</v>
      </c>
      <c r="J7" s="10" t="s">
        <v>471</v>
      </c>
      <c r="K7" s="49" t="s">
        <v>474</v>
      </c>
      <c r="L7" s="51" t="s">
        <v>475</v>
      </c>
      <c r="M7" s="86">
        <v>43825</v>
      </c>
      <c r="N7" s="82">
        <v>43825</v>
      </c>
      <c r="O7" s="82">
        <v>44910</v>
      </c>
      <c r="P7" s="52">
        <v>6450000</v>
      </c>
      <c r="Q7" s="22">
        <v>464400000</v>
      </c>
      <c r="R7" s="22">
        <f>478332000</f>
        <v>478332000</v>
      </c>
      <c r="S7" s="22">
        <v>287397810</v>
      </c>
      <c r="T7" s="57">
        <f t="shared" si="8"/>
        <v>1236579810</v>
      </c>
      <c r="U7" s="19">
        <f>184586531+43000000</f>
        <v>227586531</v>
      </c>
      <c r="V7" s="57">
        <f t="shared" si="6"/>
        <v>1464166341</v>
      </c>
      <c r="W7" s="20">
        <v>0</v>
      </c>
      <c r="X7" s="57">
        <f t="shared" si="7"/>
        <v>1464166341</v>
      </c>
      <c r="Y7" s="23" t="s">
        <v>320</v>
      </c>
      <c r="Z7" s="23" t="s">
        <v>356</v>
      </c>
      <c r="AA7" s="49" t="s">
        <v>476</v>
      </c>
      <c r="AB7" s="50" t="s">
        <v>359</v>
      </c>
      <c r="AC7" s="16" t="s">
        <v>477</v>
      </c>
      <c r="AD7" s="16">
        <v>6488080</v>
      </c>
      <c r="AE7" s="53" t="s">
        <v>45</v>
      </c>
      <c r="AF7" s="94" t="s">
        <v>20</v>
      </c>
    </row>
  </sheetData>
  <autoFilter ref="A1:AF7"/>
  <hyperlinks>
    <hyperlink ref="AE2" r:id="rId1"/>
  </hyperlinks>
  <pageMargins left="0.7" right="0.7" top="0.75" bottom="0.75" header="0.3" footer="0.3"/>
  <pageSetup orientation="portrait" verticalDpi="1200" r:id="rId2"/>
  <drawing r:id="rId3"/>
  <legacyDrawing r:id="rId4"/>
  <controls>
    <mc:AlternateContent xmlns:mc="http://schemas.openxmlformats.org/markup-compatibility/2006">
      <mc:Choice Requires="x14">
        <control shapeId="14337" r:id="rId5" name="Control 1">
          <controlPr defaultSize="0" r:id="rId6">
            <anchor moveWithCells="1">
              <from>
                <xdr:col>25</xdr:col>
                <xdr:colOff>1133475</xdr:colOff>
                <xdr:row>1205</xdr:row>
                <xdr:rowOff>0</xdr:rowOff>
              </from>
              <to>
                <xdr:col>26</xdr:col>
                <xdr:colOff>133350</xdr:colOff>
                <xdr:row>1206</xdr:row>
                <xdr:rowOff>47625</xdr:rowOff>
              </to>
            </anchor>
          </controlPr>
        </control>
      </mc:Choice>
      <mc:Fallback>
        <control shapeId="14337" r:id="rId5" name="Control 1"/>
      </mc:Fallback>
    </mc:AlternateContent>
  </control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A1:LX13"/>
  <sheetViews>
    <sheetView zoomScale="95" zoomScaleNormal="95" workbookViewId="0">
      <pane xSplit="11" ySplit="1" topLeftCell="L2" activePane="bottomRight" state="frozen"/>
      <selection pane="topRight" activeCell="V1" sqref="V1"/>
      <selection pane="bottomLeft" activeCell="A2" sqref="A2"/>
      <selection pane="bottomRight" activeCell="O2" sqref="O2"/>
    </sheetView>
  </sheetViews>
  <sheetFormatPr baseColWidth="10" defaultRowHeight="13.5" x14ac:dyDescent="0.25"/>
  <cols>
    <col min="1" max="2" width="5" style="29" customWidth="1"/>
    <col min="3" max="3" width="4.7109375" style="29" customWidth="1"/>
    <col min="4" max="4" width="5" style="29" customWidth="1"/>
    <col min="5" max="6" width="5.28515625" style="29" customWidth="1"/>
    <col min="7" max="7" width="13.85546875" style="29" customWidth="1"/>
    <col min="8" max="8" width="18.42578125" style="29" customWidth="1"/>
    <col min="9" max="9" width="24.140625" style="29" customWidth="1"/>
    <col min="10" max="10" width="29.7109375" style="29" customWidth="1"/>
    <col min="11" max="11" width="13.85546875" style="29" customWidth="1"/>
    <col min="12" max="12" width="25.85546875" style="29" customWidth="1"/>
    <col min="13" max="13" width="48.42578125" style="29" customWidth="1"/>
    <col min="14" max="14" width="14.85546875" style="29" customWidth="1"/>
    <col min="15" max="15" width="13" style="42" customWidth="1"/>
    <col min="16" max="16" width="14.7109375" style="42" customWidth="1"/>
    <col min="17" max="17" width="15.7109375" style="29" customWidth="1"/>
    <col min="18" max="18" width="15.28515625" style="29" customWidth="1"/>
    <col min="19" max="19" width="14.5703125" style="29" customWidth="1"/>
    <col min="20" max="20" width="16.42578125" style="29" customWidth="1"/>
    <col min="21" max="21" width="15.85546875" style="29" customWidth="1"/>
    <col min="22" max="22" width="17.140625" style="29" customWidth="1"/>
    <col min="23" max="23" width="15.85546875" style="29" customWidth="1"/>
    <col min="24" max="24" width="19.28515625" style="29" customWidth="1"/>
    <col min="25" max="25" width="21" style="29" customWidth="1"/>
    <col min="26" max="26" width="16.42578125" style="29" customWidth="1"/>
    <col min="27" max="27" width="22.5703125" style="29" customWidth="1"/>
    <col min="28" max="28" width="16.42578125" style="29" customWidth="1"/>
    <col min="29" max="29" width="13.7109375" style="29" customWidth="1"/>
    <col min="30" max="30" width="20.7109375" style="29" customWidth="1"/>
    <col min="31" max="31" width="18.140625" style="29" customWidth="1"/>
    <col min="32" max="32" width="21.28515625" style="29" customWidth="1"/>
    <col min="33" max="33" width="16.5703125" style="29" customWidth="1"/>
    <col min="34" max="16384" width="11.42578125" style="29"/>
  </cols>
  <sheetData>
    <row r="1" spans="1:336" s="70" customFormat="1" ht="144.75" customHeight="1" thickBot="1" x14ac:dyDescent="0.3">
      <c r="A1" s="4" t="s">
        <v>1787</v>
      </c>
      <c r="B1" s="4" t="s">
        <v>1788</v>
      </c>
      <c r="C1" s="4" t="s">
        <v>1789</v>
      </c>
      <c r="D1" s="4" t="s">
        <v>1777</v>
      </c>
      <c r="E1" s="4" t="s">
        <v>1778</v>
      </c>
      <c r="F1" s="4" t="s">
        <v>1779</v>
      </c>
      <c r="G1" s="4" t="s">
        <v>480</v>
      </c>
      <c r="H1" s="4" t="s">
        <v>4</v>
      </c>
      <c r="I1" s="4" t="s">
        <v>341</v>
      </c>
      <c r="J1" s="4" t="s">
        <v>342</v>
      </c>
      <c r="K1" s="5" t="s">
        <v>289</v>
      </c>
      <c r="L1" s="4" t="s">
        <v>0</v>
      </c>
      <c r="M1" s="5" t="s">
        <v>1</v>
      </c>
      <c r="N1" s="7" t="s">
        <v>481</v>
      </c>
      <c r="O1" s="8" t="s">
        <v>482</v>
      </c>
      <c r="P1" s="8" t="s">
        <v>11</v>
      </c>
      <c r="Q1" s="7" t="s">
        <v>7</v>
      </c>
      <c r="R1" s="7" t="s">
        <v>8</v>
      </c>
      <c r="S1" s="7" t="s">
        <v>9</v>
      </c>
      <c r="T1" s="7" t="s">
        <v>1508</v>
      </c>
      <c r="U1" s="6" t="s">
        <v>325</v>
      </c>
      <c r="V1" s="7" t="s">
        <v>1506</v>
      </c>
      <c r="W1" s="6" t="s">
        <v>324</v>
      </c>
      <c r="X1" s="7" t="s">
        <v>1511</v>
      </c>
      <c r="Y1" s="4" t="s">
        <v>2</v>
      </c>
      <c r="Z1" s="5" t="s">
        <v>3</v>
      </c>
      <c r="AA1" s="9" t="s">
        <v>12</v>
      </c>
      <c r="AB1" s="9" t="s">
        <v>483</v>
      </c>
      <c r="AC1" s="9" t="s">
        <v>484</v>
      </c>
      <c r="AD1" s="9" t="s">
        <v>14</v>
      </c>
      <c r="AE1" s="9" t="s">
        <v>15</v>
      </c>
      <c r="AF1" s="9" t="s">
        <v>16</v>
      </c>
      <c r="AG1" s="9" t="s">
        <v>17</v>
      </c>
      <c r="AH1" s="97"/>
      <c r="AI1" s="97"/>
      <c r="AJ1" s="97"/>
      <c r="AK1" s="97"/>
      <c r="AL1" s="97"/>
      <c r="AM1" s="97"/>
      <c r="AN1" s="97"/>
      <c r="AO1" s="97"/>
      <c r="AP1" s="97"/>
      <c r="AQ1" s="97"/>
      <c r="AR1" s="97"/>
      <c r="AS1" s="97"/>
      <c r="AT1" s="97"/>
      <c r="AU1" s="97"/>
      <c r="AV1" s="97"/>
      <c r="AW1" s="97"/>
      <c r="AX1" s="97"/>
      <c r="AY1" s="97"/>
      <c r="AZ1" s="97"/>
      <c r="BA1" s="97"/>
      <c r="BB1" s="97"/>
      <c r="BC1" s="97"/>
      <c r="BD1" s="97"/>
      <c r="BE1" s="97"/>
      <c r="BF1" s="97"/>
      <c r="BG1" s="97"/>
      <c r="BH1" s="97"/>
      <c r="BI1" s="97"/>
      <c r="BJ1" s="97"/>
      <c r="BK1" s="97"/>
      <c r="BL1" s="97"/>
      <c r="BM1" s="97"/>
      <c r="BN1" s="97"/>
      <c r="BO1" s="97"/>
      <c r="BP1" s="97"/>
      <c r="BQ1" s="97"/>
      <c r="BR1" s="97"/>
      <c r="BS1" s="97"/>
      <c r="BT1" s="97"/>
      <c r="BU1" s="97"/>
      <c r="BV1" s="97"/>
      <c r="BW1" s="97"/>
      <c r="BX1" s="97"/>
      <c r="BY1" s="97"/>
      <c r="BZ1" s="97"/>
      <c r="CA1" s="97"/>
      <c r="CB1" s="97"/>
      <c r="CC1" s="97"/>
      <c r="CD1" s="97"/>
      <c r="CE1" s="97"/>
      <c r="CF1" s="97"/>
      <c r="CG1" s="97"/>
      <c r="CH1" s="97"/>
      <c r="CI1" s="97"/>
      <c r="CJ1" s="97"/>
      <c r="CK1" s="97"/>
      <c r="CL1" s="97"/>
      <c r="CM1" s="97"/>
      <c r="CN1" s="97"/>
      <c r="CO1" s="97"/>
      <c r="CP1" s="97"/>
      <c r="CQ1" s="97"/>
      <c r="CR1" s="97"/>
      <c r="CS1" s="97"/>
      <c r="CT1" s="97"/>
      <c r="CU1" s="97"/>
      <c r="CV1" s="97"/>
      <c r="CW1" s="97"/>
      <c r="CX1" s="97"/>
      <c r="CY1" s="97"/>
      <c r="CZ1" s="97"/>
      <c r="DA1" s="97"/>
      <c r="DB1" s="97"/>
      <c r="DC1" s="97"/>
      <c r="DD1" s="97"/>
      <c r="DE1" s="97"/>
      <c r="DF1" s="97"/>
      <c r="DG1" s="97"/>
      <c r="DH1" s="97"/>
      <c r="DI1" s="97"/>
      <c r="DJ1" s="97"/>
      <c r="DK1" s="97"/>
      <c r="DL1" s="97"/>
      <c r="DM1" s="97"/>
      <c r="DN1" s="97"/>
      <c r="DO1" s="97"/>
      <c r="DP1" s="97"/>
      <c r="DQ1" s="97"/>
      <c r="DR1" s="97"/>
      <c r="DS1" s="97"/>
      <c r="DT1" s="97"/>
      <c r="DU1" s="97"/>
      <c r="DV1" s="97"/>
      <c r="DW1" s="97"/>
      <c r="DX1" s="97"/>
      <c r="DY1" s="97"/>
      <c r="DZ1" s="97"/>
      <c r="EA1" s="97"/>
      <c r="EB1" s="97"/>
      <c r="EC1" s="97"/>
      <c r="ED1" s="97"/>
      <c r="EE1" s="97"/>
      <c r="EF1" s="97"/>
      <c r="EG1" s="97"/>
      <c r="EH1" s="97"/>
      <c r="EI1" s="97"/>
      <c r="EJ1" s="97"/>
      <c r="EK1" s="97"/>
      <c r="EL1" s="97"/>
      <c r="EM1" s="97"/>
      <c r="EN1" s="97"/>
      <c r="EO1" s="97"/>
      <c r="EP1" s="97"/>
      <c r="EQ1" s="97"/>
      <c r="ER1" s="97"/>
      <c r="ES1" s="97"/>
      <c r="ET1" s="97"/>
      <c r="EU1" s="97"/>
      <c r="EV1" s="97"/>
      <c r="EW1" s="97"/>
      <c r="EX1" s="97"/>
      <c r="EY1" s="97"/>
      <c r="EZ1" s="97"/>
      <c r="FA1" s="97"/>
      <c r="FB1" s="97"/>
      <c r="FC1" s="97"/>
      <c r="FD1" s="97"/>
      <c r="FE1" s="97"/>
      <c r="FF1" s="97"/>
      <c r="FG1" s="97"/>
      <c r="FH1" s="97"/>
      <c r="FI1" s="97"/>
      <c r="FJ1" s="97"/>
      <c r="FK1" s="97"/>
      <c r="FL1" s="97"/>
      <c r="FM1" s="97"/>
      <c r="FN1" s="97"/>
      <c r="FO1" s="97"/>
      <c r="FP1" s="97"/>
      <c r="FQ1" s="97"/>
      <c r="FR1" s="97"/>
      <c r="FS1" s="97"/>
      <c r="FT1" s="97"/>
      <c r="FU1" s="97"/>
      <c r="FV1" s="97"/>
      <c r="FW1" s="97"/>
      <c r="FX1" s="97"/>
      <c r="FY1" s="97"/>
      <c r="FZ1" s="97"/>
      <c r="GA1" s="97"/>
      <c r="GB1" s="97"/>
      <c r="GC1" s="97"/>
      <c r="GD1" s="97"/>
      <c r="GE1" s="97"/>
      <c r="GF1" s="97"/>
      <c r="GG1" s="97"/>
      <c r="GH1" s="97"/>
      <c r="GI1" s="97"/>
      <c r="GJ1" s="97"/>
      <c r="GK1" s="97"/>
      <c r="GL1" s="97"/>
      <c r="GM1" s="97"/>
      <c r="GN1" s="97"/>
      <c r="GO1" s="97"/>
      <c r="GP1" s="97"/>
      <c r="GQ1" s="97"/>
      <c r="GR1" s="97"/>
      <c r="GS1" s="97"/>
      <c r="GT1" s="97"/>
      <c r="GU1" s="97"/>
      <c r="GV1" s="97"/>
      <c r="GW1" s="97"/>
      <c r="GX1" s="97"/>
      <c r="GY1" s="97"/>
      <c r="GZ1" s="97"/>
      <c r="HA1" s="97"/>
      <c r="HB1" s="97"/>
      <c r="HC1" s="97"/>
      <c r="HD1" s="97"/>
      <c r="HE1" s="97"/>
      <c r="HF1" s="97"/>
      <c r="HG1" s="97"/>
      <c r="HH1" s="97"/>
      <c r="HI1" s="97"/>
      <c r="HJ1" s="97"/>
      <c r="HK1" s="97"/>
      <c r="HL1" s="97"/>
      <c r="HM1" s="97"/>
      <c r="HN1" s="97"/>
      <c r="HO1" s="97"/>
      <c r="HP1" s="97"/>
      <c r="HQ1" s="97"/>
      <c r="HR1" s="97"/>
      <c r="HS1" s="97"/>
      <c r="HT1" s="97"/>
      <c r="HU1" s="97"/>
      <c r="HV1" s="97"/>
      <c r="HW1" s="97"/>
      <c r="HX1" s="97"/>
      <c r="HY1" s="97"/>
      <c r="HZ1" s="97"/>
      <c r="IA1" s="97"/>
      <c r="IB1" s="97"/>
      <c r="IC1" s="97"/>
      <c r="ID1" s="97"/>
      <c r="IE1" s="97"/>
      <c r="IF1" s="97"/>
      <c r="IG1" s="97"/>
      <c r="IH1" s="97"/>
      <c r="II1" s="97"/>
      <c r="IJ1" s="97"/>
      <c r="IK1" s="97"/>
      <c r="IL1" s="97"/>
      <c r="IM1" s="97"/>
      <c r="IN1" s="97"/>
      <c r="IO1" s="97"/>
      <c r="IP1" s="97"/>
      <c r="IQ1" s="97"/>
      <c r="IR1" s="97"/>
      <c r="IS1" s="97"/>
      <c r="IT1" s="97"/>
      <c r="IU1" s="97"/>
      <c r="IV1" s="97"/>
      <c r="IW1" s="97"/>
      <c r="IX1" s="97"/>
      <c r="IY1" s="97"/>
      <c r="IZ1" s="97"/>
      <c r="JA1" s="97"/>
      <c r="JB1" s="97"/>
      <c r="JC1" s="97"/>
      <c r="JD1" s="97"/>
      <c r="JE1" s="97"/>
      <c r="JF1" s="97"/>
      <c r="JG1" s="97"/>
      <c r="JH1" s="97"/>
      <c r="JI1" s="97"/>
      <c r="JJ1" s="97"/>
      <c r="JK1" s="97"/>
      <c r="JL1" s="97"/>
      <c r="JM1" s="97"/>
      <c r="JN1" s="97"/>
      <c r="JO1" s="97"/>
      <c r="JP1" s="97"/>
      <c r="JQ1" s="97"/>
      <c r="JR1" s="97"/>
      <c r="JS1" s="97"/>
      <c r="JT1" s="97"/>
      <c r="JU1" s="97"/>
      <c r="JV1" s="97"/>
      <c r="JW1" s="97"/>
      <c r="JX1" s="97"/>
      <c r="JY1" s="97"/>
      <c r="JZ1" s="97"/>
      <c r="KA1" s="97"/>
      <c r="KB1" s="97"/>
      <c r="KC1" s="97"/>
      <c r="KD1" s="97"/>
      <c r="KE1" s="97"/>
      <c r="KF1" s="97"/>
      <c r="KG1" s="97"/>
      <c r="KH1" s="97"/>
      <c r="KI1" s="97"/>
      <c r="KJ1" s="97"/>
      <c r="KK1" s="97"/>
      <c r="KL1" s="97"/>
      <c r="KM1" s="97"/>
      <c r="KN1" s="97"/>
      <c r="KO1" s="97"/>
      <c r="KP1" s="97"/>
      <c r="KQ1" s="97"/>
      <c r="KR1" s="97"/>
      <c r="KS1" s="97"/>
      <c r="KT1" s="97"/>
      <c r="KU1" s="97"/>
      <c r="KV1" s="97"/>
      <c r="KW1" s="97"/>
      <c r="KX1" s="97"/>
      <c r="KY1" s="97"/>
      <c r="KZ1" s="97"/>
      <c r="LA1" s="97"/>
      <c r="LB1" s="97"/>
      <c r="LC1" s="97"/>
      <c r="LD1" s="97"/>
      <c r="LE1" s="97"/>
      <c r="LF1" s="97"/>
      <c r="LG1" s="97"/>
      <c r="LH1" s="97"/>
      <c r="LI1" s="97"/>
      <c r="LJ1" s="97"/>
      <c r="LK1" s="97"/>
      <c r="LL1" s="97"/>
      <c r="LM1" s="97"/>
      <c r="LN1" s="97"/>
      <c r="LO1" s="97"/>
      <c r="LP1" s="97"/>
      <c r="LQ1" s="97"/>
      <c r="LR1" s="97"/>
      <c r="LS1" s="97"/>
      <c r="LT1" s="97"/>
      <c r="LU1" s="97"/>
      <c r="LV1" s="97"/>
      <c r="LW1" s="97"/>
      <c r="LX1" s="97"/>
    </row>
    <row r="2" spans="1:336" ht="123" customHeight="1" x14ac:dyDescent="0.25">
      <c r="A2" s="77"/>
      <c r="B2" s="77"/>
      <c r="C2" s="77">
        <v>1</v>
      </c>
      <c r="D2" s="71"/>
      <c r="E2" s="71"/>
      <c r="F2" s="17">
        <v>1</v>
      </c>
      <c r="G2" s="12" t="s">
        <v>485</v>
      </c>
      <c r="H2" s="13" t="s">
        <v>499</v>
      </c>
      <c r="I2" s="2" t="s">
        <v>500</v>
      </c>
      <c r="J2" s="14" t="s">
        <v>501</v>
      </c>
      <c r="K2" s="10" t="s">
        <v>498</v>
      </c>
      <c r="L2" s="49" t="s">
        <v>502</v>
      </c>
      <c r="M2" s="51" t="s">
        <v>503</v>
      </c>
      <c r="N2" s="85">
        <v>43872</v>
      </c>
      <c r="O2" s="82">
        <v>43868</v>
      </c>
      <c r="P2" s="82">
        <v>44910</v>
      </c>
      <c r="Q2" s="52">
        <v>15000000</v>
      </c>
      <c r="R2" s="22">
        <v>0</v>
      </c>
      <c r="S2" s="22">
        <v>0</v>
      </c>
      <c r="T2" s="22">
        <f t="shared" ref="T2" si="0">Q2+R2+S2</f>
        <v>15000000</v>
      </c>
      <c r="U2" s="22">
        <v>7500000</v>
      </c>
      <c r="V2" s="22">
        <f t="shared" ref="V2" si="1">T2+U2</f>
        <v>22500000</v>
      </c>
      <c r="W2" s="43">
        <v>0</v>
      </c>
      <c r="X2" s="22">
        <f t="shared" ref="X2" si="2">V2-W2</f>
        <v>22500000</v>
      </c>
      <c r="Y2" s="25" t="s">
        <v>504</v>
      </c>
      <c r="Z2" s="23" t="s">
        <v>356</v>
      </c>
      <c r="AA2" s="50" t="s">
        <v>505</v>
      </c>
      <c r="AB2" s="50">
        <v>900280994</v>
      </c>
      <c r="AC2" s="16" t="s">
        <v>494</v>
      </c>
      <c r="AD2" s="50" t="s">
        <v>506</v>
      </c>
      <c r="AE2" s="50">
        <v>3114643721</v>
      </c>
      <c r="AF2" s="16" t="s">
        <v>507</v>
      </c>
      <c r="AG2" s="16" t="s">
        <v>20</v>
      </c>
    </row>
    <row r="3" spans="1:336" ht="103.5" customHeight="1" x14ac:dyDescent="0.25">
      <c r="A3" s="77"/>
      <c r="B3" s="77"/>
      <c r="C3" s="77">
        <v>1</v>
      </c>
      <c r="D3" s="17">
        <v>1</v>
      </c>
      <c r="E3" s="71"/>
      <c r="F3" s="71"/>
      <c r="G3" s="12" t="s">
        <v>525</v>
      </c>
      <c r="H3" s="13" t="s">
        <v>62</v>
      </c>
      <c r="I3" s="1" t="s">
        <v>567</v>
      </c>
      <c r="J3" s="14" t="s">
        <v>568</v>
      </c>
      <c r="K3" s="10" t="s">
        <v>566</v>
      </c>
      <c r="L3" s="49" t="s">
        <v>569</v>
      </c>
      <c r="M3" s="51" t="s">
        <v>570</v>
      </c>
      <c r="N3" s="85">
        <v>44019</v>
      </c>
      <c r="O3" s="82">
        <v>44022</v>
      </c>
      <c r="P3" s="82">
        <v>44910</v>
      </c>
      <c r="Q3" s="21">
        <v>295680000</v>
      </c>
      <c r="R3" s="22">
        <v>0</v>
      </c>
      <c r="S3" s="22">
        <v>0</v>
      </c>
      <c r="T3" s="22">
        <f t="shared" ref="T3" si="3">Q3+R3+S3</f>
        <v>295680000</v>
      </c>
      <c r="U3" s="22">
        <v>0</v>
      </c>
      <c r="V3" s="22">
        <f t="shared" ref="V3" si="4">T3+U3</f>
        <v>295680000</v>
      </c>
      <c r="W3" s="43">
        <v>0</v>
      </c>
      <c r="X3" s="22">
        <f t="shared" ref="X3" si="5">V3-W3</f>
        <v>295680000</v>
      </c>
      <c r="Y3" s="25" t="s">
        <v>571</v>
      </c>
      <c r="Z3" s="23" t="s">
        <v>356</v>
      </c>
      <c r="AA3" s="50" t="s">
        <v>572</v>
      </c>
      <c r="AB3" s="50">
        <v>901381381</v>
      </c>
      <c r="AC3" s="16" t="s">
        <v>492</v>
      </c>
      <c r="AD3" s="50" t="s">
        <v>573</v>
      </c>
      <c r="AE3" s="50">
        <v>3699050</v>
      </c>
      <c r="AF3" s="50" t="s">
        <v>574</v>
      </c>
      <c r="AG3" s="16" t="s">
        <v>20</v>
      </c>
    </row>
    <row r="4" spans="1:336" ht="138" customHeight="1" x14ac:dyDescent="0.25">
      <c r="A4" s="77"/>
      <c r="B4" s="77"/>
      <c r="C4" s="77">
        <v>1</v>
      </c>
      <c r="D4" s="71"/>
      <c r="E4" s="17">
        <v>1</v>
      </c>
      <c r="F4" s="71"/>
      <c r="G4" s="12" t="s">
        <v>489</v>
      </c>
      <c r="H4" s="13" t="s">
        <v>632</v>
      </c>
      <c r="I4" s="2" t="s">
        <v>633</v>
      </c>
      <c r="J4" s="14" t="s">
        <v>634</v>
      </c>
      <c r="K4" s="10" t="s">
        <v>638</v>
      </c>
      <c r="L4" s="49" t="s">
        <v>639</v>
      </c>
      <c r="M4" s="51" t="s">
        <v>640</v>
      </c>
      <c r="N4" s="85">
        <v>44119</v>
      </c>
      <c r="O4" s="82">
        <v>44119</v>
      </c>
      <c r="P4" s="82">
        <v>44915</v>
      </c>
      <c r="Q4" s="21">
        <v>20344109</v>
      </c>
      <c r="R4" s="22">
        <v>95200000</v>
      </c>
      <c r="S4" s="22">
        <f>23473973</f>
        <v>23473973</v>
      </c>
      <c r="T4" s="22">
        <f t="shared" ref="T4:T5" si="6">Q4+R4+S4</f>
        <v>139018082</v>
      </c>
      <c r="U4" s="22">
        <f>59728219+9128767</f>
        <v>68856986</v>
      </c>
      <c r="V4" s="22">
        <f t="shared" ref="V4:V5" si="7">T4+U4</f>
        <v>207875068</v>
      </c>
      <c r="W4" s="43">
        <v>0</v>
      </c>
      <c r="X4" s="22">
        <f t="shared" ref="X4:X5" si="8">V4-W4</f>
        <v>207875068</v>
      </c>
      <c r="Y4" s="25" t="s">
        <v>636</v>
      </c>
      <c r="Z4" s="23" t="s">
        <v>348</v>
      </c>
      <c r="AA4" s="50" t="s">
        <v>377</v>
      </c>
      <c r="AB4" s="50">
        <v>860002400</v>
      </c>
      <c r="AC4" s="50">
        <v>2</v>
      </c>
      <c r="AD4" s="50" t="s">
        <v>641</v>
      </c>
      <c r="AE4" s="50">
        <v>3485757</v>
      </c>
      <c r="AF4" s="50" t="s">
        <v>642</v>
      </c>
      <c r="AG4" s="16" t="s">
        <v>20</v>
      </c>
    </row>
    <row r="5" spans="1:336" ht="117" customHeight="1" x14ac:dyDescent="0.25">
      <c r="A5" s="77">
        <v>1</v>
      </c>
      <c r="B5" s="77"/>
      <c r="C5" s="77"/>
      <c r="D5" s="71"/>
      <c r="E5" s="17">
        <v>1</v>
      </c>
      <c r="F5" s="71"/>
      <c r="G5" s="12" t="s">
        <v>491</v>
      </c>
      <c r="H5" s="13" t="s">
        <v>322</v>
      </c>
      <c r="I5" s="2" t="s">
        <v>1567</v>
      </c>
      <c r="J5" s="14" t="s">
        <v>651</v>
      </c>
      <c r="K5" s="10" t="s">
        <v>650</v>
      </c>
      <c r="L5" s="49" t="s">
        <v>99</v>
      </c>
      <c r="M5" s="51" t="s">
        <v>652</v>
      </c>
      <c r="N5" s="85">
        <v>44146</v>
      </c>
      <c r="O5" s="82">
        <v>44146</v>
      </c>
      <c r="P5" s="82">
        <v>44915</v>
      </c>
      <c r="Q5" s="21">
        <v>945000000</v>
      </c>
      <c r="R5" s="22">
        <v>14760000000</v>
      </c>
      <c r="S5" s="22">
        <v>8868300000</v>
      </c>
      <c r="T5" s="22">
        <f t="shared" si="6"/>
        <v>24573300000</v>
      </c>
      <c r="U5" s="22">
        <f>8300000000+600000000+800000000</f>
        <v>9700000000</v>
      </c>
      <c r="V5" s="22">
        <f t="shared" si="7"/>
        <v>34273300000</v>
      </c>
      <c r="W5" s="43">
        <v>0</v>
      </c>
      <c r="X5" s="22">
        <f t="shared" si="8"/>
        <v>34273300000</v>
      </c>
      <c r="Y5" s="25" t="s">
        <v>653</v>
      </c>
      <c r="Z5" s="23" t="s">
        <v>348</v>
      </c>
      <c r="AA5" s="50" t="s">
        <v>100</v>
      </c>
      <c r="AB5" s="50">
        <v>900509055</v>
      </c>
      <c r="AC5" s="50">
        <v>6</v>
      </c>
      <c r="AD5" s="50" t="s">
        <v>654</v>
      </c>
      <c r="AE5" s="50">
        <v>7046446</v>
      </c>
      <c r="AF5" s="50" t="s">
        <v>103</v>
      </c>
      <c r="AG5" s="16" t="s">
        <v>20</v>
      </c>
    </row>
    <row r="6" spans="1:336" ht="117" customHeight="1" x14ac:dyDescent="0.25">
      <c r="A6" s="77"/>
      <c r="B6" s="77">
        <v>1</v>
      </c>
      <c r="C6" s="77"/>
      <c r="D6" s="71"/>
      <c r="E6" s="17">
        <v>1</v>
      </c>
      <c r="F6" s="71"/>
      <c r="G6" s="12" t="s">
        <v>493</v>
      </c>
      <c r="H6" s="13" t="s">
        <v>62</v>
      </c>
      <c r="I6" s="1" t="s">
        <v>678</v>
      </c>
      <c r="J6" s="14" t="s">
        <v>679</v>
      </c>
      <c r="K6" s="10" t="s">
        <v>677</v>
      </c>
      <c r="L6" s="49" t="s">
        <v>358</v>
      </c>
      <c r="M6" s="51" t="s">
        <v>680</v>
      </c>
      <c r="N6" s="85">
        <v>44189</v>
      </c>
      <c r="O6" s="82">
        <v>44196</v>
      </c>
      <c r="P6" s="82">
        <v>44910</v>
      </c>
      <c r="Q6" s="21">
        <v>16000000</v>
      </c>
      <c r="R6" s="22">
        <v>575700000</v>
      </c>
      <c r="S6" s="22">
        <v>345899750</v>
      </c>
      <c r="T6" s="22">
        <f t="shared" ref="T6:T8" si="9">Q6+R6+S6</f>
        <v>937599750</v>
      </c>
      <c r="U6" s="22">
        <f>152348667+49388500</f>
        <v>201737167</v>
      </c>
      <c r="V6" s="22">
        <f t="shared" ref="V6:V8" si="10">T6+U6</f>
        <v>1139336917</v>
      </c>
      <c r="W6" s="43">
        <v>0</v>
      </c>
      <c r="X6" s="22">
        <f t="shared" ref="X6:X8" si="11">V6-W6</f>
        <v>1139336917</v>
      </c>
      <c r="Y6" s="25" t="s">
        <v>406</v>
      </c>
      <c r="Z6" s="23" t="s">
        <v>348</v>
      </c>
      <c r="AA6" s="50" t="s">
        <v>476</v>
      </c>
      <c r="AB6" s="50">
        <v>860066633</v>
      </c>
      <c r="AC6" s="50">
        <v>6</v>
      </c>
      <c r="AD6" s="50" t="s">
        <v>477</v>
      </c>
      <c r="AE6" s="50">
        <v>6488080</v>
      </c>
      <c r="AF6" s="50" t="s">
        <v>45</v>
      </c>
      <c r="AG6" s="16" t="s">
        <v>20</v>
      </c>
    </row>
    <row r="7" spans="1:336" ht="117" customHeight="1" x14ac:dyDescent="0.25">
      <c r="A7" s="77"/>
      <c r="B7" s="77">
        <v>1</v>
      </c>
      <c r="C7" s="77"/>
      <c r="D7" s="71"/>
      <c r="E7" s="17">
        <v>1</v>
      </c>
      <c r="F7" s="71"/>
      <c r="G7" s="12" t="s">
        <v>493</v>
      </c>
      <c r="H7" s="13" t="s">
        <v>62</v>
      </c>
      <c r="I7" s="1" t="s">
        <v>678</v>
      </c>
      <c r="J7" s="14" t="s">
        <v>679</v>
      </c>
      <c r="K7" s="10" t="s">
        <v>681</v>
      </c>
      <c r="L7" s="49" t="s">
        <v>604</v>
      </c>
      <c r="M7" s="51" t="s">
        <v>682</v>
      </c>
      <c r="N7" s="85">
        <v>44193</v>
      </c>
      <c r="O7" s="82">
        <v>44195</v>
      </c>
      <c r="P7" s="82">
        <v>45077</v>
      </c>
      <c r="Q7" s="21">
        <v>2766667</v>
      </c>
      <c r="R7" s="22">
        <v>99600000</v>
      </c>
      <c r="S7" s="22">
        <f>59843000</f>
        <v>59843000</v>
      </c>
      <c r="T7" s="22">
        <f t="shared" si="9"/>
        <v>162209667</v>
      </c>
      <c r="U7" s="22">
        <v>21430600</v>
      </c>
      <c r="V7" s="22">
        <f t="shared" si="10"/>
        <v>183640267</v>
      </c>
      <c r="W7" s="43">
        <v>0</v>
      </c>
      <c r="X7" s="22">
        <f t="shared" si="11"/>
        <v>183640267</v>
      </c>
      <c r="Y7" s="25" t="s">
        <v>406</v>
      </c>
      <c r="Z7" s="23" t="s">
        <v>348</v>
      </c>
      <c r="AA7" s="50" t="s">
        <v>476</v>
      </c>
      <c r="AB7" s="50">
        <v>860066633</v>
      </c>
      <c r="AC7" s="50">
        <v>6</v>
      </c>
      <c r="AD7" s="50" t="s">
        <v>477</v>
      </c>
      <c r="AE7" s="50">
        <v>6488080</v>
      </c>
      <c r="AF7" s="50" t="s">
        <v>45</v>
      </c>
      <c r="AG7" s="16" t="s">
        <v>20</v>
      </c>
    </row>
    <row r="8" spans="1:336" ht="117" customHeight="1" x14ac:dyDescent="0.25">
      <c r="A8" s="77"/>
      <c r="B8" s="77">
        <v>1</v>
      </c>
      <c r="C8" s="77"/>
      <c r="D8" s="71"/>
      <c r="E8" s="17">
        <v>1</v>
      </c>
      <c r="F8" s="71"/>
      <c r="G8" s="12" t="s">
        <v>497</v>
      </c>
      <c r="H8" s="13" t="s">
        <v>62</v>
      </c>
      <c r="I8" s="1" t="s">
        <v>684</v>
      </c>
      <c r="J8" s="14" t="s">
        <v>685</v>
      </c>
      <c r="K8" s="10" t="s">
        <v>683</v>
      </c>
      <c r="L8" s="49" t="s">
        <v>686</v>
      </c>
      <c r="M8" s="51" t="s">
        <v>687</v>
      </c>
      <c r="N8" s="85">
        <v>44194</v>
      </c>
      <c r="O8" s="82">
        <v>44194</v>
      </c>
      <c r="P8" s="82">
        <v>44910</v>
      </c>
      <c r="Q8" s="21">
        <v>26666667</v>
      </c>
      <c r="R8" s="22">
        <v>1200000000</v>
      </c>
      <c r="S8" s="22">
        <v>721000000</v>
      </c>
      <c r="T8" s="22">
        <f t="shared" si="9"/>
        <v>1947666667</v>
      </c>
      <c r="U8" s="22">
        <f>295718612+100000000</f>
        <v>395718612</v>
      </c>
      <c r="V8" s="22">
        <f t="shared" si="10"/>
        <v>2343385279</v>
      </c>
      <c r="W8" s="43">
        <v>0</v>
      </c>
      <c r="X8" s="22">
        <f t="shared" si="11"/>
        <v>2343385279</v>
      </c>
      <c r="Y8" s="25" t="s">
        <v>406</v>
      </c>
      <c r="Z8" s="23" t="s">
        <v>348</v>
      </c>
      <c r="AA8" s="50" t="s">
        <v>416</v>
      </c>
      <c r="AB8" s="50">
        <v>860527377</v>
      </c>
      <c r="AC8" s="50">
        <v>4</v>
      </c>
      <c r="AD8" s="50" t="s">
        <v>418</v>
      </c>
      <c r="AE8" s="50">
        <v>3902029</v>
      </c>
      <c r="AF8" s="50" t="s">
        <v>195</v>
      </c>
      <c r="AG8" s="16" t="s">
        <v>20</v>
      </c>
    </row>
    <row r="11" spans="1:336" x14ac:dyDescent="0.25">
      <c r="S11" s="72"/>
    </row>
    <row r="13" spans="1:336" x14ac:dyDescent="0.25">
      <c r="R13" s="73"/>
    </row>
  </sheetData>
  <autoFilter ref="A1:AG8"/>
  <pageMargins left="0.7" right="0.7" top="0.75" bottom="0.75" header="0.3" footer="0.3"/>
  <pageSetup orientation="portrait" verticalDpi="1200" r:id="rId1"/>
  <drawing r:id="rId2"/>
  <legacyDrawing r:id="rId3"/>
  <controls>
    <mc:AlternateContent xmlns:mc="http://schemas.openxmlformats.org/markup-compatibility/2006">
      <mc:Choice Requires="x14">
        <control shapeId="13313" r:id="rId4" name="Control 1">
          <controlPr defaultSize="0" r:id="rId5">
            <anchor moveWithCells="1">
              <from>
                <xdr:col>30</xdr:col>
                <xdr:colOff>66675</xdr:colOff>
                <xdr:row>206</xdr:row>
                <xdr:rowOff>123825</xdr:rowOff>
              </from>
              <to>
                <xdr:col>30</xdr:col>
                <xdr:colOff>247650</xdr:colOff>
                <xdr:row>208</xdr:row>
                <xdr:rowOff>0</xdr:rowOff>
              </to>
            </anchor>
          </controlPr>
        </control>
      </mc:Choice>
      <mc:Fallback>
        <control shapeId="13313" r:id="rId4" name="Control 1"/>
      </mc:Fallback>
    </mc:AlternateContent>
  </control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A1:SN43"/>
  <sheetViews>
    <sheetView zoomScale="95" zoomScaleNormal="95" workbookViewId="0">
      <pane xSplit="13" ySplit="1" topLeftCell="N2" activePane="bottomRight" state="frozen"/>
      <selection pane="topRight" activeCell="V1" sqref="V1"/>
      <selection pane="bottomLeft" activeCell="A2" sqref="A2"/>
      <selection pane="bottomRight" activeCell="I2" sqref="I2"/>
    </sheetView>
  </sheetViews>
  <sheetFormatPr baseColWidth="10" defaultRowHeight="13.5" x14ac:dyDescent="0.25"/>
  <cols>
    <col min="1" max="1" width="4" style="80" customWidth="1"/>
    <col min="2" max="2" width="4.28515625" style="80" customWidth="1"/>
    <col min="3" max="3" width="4.140625" style="80" customWidth="1"/>
    <col min="4" max="4" width="4.5703125" style="80" customWidth="1"/>
    <col min="5" max="5" width="4.42578125" style="29" customWidth="1"/>
    <col min="6" max="6" width="4.140625" style="29" customWidth="1"/>
    <col min="7" max="7" width="4.5703125" style="29" customWidth="1"/>
    <col min="8" max="8" width="4.85546875" style="29" customWidth="1"/>
    <col min="9" max="9" width="13.28515625" style="29" customWidth="1"/>
    <col min="10" max="10" width="18.42578125" style="29" customWidth="1"/>
    <col min="11" max="11" width="18.5703125" style="29" customWidth="1"/>
    <col min="12" max="12" width="31.140625" style="29" customWidth="1"/>
    <col min="13" max="13" width="13.85546875" style="29" customWidth="1"/>
    <col min="14" max="14" width="28.28515625" style="29" customWidth="1"/>
    <col min="15" max="15" width="49.7109375" style="29" customWidth="1"/>
    <col min="16" max="16" width="12.7109375" style="80" customWidth="1"/>
    <col min="17" max="17" width="13.85546875" style="83" customWidth="1"/>
    <col min="18" max="18" width="13" style="83" customWidth="1"/>
    <col min="19" max="19" width="11.85546875" style="29" customWidth="1"/>
    <col min="20" max="20" width="12" style="29" customWidth="1"/>
    <col min="21" max="21" width="13.28515625" style="29" customWidth="1"/>
    <col min="22" max="22" width="12" style="29" customWidth="1"/>
    <col min="23" max="23" width="13.5703125" style="29" customWidth="1"/>
    <col min="24" max="24" width="12.140625" style="29" customWidth="1"/>
    <col min="25" max="25" width="16.28515625" style="29" customWidth="1"/>
    <col min="26" max="26" width="19.28515625" style="29" customWidth="1"/>
    <col min="27" max="27" width="15.28515625" style="29" customWidth="1"/>
    <col min="28" max="28" width="25.42578125" style="29" customWidth="1"/>
    <col min="29" max="29" width="19.42578125" style="29" customWidth="1"/>
    <col min="30" max="30" width="12" style="29" customWidth="1"/>
    <col min="31" max="31" width="22" style="29" customWidth="1"/>
    <col min="32" max="32" width="18.140625" style="29" customWidth="1"/>
    <col min="33" max="33" width="23.85546875" style="29" customWidth="1"/>
    <col min="34" max="34" width="16.5703125" style="29" customWidth="1"/>
    <col min="35" max="16384" width="11.42578125" style="29"/>
  </cols>
  <sheetData>
    <row r="1" spans="1:508" s="88" customFormat="1" ht="133.5" customHeight="1" thickBot="1" x14ac:dyDescent="0.3">
      <c r="A1" s="4" t="s">
        <v>1787</v>
      </c>
      <c r="B1" s="4" t="s">
        <v>1788</v>
      </c>
      <c r="C1" s="4" t="s">
        <v>1785</v>
      </c>
      <c r="D1" s="4" t="s">
        <v>1786</v>
      </c>
      <c r="E1" s="4" t="s">
        <v>1777</v>
      </c>
      <c r="F1" s="4" t="s">
        <v>1779</v>
      </c>
      <c r="G1" s="4" t="s">
        <v>1780</v>
      </c>
      <c r="H1" s="4" t="s">
        <v>1783</v>
      </c>
      <c r="I1" s="4" t="s">
        <v>480</v>
      </c>
      <c r="J1" s="4" t="s">
        <v>4</v>
      </c>
      <c r="K1" s="4" t="s">
        <v>341</v>
      </c>
      <c r="L1" s="4" t="s">
        <v>342</v>
      </c>
      <c r="M1" s="5" t="s">
        <v>289</v>
      </c>
      <c r="N1" s="4" t="s">
        <v>0</v>
      </c>
      <c r="O1" s="5" t="s">
        <v>1</v>
      </c>
      <c r="P1" s="7" t="s">
        <v>481</v>
      </c>
      <c r="Q1" s="8" t="s">
        <v>482</v>
      </c>
      <c r="R1" s="8" t="s">
        <v>11</v>
      </c>
      <c r="S1" s="7" t="s">
        <v>8</v>
      </c>
      <c r="T1" s="7" t="s">
        <v>9</v>
      </c>
      <c r="U1" s="7" t="s">
        <v>1507</v>
      </c>
      <c r="V1" s="6" t="s">
        <v>1784</v>
      </c>
      <c r="W1" s="7" t="s">
        <v>1509</v>
      </c>
      <c r="X1" s="6" t="s">
        <v>324</v>
      </c>
      <c r="Y1" s="7" t="s">
        <v>1511</v>
      </c>
      <c r="Z1" s="4" t="s">
        <v>2</v>
      </c>
      <c r="AA1" s="5" t="s">
        <v>3</v>
      </c>
      <c r="AB1" s="9" t="s">
        <v>12</v>
      </c>
      <c r="AC1" s="9" t="s">
        <v>483</v>
      </c>
      <c r="AD1" s="9" t="s">
        <v>484</v>
      </c>
      <c r="AE1" s="9" t="s">
        <v>14</v>
      </c>
      <c r="AF1" s="9" t="s">
        <v>15</v>
      </c>
      <c r="AG1" s="9" t="s">
        <v>16</v>
      </c>
      <c r="AH1" s="9" t="s">
        <v>17</v>
      </c>
      <c r="AI1" s="99"/>
      <c r="AJ1" s="99"/>
      <c r="AK1" s="99"/>
      <c r="AL1" s="99"/>
      <c r="AM1" s="99"/>
      <c r="AN1" s="99"/>
      <c r="AO1" s="99"/>
      <c r="AP1" s="99"/>
      <c r="AQ1" s="99"/>
      <c r="AR1" s="99"/>
      <c r="AS1" s="99"/>
      <c r="AT1" s="99"/>
      <c r="AU1" s="99"/>
      <c r="AV1" s="99"/>
      <c r="AW1" s="99"/>
      <c r="AX1" s="99"/>
      <c r="AY1" s="99"/>
      <c r="AZ1" s="99"/>
      <c r="BA1" s="99"/>
      <c r="BB1" s="99"/>
      <c r="BC1" s="99"/>
      <c r="BD1" s="99"/>
      <c r="BE1" s="99"/>
      <c r="BF1" s="99"/>
      <c r="BG1" s="99"/>
      <c r="BH1" s="99"/>
      <c r="BI1" s="99"/>
      <c r="BJ1" s="99"/>
      <c r="BK1" s="99"/>
      <c r="BL1" s="99"/>
      <c r="BM1" s="99"/>
      <c r="BN1" s="99"/>
      <c r="BO1" s="99"/>
      <c r="BP1" s="99"/>
      <c r="BQ1" s="99"/>
      <c r="BR1" s="99"/>
      <c r="BS1" s="99"/>
      <c r="BT1" s="99"/>
      <c r="BU1" s="99"/>
      <c r="BV1" s="99"/>
      <c r="BW1" s="99"/>
      <c r="BX1" s="99"/>
      <c r="BY1" s="99"/>
      <c r="BZ1" s="99"/>
      <c r="CA1" s="99"/>
      <c r="CB1" s="99"/>
      <c r="CC1" s="99"/>
      <c r="CD1" s="99"/>
      <c r="CE1" s="99"/>
      <c r="CF1" s="99"/>
      <c r="CG1" s="99"/>
      <c r="CH1" s="99"/>
      <c r="CI1" s="99"/>
      <c r="CJ1" s="99"/>
      <c r="CK1" s="99"/>
      <c r="CL1" s="99"/>
      <c r="CM1" s="99"/>
      <c r="CN1" s="99"/>
      <c r="CO1" s="99"/>
      <c r="CP1" s="99"/>
      <c r="CQ1" s="99"/>
      <c r="CR1" s="99"/>
      <c r="CS1" s="99"/>
      <c r="CT1" s="99"/>
      <c r="CU1" s="99"/>
      <c r="CV1" s="99"/>
      <c r="CW1" s="99"/>
      <c r="CX1" s="99"/>
      <c r="CY1" s="99"/>
      <c r="CZ1" s="99"/>
      <c r="DA1" s="99"/>
      <c r="DB1" s="99"/>
      <c r="DC1" s="99"/>
      <c r="DD1" s="99"/>
      <c r="DE1" s="99"/>
      <c r="DF1" s="99"/>
      <c r="DG1" s="99"/>
      <c r="DH1" s="99"/>
      <c r="DI1" s="99"/>
      <c r="DJ1" s="99"/>
      <c r="DK1" s="99"/>
      <c r="DL1" s="99"/>
      <c r="DM1" s="99"/>
      <c r="DN1" s="99"/>
      <c r="DO1" s="99"/>
      <c r="DP1" s="99"/>
      <c r="DQ1" s="99"/>
      <c r="DR1" s="99"/>
      <c r="DS1" s="99"/>
      <c r="DT1" s="99"/>
      <c r="DU1" s="99"/>
      <c r="DV1" s="99"/>
      <c r="DW1" s="99"/>
      <c r="DX1" s="99"/>
      <c r="DY1" s="99"/>
      <c r="DZ1" s="99"/>
      <c r="EA1" s="99"/>
      <c r="EB1" s="99"/>
      <c r="EC1" s="99"/>
      <c r="ED1" s="99"/>
      <c r="EE1" s="99"/>
      <c r="EF1" s="99"/>
      <c r="EG1" s="99"/>
      <c r="EH1" s="99"/>
      <c r="EI1" s="99"/>
      <c r="EJ1" s="99"/>
      <c r="EK1" s="99"/>
      <c r="EL1" s="99"/>
      <c r="EM1" s="99"/>
      <c r="EN1" s="99"/>
      <c r="EO1" s="99"/>
      <c r="EP1" s="99"/>
      <c r="EQ1" s="99"/>
      <c r="ER1" s="99"/>
      <c r="ES1" s="99"/>
      <c r="ET1" s="99"/>
      <c r="EU1" s="99"/>
      <c r="EV1" s="99"/>
      <c r="EW1" s="99"/>
      <c r="EX1" s="99"/>
      <c r="EY1" s="99"/>
      <c r="EZ1" s="99"/>
      <c r="FA1" s="99"/>
      <c r="FB1" s="99"/>
      <c r="FC1" s="99"/>
      <c r="FD1" s="99"/>
      <c r="FE1" s="99"/>
      <c r="FF1" s="99"/>
      <c r="FG1" s="99"/>
      <c r="FH1" s="99"/>
      <c r="FI1" s="99"/>
      <c r="FJ1" s="99"/>
      <c r="FK1" s="99"/>
      <c r="FL1" s="99"/>
      <c r="FM1" s="99"/>
      <c r="FN1" s="99"/>
      <c r="FO1" s="99"/>
      <c r="FP1" s="99"/>
      <c r="FQ1" s="99"/>
      <c r="FR1" s="99"/>
      <c r="FS1" s="99"/>
      <c r="FT1" s="99"/>
      <c r="FU1" s="99"/>
      <c r="FV1" s="99"/>
      <c r="FW1" s="99"/>
      <c r="FX1" s="99"/>
      <c r="FY1" s="99"/>
      <c r="FZ1" s="99"/>
      <c r="GA1" s="99"/>
      <c r="GB1" s="99"/>
      <c r="GC1" s="99"/>
      <c r="GD1" s="99"/>
      <c r="GE1" s="99"/>
      <c r="GF1" s="99"/>
      <c r="GG1" s="99"/>
      <c r="GH1" s="99"/>
      <c r="GI1" s="99"/>
      <c r="GJ1" s="99"/>
      <c r="GK1" s="99"/>
      <c r="GL1" s="99"/>
      <c r="GM1" s="99"/>
      <c r="GN1" s="99"/>
      <c r="GO1" s="99"/>
      <c r="GP1" s="99"/>
      <c r="GQ1" s="99"/>
      <c r="GR1" s="99"/>
      <c r="GS1" s="99"/>
      <c r="GT1" s="99"/>
      <c r="GU1" s="99"/>
      <c r="GV1" s="99"/>
      <c r="GW1" s="99"/>
      <c r="GX1" s="99"/>
      <c r="GY1" s="99"/>
      <c r="GZ1" s="99"/>
      <c r="HA1" s="99"/>
      <c r="HB1" s="99"/>
      <c r="HC1" s="99"/>
      <c r="HD1" s="99"/>
      <c r="HE1" s="99"/>
      <c r="HF1" s="99"/>
      <c r="HG1" s="99"/>
      <c r="HH1" s="99"/>
      <c r="HI1" s="99"/>
      <c r="HJ1" s="99"/>
      <c r="HK1" s="99"/>
      <c r="HL1" s="99"/>
      <c r="HM1" s="99"/>
      <c r="HN1" s="99"/>
      <c r="HO1" s="99"/>
      <c r="HP1" s="99"/>
      <c r="HQ1" s="99"/>
      <c r="HR1" s="99"/>
      <c r="HS1" s="99"/>
      <c r="HT1" s="99"/>
      <c r="HU1" s="99"/>
      <c r="HV1" s="99"/>
      <c r="HW1" s="99"/>
      <c r="HX1" s="99"/>
      <c r="HY1" s="99"/>
      <c r="HZ1" s="99"/>
      <c r="IA1" s="99"/>
      <c r="IB1" s="99"/>
      <c r="IC1" s="99"/>
      <c r="ID1" s="99"/>
      <c r="IE1" s="99"/>
      <c r="IF1" s="99"/>
      <c r="IG1" s="99"/>
      <c r="IH1" s="99"/>
      <c r="II1" s="99"/>
      <c r="IJ1" s="99"/>
      <c r="IK1" s="99"/>
      <c r="IL1" s="99"/>
      <c r="IM1" s="99"/>
      <c r="IN1" s="99"/>
      <c r="IO1" s="99"/>
      <c r="IP1" s="99"/>
      <c r="IQ1" s="99"/>
      <c r="IR1" s="99"/>
      <c r="IS1" s="99"/>
      <c r="IT1" s="99"/>
      <c r="IU1" s="99"/>
      <c r="IV1" s="99"/>
      <c r="IW1" s="99"/>
      <c r="IX1" s="99"/>
      <c r="IY1" s="99"/>
      <c r="IZ1" s="99"/>
      <c r="JA1" s="99"/>
      <c r="JB1" s="99"/>
      <c r="JC1" s="99"/>
      <c r="JD1" s="99"/>
      <c r="JE1" s="99"/>
      <c r="JF1" s="99"/>
      <c r="JG1" s="99"/>
      <c r="JH1" s="99"/>
      <c r="JI1" s="99"/>
      <c r="JJ1" s="99"/>
      <c r="JK1" s="99"/>
      <c r="JL1" s="99"/>
      <c r="JM1" s="99"/>
      <c r="JN1" s="99"/>
      <c r="JO1" s="99"/>
      <c r="JP1" s="99"/>
      <c r="JQ1" s="99"/>
      <c r="JR1" s="99"/>
      <c r="JS1" s="99"/>
      <c r="JT1" s="99"/>
      <c r="JU1" s="99"/>
      <c r="JV1" s="99"/>
      <c r="JW1" s="99"/>
      <c r="JX1" s="99"/>
      <c r="JY1" s="99"/>
      <c r="JZ1" s="99"/>
      <c r="KA1" s="99"/>
      <c r="KB1" s="99"/>
      <c r="KC1" s="99"/>
      <c r="KD1" s="99"/>
      <c r="KE1" s="99"/>
      <c r="KF1" s="99"/>
      <c r="KG1" s="99"/>
      <c r="KH1" s="99"/>
      <c r="KI1" s="99"/>
      <c r="KJ1" s="99"/>
      <c r="KK1" s="99"/>
      <c r="KL1" s="99"/>
      <c r="KM1" s="99"/>
      <c r="KN1" s="99"/>
      <c r="KO1" s="99"/>
      <c r="KP1" s="99"/>
      <c r="KQ1" s="99"/>
      <c r="KR1" s="99"/>
      <c r="KS1" s="99"/>
      <c r="KT1" s="99"/>
      <c r="KU1" s="99"/>
      <c r="KV1" s="99"/>
      <c r="KW1" s="99"/>
      <c r="KX1" s="99"/>
      <c r="KY1" s="99"/>
      <c r="KZ1" s="99"/>
      <c r="LA1" s="99"/>
      <c r="LB1" s="99"/>
      <c r="LC1" s="99"/>
      <c r="LD1" s="99"/>
      <c r="LE1" s="99"/>
      <c r="LF1" s="99"/>
      <c r="LG1" s="99"/>
      <c r="LH1" s="99"/>
      <c r="LI1" s="99"/>
      <c r="LJ1" s="99"/>
      <c r="LK1" s="99"/>
      <c r="LL1" s="99"/>
      <c r="LM1" s="99"/>
      <c r="LN1" s="99"/>
      <c r="LO1" s="99"/>
      <c r="LP1" s="99"/>
      <c r="LQ1" s="99"/>
      <c r="LR1" s="99"/>
      <c r="LS1" s="99"/>
      <c r="LT1" s="99"/>
      <c r="LU1" s="99"/>
      <c r="LV1" s="99"/>
      <c r="LW1" s="99"/>
      <c r="LX1" s="99"/>
      <c r="LY1" s="99"/>
      <c r="LZ1" s="99"/>
      <c r="MA1" s="99"/>
      <c r="MB1" s="99"/>
      <c r="MC1" s="99"/>
      <c r="MD1" s="99"/>
      <c r="ME1" s="99"/>
      <c r="MF1" s="99"/>
      <c r="MG1" s="99"/>
      <c r="MH1" s="99"/>
      <c r="MI1" s="99"/>
      <c r="MJ1" s="99"/>
      <c r="MK1" s="99"/>
      <c r="ML1" s="99"/>
      <c r="MM1" s="99"/>
      <c r="MN1" s="99"/>
      <c r="MO1" s="99"/>
      <c r="MP1" s="99"/>
      <c r="MQ1" s="99"/>
      <c r="MR1" s="99"/>
      <c r="MS1" s="99"/>
      <c r="MT1" s="99"/>
      <c r="MU1" s="99"/>
      <c r="MV1" s="99"/>
      <c r="MW1" s="99"/>
      <c r="MX1" s="99"/>
      <c r="MY1" s="99"/>
      <c r="MZ1" s="99"/>
      <c r="NA1" s="99"/>
      <c r="NB1" s="99"/>
      <c r="NC1" s="99"/>
      <c r="ND1" s="99"/>
      <c r="NE1" s="99"/>
      <c r="NF1" s="99"/>
      <c r="NG1" s="99"/>
      <c r="NH1" s="99"/>
      <c r="NI1" s="99"/>
      <c r="NJ1" s="99"/>
      <c r="NK1" s="99"/>
      <c r="NL1" s="99"/>
      <c r="NM1" s="99"/>
      <c r="NN1" s="99"/>
      <c r="NO1" s="99"/>
      <c r="NP1" s="99"/>
      <c r="NQ1" s="99"/>
      <c r="NR1" s="99"/>
      <c r="NS1" s="99"/>
      <c r="NT1" s="99"/>
      <c r="NU1" s="99"/>
      <c r="NV1" s="99"/>
      <c r="NW1" s="99"/>
      <c r="NX1" s="99"/>
      <c r="NY1" s="99"/>
      <c r="NZ1" s="99"/>
      <c r="OA1" s="99"/>
      <c r="OB1" s="99"/>
      <c r="OC1" s="99"/>
      <c r="OD1" s="99"/>
      <c r="OE1" s="99"/>
      <c r="OF1" s="99"/>
      <c r="OG1" s="99"/>
      <c r="OH1" s="99"/>
      <c r="OI1" s="99"/>
      <c r="OJ1" s="99"/>
      <c r="OK1" s="99"/>
      <c r="OL1" s="99"/>
      <c r="OM1" s="99"/>
      <c r="ON1" s="99"/>
      <c r="OO1" s="99"/>
      <c r="OP1" s="99"/>
      <c r="OQ1" s="99"/>
      <c r="OR1" s="99"/>
      <c r="OS1" s="99"/>
      <c r="OT1" s="99"/>
      <c r="OU1" s="99"/>
      <c r="OV1" s="99"/>
      <c r="OW1" s="99"/>
      <c r="OX1" s="99"/>
      <c r="OY1" s="99"/>
      <c r="OZ1" s="99"/>
      <c r="PA1" s="99"/>
      <c r="PB1" s="99"/>
      <c r="PC1" s="99"/>
      <c r="PD1" s="99"/>
      <c r="PE1" s="99"/>
      <c r="PF1" s="99"/>
      <c r="PG1" s="99"/>
      <c r="PH1" s="99"/>
      <c r="PI1" s="99"/>
      <c r="PJ1" s="99"/>
      <c r="PK1" s="99"/>
      <c r="PL1" s="99"/>
      <c r="PM1" s="99"/>
      <c r="PN1" s="99"/>
      <c r="PO1" s="99"/>
      <c r="PP1" s="99"/>
      <c r="PQ1" s="99"/>
      <c r="PR1" s="99"/>
      <c r="PS1" s="99"/>
      <c r="PT1" s="99"/>
      <c r="PU1" s="99"/>
      <c r="PV1" s="99"/>
      <c r="PW1" s="99"/>
      <c r="PX1" s="99"/>
      <c r="PY1" s="99"/>
      <c r="PZ1" s="99"/>
      <c r="QA1" s="99"/>
      <c r="QB1" s="99"/>
      <c r="QC1" s="99"/>
      <c r="QD1" s="99"/>
      <c r="QE1" s="99"/>
      <c r="QF1" s="99"/>
      <c r="QG1" s="99"/>
      <c r="QH1" s="99"/>
      <c r="QI1" s="99"/>
      <c r="QJ1" s="99"/>
      <c r="QK1" s="99"/>
      <c r="QL1" s="99"/>
      <c r="QM1" s="99"/>
      <c r="QN1" s="99"/>
      <c r="QO1" s="99"/>
      <c r="QP1" s="99"/>
      <c r="QQ1" s="99"/>
      <c r="QR1" s="99"/>
      <c r="QS1" s="99"/>
      <c r="QT1" s="99"/>
      <c r="QU1" s="99"/>
      <c r="QV1" s="99"/>
      <c r="QW1" s="99"/>
      <c r="QX1" s="99"/>
      <c r="QY1" s="99"/>
      <c r="QZ1" s="99"/>
      <c r="RA1" s="99"/>
      <c r="RB1" s="99"/>
      <c r="RC1" s="99"/>
      <c r="RD1" s="99"/>
      <c r="RE1" s="99"/>
      <c r="RF1" s="99"/>
      <c r="RG1" s="99"/>
      <c r="RH1" s="99"/>
      <c r="RI1" s="99"/>
      <c r="RJ1" s="99"/>
      <c r="RK1" s="99"/>
      <c r="RL1" s="99"/>
      <c r="RM1" s="99"/>
      <c r="RN1" s="99"/>
      <c r="RO1" s="99"/>
      <c r="RP1" s="99"/>
      <c r="RQ1" s="99"/>
      <c r="RR1" s="99"/>
      <c r="RS1" s="99"/>
      <c r="RT1" s="99"/>
      <c r="RU1" s="99"/>
      <c r="RV1" s="99"/>
      <c r="RW1" s="99"/>
      <c r="RX1" s="99"/>
      <c r="RY1" s="99"/>
      <c r="RZ1" s="99"/>
      <c r="SA1" s="99"/>
      <c r="SB1" s="99"/>
      <c r="SC1" s="99"/>
      <c r="SD1" s="99"/>
      <c r="SE1" s="99"/>
      <c r="SF1" s="99"/>
      <c r="SG1" s="99"/>
      <c r="SH1" s="99"/>
      <c r="SI1" s="99"/>
      <c r="SJ1" s="99"/>
      <c r="SK1" s="99"/>
      <c r="SL1" s="99"/>
      <c r="SM1" s="99"/>
      <c r="SN1" s="99"/>
    </row>
    <row r="2" spans="1:508" ht="90.75" customHeight="1" x14ac:dyDescent="0.25">
      <c r="A2" s="76"/>
      <c r="B2" s="76"/>
      <c r="C2" s="77">
        <v>1</v>
      </c>
      <c r="D2" s="76"/>
      <c r="E2" s="11">
        <v>1</v>
      </c>
      <c r="F2" s="11"/>
      <c r="G2" s="11"/>
      <c r="H2" s="11"/>
      <c r="I2" s="12" t="s">
        <v>699</v>
      </c>
      <c r="J2" s="13" t="s">
        <v>36</v>
      </c>
      <c r="K2" s="1" t="s">
        <v>700</v>
      </c>
      <c r="L2" s="14" t="s">
        <v>701</v>
      </c>
      <c r="M2" s="10" t="s">
        <v>698</v>
      </c>
      <c r="N2" s="16" t="s">
        <v>107</v>
      </c>
      <c r="O2" s="18" t="s">
        <v>702</v>
      </c>
      <c r="P2" s="82">
        <v>44228</v>
      </c>
      <c r="Q2" s="82">
        <v>44228</v>
      </c>
      <c r="R2" s="82">
        <v>45119</v>
      </c>
      <c r="S2" s="22">
        <v>0</v>
      </c>
      <c r="T2" s="22">
        <v>0</v>
      </c>
      <c r="U2" s="22">
        <f>S2+T2</f>
        <v>0</v>
      </c>
      <c r="V2" s="22">
        <v>0</v>
      </c>
      <c r="W2" s="22">
        <f>U2+V2</f>
        <v>0</v>
      </c>
      <c r="X2" s="43">
        <v>0</v>
      </c>
      <c r="Y2" s="22">
        <f>W2-X2</f>
        <v>0</v>
      </c>
      <c r="Z2" s="25" t="s">
        <v>703</v>
      </c>
      <c r="AA2" s="23" t="s">
        <v>696</v>
      </c>
      <c r="AB2" s="27" t="s">
        <v>108</v>
      </c>
      <c r="AC2" s="27">
        <v>800250382</v>
      </c>
      <c r="AD2" s="27">
        <v>2</v>
      </c>
      <c r="AE2" s="27" t="s">
        <v>621</v>
      </c>
      <c r="AF2" s="27">
        <v>7447300</v>
      </c>
      <c r="AG2" s="74" t="s">
        <v>622</v>
      </c>
      <c r="AH2" s="16" t="s">
        <v>20</v>
      </c>
    </row>
    <row r="3" spans="1:508" ht="120" customHeight="1" x14ac:dyDescent="0.25">
      <c r="A3" s="77">
        <v>1</v>
      </c>
      <c r="B3" s="76"/>
      <c r="C3" s="76"/>
      <c r="D3" s="76"/>
      <c r="E3" s="11"/>
      <c r="F3" s="11">
        <v>1</v>
      </c>
      <c r="G3" s="11"/>
      <c r="H3" s="11"/>
      <c r="I3" s="12" t="s">
        <v>693</v>
      </c>
      <c r="J3" s="13" t="s">
        <v>19</v>
      </c>
      <c r="K3" s="1" t="s">
        <v>706</v>
      </c>
      <c r="L3" s="14" t="s">
        <v>707</v>
      </c>
      <c r="M3" s="10" t="s">
        <v>705</v>
      </c>
      <c r="N3" s="16" t="s">
        <v>708</v>
      </c>
      <c r="O3" s="18" t="s">
        <v>709</v>
      </c>
      <c r="P3" s="82">
        <v>44238</v>
      </c>
      <c r="Q3" s="82">
        <v>44256</v>
      </c>
      <c r="R3" s="82">
        <v>44910</v>
      </c>
      <c r="S3" s="22">
        <v>50000000</v>
      </c>
      <c r="T3" s="22">
        <v>0</v>
      </c>
      <c r="U3" s="22">
        <f>S3+T3</f>
        <v>50000000</v>
      </c>
      <c r="V3" s="22">
        <v>0</v>
      </c>
      <c r="W3" s="22">
        <f>U3+V3</f>
        <v>50000000</v>
      </c>
      <c r="X3" s="43">
        <v>0</v>
      </c>
      <c r="Y3" s="22">
        <f>W3-X3</f>
        <v>50000000</v>
      </c>
      <c r="Z3" s="25" t="s">
        <v>363</v>
      </c>
      <c r="AA3" s="23" t="s">
        <v>346</v>
      </c>
      <c r="AB3" s="27" t="s">
        <v>710</v>
      </c>
      <c r="AC3" s="27">
        <v>860013874</v>
      </c>
      <c r="AD3" s="27">
        <v>7</v>
      </c>
      <c r="AE3" s="27" t="s">
        <v>711</v>
      </c>
      <c r="AF3" s="27">
        <v>3534000</v>
      </c>
      <c r="AG3" s="74" t="s">
        <v>712</v>
      </c>
      <c r="AH3" s="16" t="s">
        <v>20</v>
      </c>
    </row>
    <row r="4" spans="1:508" ht="94.5" customHeight="1" x14ac:dyDescent="0.25">
      <c r="A4" s="77">
        <v>1</v>
      </c>
      <c r="B4" s="76"/>
      <c r="C4" s="76"/>
      <c r="D4" s="76"/>
      <c r="E4" s="11"/>
      <c r="F4" s="11">
        <v>1</v>
      </c>
      <c r="G4" s="11"/>
      <c r="H4" s="11"/>
      <c r="I4" s="12" t="s">
        <v>705</v>
      </c>
      <c r="J4" s="13" t="s">
        <v>29</v>
      </c>
      <c r="K4" s="1" t="s">
        <v>730</v>
      </c>
      <c r="L4" s="14" t="s">
        <v>731</v>
      </c>
      <c r="M4" s="10" t="s">
        <v>729</v>
      </c>
      <c r="N4" s="16" t="s">
        <v>732</v>
      </c>
      <c r="O4" s="18" t="s">
        <v>733</v>
      </c>
      <c r="P4" s="82">
        <v>44265</v>
      </c>
      <c r="Q4" s="82">
        <v>44267</v>
      </c>
      <c r="R4" s="82">
        <v>44910</v>
      </c>
      <c r="S4" s="22">
        <v>20000000</v>
      </c>
      <c r="T4" s="22">
        <v>0</v>
      </c>
      <c r="U4" s="22">
        <f>S4+T4</f>
        <v>20000000</v>
      </c>
      <c r="V4" s="22">
        <v>0</v>
      </c>
      <c r="W4" s="22">
        <f>U4+V4</f>
        <v>20000000</v>
      </c>
      <c r="X4" s="43">
        <v>0</v>
      </c>
      <c r="Y4" s="22">
        <f>W4-X4</f>
        <v>20000000</v>
      </c>
      <c r="Z4" s="25" t="s">
        <v>734</v>
      </c>
      <c r="AA4" s="23" t="s">
        <v>346</v>
      </c>
      <c r="AB4" s="27" t="s">
        <v>667</v>
      </c>
      <c r="AC4" s="27">
        <v>901034790</v>
      </c>
      <c r="AD4" s="27">
        <v>9</v>
      </c>
      <c r="AE4" s="27" t="s">
        <v>152</v>
      </c>
      <c r="AF4" s="27">
        <v>3649620</v>
      </c>
      <c r="AG4" s="74" t="s">
        <v>668</v>
      </c>
      <c r="AH4" s="27" t="s">
        <v>20</v>
      </c>
    </row>
    <row r="5" spans="1:508" ht="116.25" customHeight="1" x14ac:dyDescent="0.25">
      <c r="A5" s="76"/>
      <c r="B5" s="77">
        <v>1</v>
      </c>
      <c r="C5" s="76"/>
      <c r="D5" s="76"/>
      <c r="E5" s="11"/>
      <c r="F5" s="11">
        <v>1</v>
      </c>
      <c r="G5" s="11"/>
      <c r="H5" s="11"/>
      <c r="I5" s="12" t="s">
        <v>717</v>
      </c>
      <c r="J5" s="13" t="s">
        <v>48</v>
      </c>
      <c r="K5" s="1" t="s">
        <v>744</v>
      </c>
      <c r="L5" s="14" t="s">
        <v>745</v>
      </c>
      <c r="M5" s="10" t="s">
        <v>743</v>
      </c>
      <c r="N5" s="16" t="s">
        <v>31</v>
      </c>
      <c r="O5" s="18" t="s">
        <v>746</v>
      </c>
      <c r="P5" s="82">
        <v>44273</v>
      </c>
      <c r="Q5" s="82">
        <v>44280</v>
      </c>
      <c r="R5" s="82">
        <v>44910</v>
      </c>
      <c r="S5" s="22">
        <v>57000000</v>
      </c>
      <c r="T5" s="22">
        <v>0</v>
      </c>
      <c r="U5" s="22">
        <f>S5+T5</f>
        <v>57000000</v>
      </c>
      <c r="V5" s="22">
        <v>28000000</v>
      </c>
      <c r="W5" s="22">
        <f>U5+V5</f>
        <v>85000000</v>
      </c>
      <c r="X5" s="43">
        <v>0</v>
      </c>
      <c r="Y5" s="22">
        <f>W5-X5</f>
        <v>85000000</v>
      </c>
      <c r="Z5" s="25" t="s">
        <v>132</v>
      </c>
      <c r="AA5" s="23" t="s">
        <v>346</v>
      </c>
      <c r="AB5" s="27" t="s">
        <v>747</v>
      </c>
      <c r="AC5" s="27">
        <v>900589109</v>
      </c>
      <c r="AD5" s="27">
        <v>7</v>
      </c>
      <c r="AE5" s="27" t="s">
        <v>748</v>
      </c>
      <c r="AF5" s="27">
        <v>7034991</v>
      </c>
      <c r="AG5" s="74" t="s">
        <v>32</v>
      </c>
      <c r="AH5" s="16" t="s">
        <v>20</v>
      </c>
    </row>
    <row r="6" spans="1:508" ht="116.25" customHeight="1" x14ac:dyDescent="0.25">
      <c r="A6" s="76"/>
      <c r="B6" s="77">
        <v>1</v>
      </c>
      <c r="C6" s="76"/>
      <c r="D6" s="76"/>
      <c r="E6" s="11"/>
      <c r="F6" s="11">
        <v>1</v>
      </c>
      <c r="G6" s="11"/>
      <c r="H6" s="11"/>
      <c r="I6" s="12" t="s">
        <v>716</v>
      </c>
      <c r="J6" s="13" t="s">
        <v>86</v>
      </c>
      <c r="K6" s="1" t="s">
        <v>750</v>
      </c>
      <c r="L6" s="14" t="s">
        <v>751</v>
      </c>
      <c r="M6" s="10" t="s">
        <v>749</v>
      </c>
      <c r="N6" s="16" t="s">
        <v>752</v>
      </c>
      <c r="O6" s="18" t="s">
        <v>753</v>
      </c>
      <c r="P6" s="82">
        <v>44279</v>
      </c>
      <c r="Q6" s="82">
        <v>44280</v>
      </c>
      <c r="R6" s="82">
        <v>44926</v>
      </c>
      <c r="S6" s="22">
        <v>19040000</v>
      </c>
      <c r="T6" s="22">
        <v>0</v>
      </c>
      <c r="U6" s="22">
        <f>S6+T6</f>
        <v>19040000</v>
      </c>
      <c r="V6" s="22">
        <v>9520000</v>
      </c>
      <c r="W6" s="22">
        <f>U6+V6</f>
        <v>28560000</v>
      </c>
      <c r="X6" s="43">
        <v>0</v>
      </c>
      <c r="Y6" s="22">
        <f>W6-X6</f>
        <v>28560000</v>
      </c>
      <c r="Z6" s="25" t="s">
        <v>353</v>
      </c>
      <c r="AA6" s="23" t="s">
        <v>346</v>
      </c>
      <c r="AB6" s="27" t="s">
        <v>457</v>
      </c>
      <c r="AC6" s="27">
        <v>900430367</v>
      </c>
      <c r="AD6" s="27">
        <v>7</v>
      </c>
      <c r="AE6" s="27" t="s">
        <v>458</v>
      </c>
      <c r="AF6" s="27">
        <v>7559329</v>
      </c>
      <c r="AG6" s="74" t="s">
        <v>459</v>
      </c>
      <c r="AH6" s="16" t="s">
        <v>20</v>
      </c>
    </row>
    <row r="7" spans="1:508" ht="97.5" customHeight="1" x14ac:dyDescent="0.25">
      <c r="A7" s="76"/>
      <c r="B7" s="77">
        <v>1</v>
      </c>
      <c r="C7" s="76"/>
      <c r="D7" s="76"/>
      <c r="E7" s="11"/>
      <c r="F7" s="11">
        <v>1</v>
      </c>
      <c r="G7" s="11"/>
      <c r="H7" s="11"/>
      <c r="I7" s="12" t="s">
        <v>780</v>
      </c>
      <c r="J7" s="15" t="s">
        <v>48</v>
      </c>
      <c r="K7" s="1" t="s">
        <v>799</v>
      </c>
      <c r="L7" s="14" t="s">
        <v>800</v>
      </c>
      <c r="M7" s="10" t="s">
        <v>798</v>
      </c>
      <c r="N7" s="16" t="s">
        <v>516</v>
      </c>
      <c r="O7" s="18" t="s">
        <v>801</v>
      </c>
      <c r="P7" s="82">
        <v>44328</v>
      </c>
      <c r="Q7" s="82">
        <v>44335</v>
      </c>
      <c r="R7" s="82">
        <v>44910</v>
      </c>
      <c r="S7" s="22">
        <v>30000000</v>
      </c>
      <c r="T7" s="22">
        <v>0</v>
      </c>
      <c r="U7" s="22">
        <f>S7+T7</f>
        <v>30000000</v>
      </c>
      <c r="V7" s="22">
        <v>0</v>
      </c>
      <c r="W7" s="22">
        <f>U7+V7</f>
        <v>30000000</v>
      </c>
      <c r="X7" s="43">
        <v>0</v>
      </c>
      <c r="Y7" s="22">
        <f>W7-X7</f>
        <v>30000000</v>
      </c>
      <c r="Z7" s="25" t="s">
        <v>406</v>
      </c>
      <c r="AA7" s="23" t="s">
        <v>781</v>
      </c>
      <c r="AB7" s="23" t="s">
        <v>445</v>
      </c>
      <c r="AC7" s="27">
        <v>800066001</v>
      </c>
      <c r="AD7" s="27">
        <v>3</v>
      </c>
      <c r="AE7" s="23" t="s">
        <v>446</v>
      </c>
      <c r="AF7" s="27">
        <v>7447555</v>
      </c>
      <c r="AG7" s="74" t="s">
        <v>765</v>
      </c>
      <c r="AH7" s="27" t="s">
        <v>20</v>
      </c>
    </row>
    <row r="8" spans="1:508" ht="97.5" customHeight="1" x14ac:dyDescent="0.25">
      <c r="A8" s="76"/>
      <c r="B8" s="76"/>
      <c r="C8" s="77">
        <v>1</v>
      </c>
      <c r="D8" s="76"/>
      <c r="E8" s="11"/>
      <c r="F8" s="11">
        <v>1</v>
      </c>
      <c r="G8" s="11"/>
      <c r="H8" s="11"/>
      <c r="I8" s="12" t="s">
        <v>787</v>
      </c>
      <c r="J8" s="13" t="s">
        <v>19</v>
      </c>
      <c r="K8" s="1" t="s">
        <v>803</v>
      </c>
      <c r="L8" s="14" t="s">
        <v>804</v>
      </c>
      <c r="M8" s="10" t="s">
        <v>802</v>
      </c>
      <c r="N8" s="16" t="s">
        <v>805</v>
      </c>
      <c r="O8" s="18" t="s">
        <v>806</v>
      </c>
      <c r="P8" s="82">
        <v>44329</v>
      </c>
      <c r="Q8" s="82">
        <v>44329</v>
      </c>
      <c r="R8" s="82">
        <v>44910</v>
      </c>
      <c r="S8" s="22">
        <v>52200000</v>
      </c>
      <c r="T8" s="22">
        <v>0</v>
      </c>
      <c r="U8" s="22">
        <f>S8+T8</f>
        <v>52200000</v>
      </c>
      <c r="V8" s="22">
        <v>12000000</v>
      </c>
      <c r="W8" s="22">
        <f>U8+V8</f>
        <v>64200000</v>
      </c>
      <c r="X8" s="43">
        <v>0</v>
      </c>
      <c r="Y8" s="22">
        <f>W8-X8</f>
        <v>64200000</v>
      </c>
      <c r="Z8" s="25" t="s">
        <v>46</v>
      </c>
      <c r="AA8" s="23" t="s">
        <v>781</v>
      </c>
      <c r="AB8" s="23" t="s">
        <v>807</v>
      </c>
      <c r="AC8" s="27">
        <v>900565894</v>
      </c>
      <c r="AD8" s="27">
        <v>7</v>
      </c>
      <c r="AE8" s="23" t="s">
        <v>808</v>
      </c>
      <c r="AF8" s="27">
        <v>5143992</v>
      </c>
      <c r="AG8" s="74" t="s">
        <v>809</v>
      </c>
      <c r="AH8" s="27" t="s">
        <v>38</v>
      </c>
    </row>
    <row r="9" spans="1:508" ht="97.5" customHeight="1" x14ac:dyDescent="0.25">
      <c r="A9" s="76"/>
      <c r="B9" s="76"/>
      <c r="C9" s="76"/>
      <c r="D9" s="77">
        <v>1</v>
      </c>
      <c r="E9" s="11"/>
      <c r="F9" s="11">
        <v>1</v>
      </c>
      <c r="G9" s="11"/>
      <c r="H9" s="11"/>
      <c r="I9" s="12" t="s">
        <v>785</v>
      </c>
      <c r="J9" s="15" t="s">
        <v>29</v>
      </c>
      <c r="K9" s="1" t="s">
        <v>811</v>
      </c>
      <c r="L9" s="14" t="s">
        <v>812</v>
      </c>
      <c r="M9" s="10" t="s">
        <v>810</v>
      </c>
      <c r="N9" s="16" t="s">
        <v>663</v>
      </c>
      <c r="O9" s="18" t="s">
        <v>813</v>
      </c>
      <c r="P9" s="82">
        <v>44334</v>
      </c>
      <c r="Q9" s="82">
        <v>44336</v>
      </c>
      <c r="R9" s="82">
        <v>44915</v>
      </c>
      <c r="S9" s="22">
        <v>20000000</v>
      </c>
      <c r="T9" s="22">
        <v>0</v>
      </c>
      <c r="U9" s="22">
        <f>S9+T9</f>
        <v>20000000</v>
      </c>
      <c r="V9" s="22">
        <v>0</v>
      </c>
      <c r="W9" s="22">
        <f>U9+V9</f>
        <v>20000000</v>
      </c>
      <c r="X9" s="43">
        <v>0</v>
      </c>
      <c r="Y9" s="22">
        <f>W9-X9</f>
        <v>20000000</v>
      </c>
      <c r="Z9" s="25" t="s">
        <v>355</v>
      </c>
      <c r="AA9" s="23" t="s">
        <v>781</v>
      </c>
      <c r="AB9" s="23" t="s">
        <v>664</v>
      </c>
      <c r="AC9" s="45">
        <v>900352786</v>
      </c>
      <c r="AD9" s="45">
        <v>5</v>
      </c>
      <c r="AE9" s="23" t="s">
        <v>665</v>
      </c>
      <c r="AF9" s="27">
        <v>7324122</v>
      </c>
      <c r="AG9" s="74" t="s">
        <v>666</v>
      </c>
      <c r="AH9" s="27" t="s">
        <v>20</v>
      </c>
    </row>
    <row r="10" spans="1:508" ht="97.5" customHeight="1" x14ac:dyDescent="0.25">
      <c r="A10" s="76"/>
      <c r="B10" s="76"/>
      <c r="C10" s="77">
        <v>1</v>
      </c>
      <c r="D10" s="76"/>
      <c r="E10" s="11"/>
      <c r="F10" s="11">
        <v>1</v>
      </c>
      <c r="G10" s="11"/>
      <c r="H10" s="11"/>
      <c r="I10" s="12" t="s">
        <v>794</v>
      </c>
      <c r="J10" s="15" t="s">
        <v>86</v>
      </c>
      <c r="K10" s="2" t="s">
        <v>820</v>
      </c>
      <c r="L10" s="14" t="s">
        <v>821</v>
      </c>
      <c r="M10" s="10" t="s">
        <v>819</v>
      </c>
      <c r="N10" s="16" t="s">
        <v>541</v>
      </c>
      <c r="O10" s="18" t="s">
        <v>822</v>
      </c>
      <c r="P10" s="82">
        <v>44356</v>
      </c>
      <c r="Q10" s="82">
        <v>44362</v>
      </c>
      <c r="R10" s="82">
        <v>44926</v>
      </c>
      <c r="S10" s="22">
        <v>9000000</v>
      </c>
      <c r="T10" s="22">
        <v>0</v>
      </c>
      <c r="U10" s="22">
        <f>S10+T10</f>
        <v>9000000</v>
      </c>
      <c r="V10" s="22">
        <v>0</v>
      </c>
      <c r="W10" s="22">
        <f>U10+V10</f>
        <v>9000000</v>
      </c>
      <c r="X10" s="43">
        <v>0</v>
      </c>
      <c r="Y10" s="22">
        <f>W10-X10</f>
        <v>9000000</v>
      </c>
      <c r="Z10" s="25" t="s">
        <v>380</v>
      </c>
      <c r="AA10" s="23" t="s">
        <v>781</v>
      </c>
      <c r="AB10" s="23" t="s">
        <v>542</v>
      </c>
      <c r="AC10" s="27">
        <v>830103910</v>
      </c>
      <c r="AD10" s="27">
        <v>1</v>
      </c>
      <c r="AE10" s="23" t="s">
        <v>81</v>
      </c>
      <c r="AF10" s="27">
        <v>2121911</v>
      </c>
      <c r="AG10" s="74" t="s">
        <v>82</v>
      </c>
      <c r="AH10" s="27" t="s">
        <v>20</v>
      </c>
    </row>
    <row r="11" spans="1:508" ht="97.5" customHeight="1" x14ac:dyDescent="0.25">
      <c r="A11" s="76"/>
      <c r="B11" s="76"/>
      <c r="C11" s="77">
        <v>1</v>
      </c>
      <c r="D11" s="76"/>
      <c r="E11" s="11"/>
      <c r="F11" s="11">
        <v>1</v>
      </c>
      <c r="G11" s="11"/>
      <c r="H11" s="11"/>
      <c r="I11" s="12" t="s">
        <v>798</v>
      </c>
      <c r="J11" s="15" t="s">
        <v>86</v>
      </c>
      <c r="K11" s="2" t="s">
        <v>827</v>
      </c>
      <c r="L11" s="14" t="s">
        <v>828</v>
      </c>
      <c r="M11" s="10" t="s">
        <v>826</v>
      </c>
      <c r="N11" s="16" t="s">
        <v>111</v>
      </c>
      <c r="O11" s="18" t="s">
        <v>829</v>
      </c>
      <c r="P11" s="82">
        <v>44351</v>
      </c>
      <c r="Q11" s="82">
        <v>44356</v>
      </c>
      <c r="R11" s="82">
        <v>44926</v>
      </c>
      <c r="S11" s="22">
        <v>3000000</v>
      </c>
      <c r="T11" s="22">
        <v>0</v>
      </c>
      <c r="U11" s="22">
        <f>S11+T11</f>
        <v>3000000</v>
      </c>
      <c r="V11" s="22">
        <v>0</v>
      </c>
      <c r="W11" s="22">
        <f>U11+V11</f>
        <v>3000000</v>
      </c>
      <c r="X11" s="43">
        <v>0</v>
      </c>
      <c r="Y11" s="22">
        <f>W11-X11</f>
        <v>3000000</v>
      </c>
      <c r="Z11" s="25" t="s">
        <v>2181</v>
      </c>
      <c r="AA11" s="23" t="s">
        <v>781</v>
      </c>
      <c r="AB11" s="23" t="s">
        <v>372</v>
      </c>
      <c r="AC11" s="27">
        <v>900343346</v>
      </c>
      <c r="AD11" s="27">
        <v>1</v>
      </c>
      <c r="AE11" s="23" t="s">
        <v>425</v>
      </c>
      <c r="AF11" s="27">
        <v>8125007</v>
      </c>
      <c r="AG11" s="74" t="s">
        <v>112</v>
      </c>
      <c r="AH11" s="27" t="s">
        <v>20</v>
      </c>
    </row>
    <row r="12" spans="1:508" ht="97.5" customHeight="1" x14ac:dyDescent="0.25">
      <c r="A12" s="77">
        <v>1</v>
      </c>
      <c r="B12" s="76"/>
      <c r="C12" s="76"/>
      <c r="D12" s="76"/>
      <c r="E12" s="11"/>
      <c r="F12" s="11">
        <v>1</v>
      </c>
      <c r="G12" s="11"/>
      <c r="H12" s="11"/>
      <c r="I12" s="12" t="s">
        <v>810</v>
      </c>
      <c r="J12" s="15" t="s">
        <v>29</v>
      </c>
      <c r="K12" s="2" t="s">
        <v>833</v>
      </c>
      <c r="L12" s="14" t="s">
        <v>834</v>
      </c>
      <c r="M12" s="10" t="s">
        <v>832</v>
      </c>
      <c r="N12" s="16" t="s">
        <v>732</v>
      </c>
      <c r="O12" s="18" t="s">
        <v>835</v>
      </c>
      <c r="P12" s="82">
        <v>44356</v>
      </c>
      <c r="Q12" s="82">
        <v>44362</v>
      </c>
      <c r="R12" s="82">
        <v>44910</v>
      </c>
      <c r="S12" s="22">
        <v>59000000</v>
      </c>
      <c r="T12" s="22">
        <v>0</v>
      </c>
      <c r="U12" s="22">
        <f>S12+T12</f>
        <v>59000000</v>
      </c>
      <c r="V12" s="22">
        <v>0</v>
      </c>
      <c r="W12" s="22">
        <f>U12+V12</f>
        <v>59000000</v>
      </c>
      <c r="X12" s="43">
        <v>0</v>
      </c>
      <c r="Y12" s="22">
        <f>W12-X12</f>
        <v>59000000</v>
      </c>
      <c r="Z12" s="25" t="s">
        <v>41</v>
      </c>
      <c r="AA12" s="23" t="s">
        <v>781</v>
      </c>
      <c r="AB12" s="23" t="s">
        <v>667</v>
      </c>
      <c r="AC12" s="27">
        <v>901034790</v>
      </c>
      <c r="AD12" s="27">
        <v>5</v>
      </c>
      <c r="AE12" s="23" t="s">
        <v>152</v>
      </c>
      <c r="AF12" s="27">
        <v>3649620</v>
      </c>
      <c r="AG12" s="74" t="s">
        <v>668</v>
      </c>
      <c r="AH12" s="27" t="s">
        <v>831</v>
      </c>
    </row>
    <row r="13" spans="1:508" ht="97.5" customHeight="1" x14ac:dyDescent="0.25">
      <c r="A13" s="76"/>
      <c r="B13" s="76"/>
      <c r="C13" s="77">
        <v>1</v>
      </c>
      <c r="D13" s="76"/>
      <c r="E13" s="11">
        <v>1</v>
      </c>
      <c r="F13" s="11"/>
      <c r="G13" s="11"/>
      <c r="H13" s="11"/>
      <c r="I13" s="12" t="s">
        <v>739</v>
      </c>
      <c r="J13" s="15" t="s">
        <v>36</v>
      </c>
      <c r="K13" s="2" t="s">
        <v>837</v>
      </c>
      <c r="L13" s="14" t="s">
        <v>838</v>
      </c>
      <c r="M13" s="10" t="s">
        <v>836</v>
      </c>
      <c r="N13" s="16" t="s">
        <v>839</v>
      </c>
      <c r="O13" s="18" t="s">
        <v>840</v>
      </c>
      <c r="P13" s="82">
        <v>44355</v>
      </c>
      <c r="Q13" s="82">
        <v>44362</v>
      </c>
      <c r="R13" s="82">
        <v>45412</v>
      </c>
      <c r="S13" s="22">
        <v>1592855496</v>
      </c>
      <c r="T13" s="22">
        <v>0</v>
      </c>
      <c r="U13" s="22">
        <f>S13+T13</f>
        <v>1592855496</v>
      </c>
      <c r="V13" s="22">
        <v>0</v>
      </c>
      <c r="W13" s="22">
        <f>U13+V13</f>
        <v>1592855496</v>
      </c>
      <c r="X13" s="43">
        <v>0</v>
      </c>
      <c r="Y13" s="22">
        <f>W13-X13</f>
        <v>1592855496</v>
      </c>
      <c r="Z13" s="25" t="s">
        <v>703</v>
      </c>
      <c r="AA13" s="23" t="s">
        <v>691</v>
      </c>
      <c r="AB13" s="23" t="s">
        <v>841</v>
      </c>
      <c r="AC13" s="27">
        <v>901489793</v>
      </c>
      <c r="AD13" s="27">
        <v>1</v>
      </c>
      <c r="AE13" s="23" t="s">
        <v>842</v>
      </c>
      <c r="AF13" s="27">
        <v>3108793673</v>
      </c>
      <c r="AG13" s="74" t="s">
        <v>843</v>
      </c>
      <c r="AH13" s="27" t="s">
        <v>831</v>
      </c>
    </row>
    <row r="14" spans="1:508" ht="97.5" customHeight="1" x14ac:dyDescent="0.25">
      <c r="A14" s="76"/>
      <c r="B14" s="76"/>
      <c r="C14" s="77">
        <v>1</v>
      </c>
      <c r="D14" s="76"/>
      <c r="E14" s="11"/>
      <c r="F14" s="11">
        <v>1</v>
      </c>
      <c r="G14" s="11"/>
      <c r="H14" s="11"/>
      <c r="I14" s="12" t="s">
        <v>795</v>
      </c>
      <c r="J14" s="15" t="s">
        <v>86</v>
      </c>
      <c r="K14" s="2" t="s">
        <v>845</v>
      </c>
      <c r="L14" s="14" t="s">
        <v>846</v>
      </c>
      <c r="M14" s="10" t="s">
        <v>844</v>
      </c>
      <c r="N14" s="16" t="s">
        <v>847</v>
      </c>
      <c r="O14" s="18" t="s">
        <v>848</v>
      </c>
      <c r="P14" s="82">
        <v>44357</v>
      </c>
      <c r="Q14" s="82">
        <v>44362</v>
      </c>
      <c r="R14" s="82">
        <v>44926</v>
      </c>
      <c r="S14" s="22">
        <v>2000000</v>
      </c>
      <c r="T14" s="22">
        <v>0</v>
      </c>
      <c r="U14" s="22">
        <f>S14+T14</f>
        <v>2000000</v>
      </c>
      <c r="V14" s="22">
        <v>0</v>
      </c>
      <c r="W14" s="22">
        <f>U14+V14</f>
        <v>2000000</v>
      </c>
      <c r="X14" s="43">
        <v>0</v>
      </c>
      <c r="Y14" s="22">
        <f>W14-X14</f>
        <v>2000000</v>
      </c>
      <c r="Z14" s="25" t="s">
        <v>380</v>
      </c>
      <c r="AA14" s="23" t="s">
        <v>781</v>
      </c>
      <c r="AB14" s="23" t="s">
        <v>849</v>
      </c>
      <c r="AC14" s="27">
        <v>900529760</v>
      </c>
      <c r="AD14" s="27">
        <v>6</v>
      </c>
      <c r="AE14" s="23" t="s">
        <v>850</v>
      </c>
      <c r="AF14" s="27">
        <v>5263965</v>
      </c>
      <c r="AG14" s="74" t="s">
        <v>851</v>
      </c>
      <c r="AH14" s="27" t="s">
        <v>831</v>
      </c>
    </row>
    <row r="15" spans="1:508" ht="97.5" customHeight="1" x14ac:dyDescent="0.25">
      <c r="A15" s="76"/>
      <c r="B15" s="77">
        <v>1</v>
      </c>
      <c r="C15" s="76"/>
      <c r="D15" s="76"/>
      <c r="E15" s="11"/>
      <c r="F15" s="11">
        <v>1</v>
      </c>
      <c r="G15" s="11"/>
      <c r="H15" s="11"/>
      <c r="I15" s="12" t="s">
        <v>797</v>
      </c>
      <c r="J15" s="15" t="s">
        <v>29</v>
      </c>
      <c r="K15" s="2" t="s">
        <v>855</v>
      </c>
      <c r="L15" s="14" t="s">
        <v>856</v>
      </c>
      <c r="M15" s="10" t="s">
        <v>854</v>
      </c>
      <c r="N15" s="16" t="s">
        <v>857</v>
      </c>
      <c r="O15" s="18" t="s">
        <v>858</v>
      </c>
      <c r="P15" s="82">
        <v>44368</v>
      </c>
      <c r="Q15" s="82">
        <v>44371</v>
      </c>
      <c r="R15" s="82">
        <v>44910</v>
      </c>
      <c r="S15" s="22">
        <v>9000000</v>
      </c>
      <c r="T15" s="22">
        <v>0</v>
      </c>
      <c r="U15" s="22">
        <f>S15+T15</f>
        <v>9000000</v>
      </c>
      <c r="V15" s="22">
        <v>4500000</v>
      </c>
      <c r="W15" s="22">
        <f>U15+V15</f>
        <v>13500000</v>
      </c>
      <c r="X15" s="43">
        <v>0</v>
      </c>
      <c r="Y15" s="22">
        <f>W15-X15</f>
        <v>13500000</v>
      </c>
      <c r="Z15" s="25" t="s">
        <v>860</v>
      </c>
      <c r="AA15" s="23" t="s">
        <v>781</v>
      </c>
      <c r="AB15" s="23" t="s">
        <v>445</v>
      </c>
      <c r="AC15" s="27">
        <v>800066001</v>
      </c>
      <c r="AD15" s="27">
        <v>3</v>
      </c>
      <c r="AE15" s="23" t="s">
        <v>446</v>
      </c>
      <c r="AF15" s="27">
        <v>7447555</v>
      </c>
      <c r="AG15" s="74" t="s">
        <v>765</v>
      </c>
      <c r="AH15" s="27" t="s">
        <v>20</v>
      </c>
    </row>
    <row r="16" spans="1:508" ht="132" customHeight="1" x14ac:dyDescent="0.25">
      <c r="A16" s="76"/>
      <c r="B16" s="77">
        <v>1</v>
      </c>
      <c r="C16" s="76"/>
      <c r="D16" s="76"/>
      <c r="E16" s="11"/>
      <c r="F16" s="11">
        <v>1</v>
      </c>
      <c r="G16" s="11"/>
      <c r="H16" s="11"/>
      <c r="I16" s="12" t="s">
        <v>797</v>
      </c>
      <c r="J16" s="15" t="s">
        <v>29</v>
      </c>
      <c r="K16" s="2" t="s">
        <v>855</v>
      </c>
      <c r="L16" s="14" t="s">
        <v>856</v>
      </c>
      <c r="M16" s="10" t="s">
        <v>859</v>
      </c>
      <c r="N16" s="16" t="s">
        <v>732</v>
      </c>
      <c r="O16" s="18" t="s">
        <v>858</v>
      </c>
      <c r="P16" s="82">
        <v>44362</v>
      </c>
      <c r="Q16" s="82">
        <v>44365</v>
      </c>
      <c r="R16" s="82">
        <v>44910</v>
      </c>
      <c r="S16" s="22">
        <v>50000000</v>
      </c>
      <c r="T16" s="22">
        <v>0</v>
      </c>
      <c r="U16" s="22">
        <f>S16+T16</f>
        <v>50000000</v>
      </c>
      <c r="V16" s="22">
        <v>10000000</v>
      </c>
      <c r="W16" s="22">
        <f>U16+V16</f>
        <v>60000000</v>
      </c>
      <c r="X16" s="43">
        <v>0</v>
      </c>
      <c r="Y16" s="22">
        <f>W16-X16</f>
        <v>60000000</v>
      </c>
      <c r="Z16" s="25" t="s">
        <v>860</v>
      </c>
      <c r="AA16" s="23" t="s">
        <v>781</v>
      </c>
      <c r="AB16" s="23" t="s">
        <v>667</v>
      </c>
      <c r="AC16" s="27">
        <v>901034790</v>
      </c>
      <c r="AD16" s="27">
        <v>5</v>
      </c>
      <c r="AE16" s="23" t="s">
        <v>152</v>
      </c>
      <c r="AF16" s="27">
        <v>3649620</v>
      </c>
      <c r="AG16" s="74" t="s">
        <v>668</v>
      </c>
      <c r="AH16" s="27" t="s">
        <v>20</v>
      </c>
    </row>
    <row r="17" spans="1:34" ht="97.5" customHeight="1" x14ac:dyDescent="0.25">
      <c r="A17" s="76"/>
      <c r="B17" s="76"/>
      <c r="C17" s="77">
        <v>1</v>
      </c>
      <c r="D17" s="76"/>
      <c r="E17" s="11">
        <v>1</v>
      </c>
      <c r="F17" s="11"/>
      <c r="G17" s="11"/>
      <c r="H17" s="11"/>
      <c r="I17" s="12" t="s">
        <v>756</v>
      </c>
      <c r="J17" s="15" t="s">
        <v>86</v>
      </c>
      <c r="K17" s="2" t="s">
        <v>866</v>
      </c>
      <c r="L17" s="14" t="s">
        <v>867</v>
      </c>
      <c r="M17" s="10" t="s">
        <v>865</v>
      </c>
      <c r="N17" s="16" t="s">
        <v>541</v>
      </c>
      <c r="O17" s="18" t="s">
        <v>868</v>
      </c>
      <c r="P17" s="82">
        <v>44369</v>
      </c>
      <c r="Q17" s="82">
        <v>44375</v>
      </c>
      <c r="R17" s="82">
        <v>44926</v>
      </c>
      <c r="S17" s="22">
        <v>9000000</v>
      </c>
      <c r="T17" s="22">
        <v>0</v>
      </c>
      <c r="U17" s="22">
        <f>S17+T17</f>
        <v>9000000</v>
      </c>
      <c r="V17" s="22">
        <v>3100000</v>
      </c>
      <c r="W17" s="22">
        <f>U17+V17</f>
        <v>12100000</v>
      </c>
      <c r="X17" s="43">
        <v>0</v>
      </c>
      <c r="Y17" s="22">
        <f>W17-X17</f>
        <v>12100000</v>
      </c>
      <c r="Z17" s="25" t="s">
        <v>1753</v>
      </c>
      <c r="AA17" s="23" t="s">
        <v>781</v>
      </c>
      <c r="AB17" s="23" t="s">
        <v>542</v>
      </c>
      <c r="AC17" s="27">
        <v>830103910</v>
      </c>
      <c r="AD17" s="27">
        <v>1</v>
      </c>
      <c r="AE17" s="12" t="s">
        <v>81</v>
      </c>
      <c r="AF17" s="27">
        <v>2121911</v>
      </c>
      <c r="AG17" s="74" t="s">
        <v>82</v>
      </c>
      <c r="AH17" s="27" t="s">
        <v>20</v>
      </c>
    </row>
    <row r="18" spans="1:34" ht="97.5" customHeight="1" x14ac:dyDescent="0.25">
      <c r="A18" s="76"/>
      <c r="B18" s="76"/>
      <c r="C18" s="77">
        <v>1</v>
      </c>
      <c r="D18" s="76"/>
      <c r="E18" s="11"/>
      <c r="F18" s="11">
        <v>1</v>
      </c>
      <c r="G18" s="11"/>
      <c r="H18" s="11"/>
      <c r="I18" s="12" t="s">
        <v>814</v>
      </c>
      <c r="J18" s="15" t="s">
        <v>86</v>
      </c>
      <c r="K18" s="2" t="s">
        <v>871</v>
      </c>
      <c r="L18" s="14" t="s">
        <v>872</v>
      </c>
      <c r="M18" s="10" t="s">
        <v>870</v>
      </c>
      <c r="N18" s="16" t="s">
        <v>113</v>
      </c>
      <c r="O18" s="18" t="s">
        <v>873</v>
      </c>
      <c r="P18" s="82">
        <v>44368</v>
      </c>
      <c r="Q18" s="82">
        <v>44375</v>
      </c>
      <c r="R18" s="82">
        <v>44910</v>
      </c>
      <c r="S18" s="22">
        <v>15000000</v>
      </c>
      <c r="T18" s="22">
        <v>0</v>
      </c>
      <c r="U18" s="22">
        <f>S18+T18</f>
        <v>15000000</v>
      </c>
      <c r="V18" s="22">
        <v>7000000</v>
      </c>
      <c r="W18" s="22">
        <f>U18+V18</f>
        <v>22000000</v>
      </c>
      <c r="X18" s="43">
        <v>0</v>
      </c>
      <c r="Y18" s="22">
        <f>W18-X18</f>
        <v>22000000</v>
      </c>
      <c r="Z18" s="25" t="s">
        <v>1753</v>
      </c>
      <c r="AA18" s="23" t="s">
        <v>781</v>
      </c>
      <c r="AB18" s="23" t="s">
        <v>423</v>
      </c>
      <c r="AC18" s="27">
        <v>860038579</v>
      </c>
      <c r="AD18" s="27">
        <v>7</v>
      </c>
      <c r="AE18" s="23" t="s">
        <v>424</v>
      </c>
      <c r="AF18" s="27">
        <v>3381177</v>
      </c>
      <c r="AG18" s="74" t="s">
        <v>114</v>
      </c>
      <c r="AH18" s="27" t="s">
        <v>20</v>
      </c>
    </row>
    <row r="19" spans="1:34" ht="117" customHeight="1" x14ac:dyDescent="0.25">
      <c r="A19" s="76"/>
      <c r="B19" s="76"/>
      <c r="C19" s="77">
        <v>1</v>
      </c>
      <c r="D19" s="76"/>
      <c r="E19" s="11"/>
      <c r="F19" s="11"/>
      <c r="G19" s="11"/>
      <c r="H19" s="11">
        <v>1</v>
      </c>
      <c r="I19" s="12" t="s">
        <v>692</v>
      </c>
      <c r="J19" s="15" t="s">
        <v>29</v>
      </c>
      <c r="K19" s="2" t="s">
        <v>875</v>
      </c>
      <c r="L19" s="14" t="s">
        <v>876</v>
      </c>
      <c r="M19" s="10" t="s">
        <v>874</v>
      </c>
      <c r="N19" s="16" t="s">
        <v>877</v>
      </c>
      <c r="O19" s="18" t="s">
        <v>878</v>
      </c>
      <c r="P19" s="82">
        <v>44372</v>
      </c>
      <c r="Q19" s="82">
        <v>44376</v>
      </c>
      <c r="R19" s="82">
        <v>44910</v>
      </c>
      <c r="S19" s="22">
        <v>348000000</v>
      </c>
      <c r="T19" s="22">
        <v>0</v>
      </c>
      <c r="U19" s="22">
        <f>S19+T19</f>
        <v>348000000</v>
      </c>
      <c r="V19" s="22">
        <v>30000000</v>
      </c>
      <c r="W19" s="22">
        <f>U19+V19</f>
        <v>378000000</v>
      </c>
      <c r="X19" s="43">
        <v>0</v>
      </c>
      <c r="Y19" s="22">
        <f>W19-X19</f>
        <v>378000000</v>
      </c>
      <c r="Z19" s="26" t="s">
        <v>879</v>
      </c>
      <c r="AA19" s="23" t="s">
        <v>691</v>
      </c>
      <c r="AB19" s="23" t="s">
        <v>880</v>
      </c>
      <c r="AC19" s="27">
        <v>1014189529</v>
      </c>
      <c r="AD19" s="27">
        <v>8</v>
      </c>
      <c r="AE19" s="23" t="s">
        <v>881</v>
      </c>
      <c r="AF19" s="27">
        <v>6609731</v>
      </c>
      <c r="AG19" s="74" t="s">
        <v>882</v>
      </c>
      <c r="AH19" s="27" t="s">
        <v>20</v>
      </c>
    </row>
    <row r="20" spans="1:34" ht="97.5" customHeight="1" x14ac:dyDescent="0.25">
      <c r="A20" s="76"/>
      <c r="B20" s="76"/>
      <c r="C20" s="77">
        <v>1</v>
      </c>
      <c r="D20" s="76"/>
      <c r="E20" s="11"/>
      <c r="F20" s="11"/>
      <c r="G20" s="11"/>
      <c r="H20" s="11">
        <v>1</v>
      </c>
      <c r="I20" s="12" t="s">
        <v>692</v>
      </c>
      <c r="J20" s="15" t="s">
        <v>29</v>
      </c>
      <c r="K20" s="2" t="s">
        <v>875</v>
      </c>
      <c r="L20" s="14" t="s">
        <v>876</v>
      </c>
      <c r="M20" s="10" t="s">
        <v>883</v>
      </c>
      <c r="N20" s="16" t="s">
        <v>884</v>
      </c>
      <c r="O20" s="18" t="s">
        <v>885</v>
      </c>
      <c r="P20" s="82">
        <v>44371</v>
      </c>
      <c r="Q20" s="82">
        <v>44377</v>
      </c>
      <c r="R20" s="82">
        <v>44910</v>
      </c>
      <c r="S20" s="22">
        <v>170000000</v>
      </c>
      <c r="T20" s="22">
        <v>0</v>
      </c>
      <c r="U20" s="22">
        <f>S20+T20</f>
        <v>170000000</v>
      </c>
      <c r="V20" s="22">
        <v>20000000</v>
      </c>
      <c r="W20" s="22">
        <f>U20+V20</f>
        <v>190000000</v>
      </c>
      <c r="X20" s="43">
        <v>0</v>
      </c>
      <c r="Y20" s="22">
        <f>W20-X20</f>
        <v>190000000</v>
      </c>
      <c r="Z20" s="26" t="s">
        <v>879</v>
      </c>
      <c r="AA20" s="23" t="s">
        <v>691</v>
      </c>
      <c r="AB20" s="23" t="s">
        <v>886</v>
      </c>
      <c r="AC20" s="27">
        <v>800066275</v>
      </c>
      <c r="AD20" s="27">
        <v>4</v>
      </c>
      <c r="AE20" s="23" t="s">
        <v>887</v>
      </c>
      <c r="AF20" s="27">
        <v>3709059</v>
      </c>
      <c r="AG20" s="74" t="s">
        <v>888</v>
      </c>
      <c r="AH20" s="27" t="s">
        <v>20</v>
      </c>
    </row>
    <row r="21" spans="1:34" ht="97.5" customHeight="1" x14ac:dyDescent="0.25">
      <c r="A21" s="76"/>
      <c r="B21" s="76"/>
      <c r="C21" s="77">
        <v>1</v>
      </c>
      <c r="D21" s="76"/>
      <c r="E21" s="11"/>
      <c r="F21" s="11"/>
      <c r="G21" s="11"/>
      <c r="H21" s="11">
        <v>1</v>
      </c>
      <c r="I21" s="12" t="s">
        <v>692</v>
      </c>
      <c r="J21" s="15" t="s">
        <v>29</v>
      </c>
      <c r="K21" s="2" t="s">
        <v>875</v>
      </c>
      <c r="L21" s="14" t="s">
        <v>876</v>
      </c>
      <c r="M21" s="10" t="s">
        <v>889</v>
      </c>
      <c r="N21" s="16" t="s">
        <v>890</v>
      </c>
      <c r="O21" s="18" t="s">
        <v>891</v>
      </c>
      <c r="P21" s="82">
        <v>44372</v>
      </c>
      <c r="Q21" s="82">
        <v>44377</v>
      </c>
      <c r="R21" s="82">
        <v>44910</v>
      </c>
      <c r="S21" s="22">
        <v>399000000</v>
      </c>
      <c r="T21" s="22">
        <v>0</v>
      </c>
      <c r="U21" s="22">
        <f>S21+T21</f>
        <v>399000000</v>
      </c>
      <c r="V21" s="22">
        <v>0</v>
      </c>
      <c r="W21" s="22">
        <f>U21+V21</f>
        <v>399000000</v>
      </c>
      <c r="X21" s="43">
        <v>0</v>
      </c>
      <c r="Y21" s="22">
        <f>W21-X21</f>
        <v>399000000</v>
      </c>
      <c r="Z21" s="26" t="s">
        <v>879</v>
      </c>
      <c r="AA21" s="23" t="s">
        <v>691</v>
      </c>
      <c r="AB21" s="23" t="s">
        <v>892</v>
      </c>
      <c r="AC21" s="27">
        <v>830129423</v>
      </c>
      <c r="AD21" s="27">
        <v>9</v>
      </c>
      <c r="AE21" s="23" t="s">
        <v>893</v>
      </c>
      <c r="AF21" s="27">
        <v>7421981</v>
      </c>
      <c r="AG21" s="74" t="s">
        <v>894</v>
      </c>
      <c r="AH21" s="27" t="s">
        <v>20</v>
      </c>
    </row>
    <row r="22" spans="1:34" ht="97.5" customHeight="1" x14ac:dyDescent="0.25">
      <c r="A22" s="76"/>
      <c r="B22" s="77">
        <v>1</v>
      </c>
      <c r="C22" s="76"/>
      <c r="D22" s="76"/>
      <c r="E22" s="11"/>
      <c r="F22" s="11"/>
      <c r="G22" s="11">
        <v>1</v>
      </c>
      <c r="H22" s="11"/>
      <c r="I22" s="12" t="s">
        <v>722</v>
      </c>
      <c r="J22" s="15" t="s">
        <v>29</v>
      </c>
      <c r="K22" s="1" t="s">
        <v>905</v>
      </c>
      <c r="L22" s="14" t="s">
        <v>906</v>
      </c>
      <c r="M22" s="10" t="s">
        <v>907</v>
      </c>
      <c r="N22" s="16" t="s">
        <v>908</v>
      </c>
      <c r="O22" s="18" t="s">
        <v>909</v>
      </c>
      <c r="P22" s="82">
        <v>44379</v>
      </c>
      <c r="Q22" s="82">
        <v>44385</v>
      </c>
      <c r="R22" s="82">
        <v>44910</v>
      </c>
      <c r="S22" s="22">
        <v>4022112768</v>
      </c>
      <c r="T22" s="22">
        <v>0</v>
      </c>
      <c r="U22" s="22">
        <f>S22+T22</f>
        <v>4022112768</v>
      </c>
      <c r="V22" s="22">
        <v>1500000000</v>
      </c>
      <c r="W22" s="22">
        <f>U22+V22</f>
        <v>5522112768</v>
      </c>
      <c r="X22" s="43">
        <v>0</v>
      </c>
      <c r="Y22" s="22">
        <f>W22-X22</f>
        <v>5522112768</v>
      </c>
      <c r="Z22" s="25" t="s">
        <v>910</v>
      </c>
      <c r="AA22" s="23" t="s">
        <v>696</v>
      </c>
      <c r="AB22" s="23" t="s">
        <v>911</v>
      </c>
      <c r="AC22" s="27">
        <v>890985122</v>
      </c>
      <c r="AD22" s="39">
        <v>6</v>
      </c>
      <c r="AE22" s="23" t="s">
        <v>912</v>
      </c>
      <c r="AF22" s="27">
        <v>6054949</v>
      </c>
      <c r="AG22" s="74" t="s">
        <v>913</v>
      </c>
      <c r="AH22" s="27" t="s">
        <v>20</v>
      </c>
    </row>
    <row r="23" spans="1:34" ht="97.5" customHeight="1" x14ac:dyDescent="0.25">
      <c r="A23" s="76"/>
      <c r="B23" s="77">
        <v>1</v>
      </c>
      <c r="C23" s="76"/>
      <c r="D23" s="76"/>
      <c r="E23" s="11"/>
      <c r="F23" s="11"/>
      <c r="G23" s="11">
        <v>1</v>
      </c>
      <c r="H23" s="11"/>
      <c r="I23" s="12" t="s">
        <v>722</v>
      </c>
      <c r="J23" s="15" t="s">
        <v>29</v>
      </c>
      <c r="K23" s="1" t="s">
        <v>905</v>
      </c>
      <c r="L23" s="14" t="s">
        <v>906</v>
      </c>
      <c r="M23" s="10" t="s">
        <v>914</v>
      </c>
      <c r="N23" s="16" t="s">
        <v>788</v>
      </c>
      <c r="O23" s="18" t="s">
        <v>915</v>
      </c>
      <c r="P23" s="82">
        <v>44389</v>
      </c>
      <c r="Q23" s="82">
        <v>44392</v>
      </c>
      <c r="R23" s="82">
        <v>44910</v>
      </c>
      <c r="S23" s="22">
        <v>1197000000</v>
      </c>
      <c r="T23" s="22">
        <v>0</v>
      </c>
      <c r="U23" s="22">
        <f>S23+T23</f>
        <v>1197000000</v>
      </c>
      <c r="V23" s="22">
        <v>0</v>
      </c>
      <c r="W23" s="22">
        <f>U23+V23</f>
        <v>1197000000</v>
      </c>
      <c r="X23" s="43">
        <v>0</v>
      </c>
      <c r="Y23" s="22">
        <f>W23-X23</f>
        <v>1197000000</v>
      </c>
      <c r="Z23" s="25" t="s">
        <v>910</v>
      </c>
      <c r="AA23" s="23" t="s">
        <v>696</v>
      </c>
      <c r="AB23" s="23" t="s">
        <v>916</v>
      </c>
      <c r="AC23" s="27">
        <v>860039561</v>
      </c>
      <c r="AD23" s="39">
        <v>1</v>
      </c>
      <c r="AE23" s="23" t="s">
        <v>789</v>
      </c>
      <c r="AF23" s="27">
        <v>6002406</v>
      </c>
      <c r="AG23" s="74" t="s">
        <v>245</v>
      </c>
      <c r="AH23" s="27" t="s">
        <v>20</v>
      </c>
    </row>
    <row r="24" spans="1:34" ht="97.5" customHeight="1" x14ac:dyDescent="0.25">
      <c r="A24" s="77">
        <v>1</v>
      </c>
      <c r="B24" s="76"/>
      <c r="C24" s="77"/>
      <c r="D24" s="76"/>
      <c r="E24" s="11">
        <v>1</v>
      </c>
      <c r="F24" s="11"/>
      <c r="G24" s="11"/>
      <c r="H24" s="11"/>
      <c r="I24" s="12" t="s">
        <v>774</v>
      </c>
      <c r="J24" s="15" t="s">
        <v>29</v>
      </c>
      <c r="K24" s="1" t="s">
        <v>924</v>
      </c>
      <c r="L24" s="14" t="s">
        <v>925</v>
      </c>
      <c r="M24" s="10" t="s">
        <v>923</v>
      </c>
      <c r="N24" s="16" t="s">
        <v>35</v>
      </c>
      <c r="O24" s="18" t="s">
        <v>926</v>
      </c>
      <c r="P24" s="82">
        <v>44405</v>
      </c>
      <c r="Q24" s="82">
        <v>44407</v>
      </c>
      <c r="R24" s="82">
        <v>44910</v>
      </c>
      <c r="S24" s="22">
        <v>150000000</v>
      </c>
      <c r="T24" s="22">
        <v>0</v>
      </c>
      <c r="U24" s="22">
        <f>S24+T24</f>
        <v>150000000</v>
      </c>
      <c r="V24" s="22">
        <v>0</v>
      </c>
      <c r="W24" s="22">
        <f>U24+V24</f>
        <v>150000000</v>
      </c>
      <c r="X24" s="43">
        <v>0</v>
      </c>
      <c r="Y24" s="22">
        <f>W24-X24</f>
        <v>150000000</v>
      </c>
      <c r="Z24" s="25" t="s">
        <v>333</v>
      </c>
      <c r="AA24" s="23" t="s">
        <v>346</v>
      </c>
      <c r="AB24" s="23" t="s">
        <v>714</v>
      </c>
      <c r="AC24" s="27">
        <v>830025149</v>
      </c>
      <c r="AD24" s="39">
        <v>8</v>
      </c>
      <c r="AE24" s="23" t="s">
        <v>124</v>
      </c>
      <c r="AF24" s="27" t="s">
        <v>365</v>
      </c>
      <c r="AG24" s="74" t="s">
        <v>715</v>
      </c>
      <c r="AH24" s="27" t="s">
        <v>20</v>
      </c>
    </row>
    <row r="25" spans="1:34" ht="141.75" customHeight="1" x14ac:dyDescent="0.25">
      <c r="A25" s="77"/>
      <c r="B25" s="77"/>
      <c r="C25" s="77"/>
      <c r="D25" s="77">
        <v>1</v>
      </c>
      <c r="E25" s="11"/>
      <c r="F25" s="11">
        <v>1</v>
      </c>
      <c r="G25" s="11"/>
      <c r="H25" s="11"/>
      <c r="I25" s="12" t="s">
        <v>869</v>
      </c>
      <c r="J25" s="13" t="s">
        <v>19</v>
      </c>
      <c r="K25" s="1" t="s">
        <v>938</v>
      </c>
      <c r="L25" s="14" t="s">
        <v>939</v>
      </c>
      <c r="M25" s="10" t="s">
        <v>937</v>
      </c>
      <c r="N25" s="16" t="s">
        <v>1735</v>
      </c>
      <c r="O25" s="18" t="s">
        <v>940</v>
      </c>
      <c r="P25" s="82">
        <v>44446</v>
      </c>
      <c r="Q25" s="82">
        <v>44452</v>
      </c>
      <c r="R25" s="82">
        <v>44910</v>
      </c>
      <c r="S25" s="22">
        <v>10710000</v>
      </c>
      <c r="T25" s="22">
        <v>0</v>
      </c>
      <c r="U25" s="22">
        <f>S25+T25</f>
        <v>10710000</v>
      </c>
      <c r="V25" s="22">
        <v>0</v>
      </c>
      <c r="W25" s="22">
        <f>U25+V25</f>
        <v>10710000</v>
      </c>
      <c r="X25" s="43">
        <v>0</v>
      </c>
      <c r="Y25" s="22">
        <f>W25-X25</f>
        <v>10710000</v>
      </c>
      <c r="Z25" s="25" t="s">
        <v>941</v>
      </c>
      <c r="AA25" s="23" t="s">
        <v>781</v>
      </c>
      <c r="AB25" s="23" t="s">
        <v>942</v>
      </c>
      <c r="AC25" s="27">
        <v>830110141</v>
      </c>
      <c r="AD25" s="27">
        <v>3</v>
      </c>
      <c r="AE25" s="39" t="s">
        <v>943</v>
      </c>
      <c r="AF25" s="27">
        <v>7942330</v>
      </c>
      <c r="AG25" s="74" t="s">
        <v>944</v>
      </c>
      <c r="AH25" s="27" t="s">
        <v>20</v>
      </c>
    </row>
    <row r="26" spans="1:34" ht="97.5" customHeight="1" x14ac:dyDescent="0.25">
      <c r="A26" s="77"/>
      <c r="B26" s="77"/>
      <c r="C26" s="77">
        <v>1</v>
      </c>
      <c r="D26" s="77"/>
      <c r="E26" s="11"/>
      <c r="F26" s="11"/>
      <c r="G26" s="11">
        <v>1</v>
      </c>
      <c r="H26" s="11"/>
      <c r="I26" s="12" t="s">
        <v>757</v>
      </c>
      <c r="J26" s="15" t="s">
        <v>29</v>
      </c>
      <c r="K26" s="1" t="s">
        <v>954</v>
      </c>
      <c r="L26" s="14" t="s">
        <v>955</v>
      </c>
      <c r="M26" s="10" t="s">
        <v>953</v>
      </c>
      <c r="N26" s="16" t="s">
        <v>296</v>
      </c>
      <c r="O26" s="18" t="s">
        <v>956</v>
      </c>
      <c r="P26" s="82">
        <v>44459</v>
      </c>
      <c r="Q26" s="82">
        <v>44460</v>
      </c>
      <c r="R26" s="82">
        <v>44910</v>
      </c>
      <c r="S26" s="22">
        <v>398813528</v>
      </c>
      <c r="T26" s="22">
        <v>0</v>
      </c>
      <c r="U26" s="22">
        <f>S26+T26</f>
        <v>398813528</v>
      </c>
      <c r="V26" s="22">
        <v>120000000</v>
      </c>
      <c r="W26" s="22">
        <f>U26+V26</f>
        <v>518813528</v>
      </c>
      <c r="X26" s="43">
        <v>0</v>
      </c>
      <c r="Y26" s="22">
        <f>W26-X26</f>
        <v>518813528</v>
      </c>
      <c r="Z26" s="25" t="s">
        <v>214</v>
      </c>
      <c r="AA26" s="23" t="s">
        <v>781</v>
      </c>
      <c r="AB26" s="23" t="s">
        <v>297</v>
      </c>
      <c r="AC26" s="27">
        <v>900402080</v>
      </c>
      <c r="AD26" s="39">
        <v>1</v>
      </c>
      <c r="AE26" s="23" t="s">
        <v>688</v>
      </c>
      <c r="AF26" s="27">
        <v>7560404</v>
      </c>
      <c r="AG26" s="74" t="s">
        <v>689</v>
      </c>
      <c r="AH26" s="27" t="s">
        <v>20</v>
      </c>
    </row>
    <row r="27" spans="1:34" ht="126.75" customHeight="1" x14ac:dyDescent="0.25">
      <c r="A27" s="77"/>
      <c r="B27" s="77"/>
      <c r="C27" s="77">
        <v>1</v>
      </c>
      <c r="D27" s="77"/>
      <c r="E27" s="11"/>
      <c r="F27" s="11"/>
      <c r="G27" s="11">
        <v>1</v>
      </c>
      <c r="H27" s="11"/>
      <c r="I27" s="12" t="s">
        <v>758</v>
      </c>
      <c r="J27" s="15" t="s">
        <v>86</v>
      </c>
      <c r="K27" s="1" t="s">
        <v>959</v>
      </c>
      <c r="L27" s="14" t="s">
        <v>960</v>
      </c>
      <c r="M27" s="10" t="s">
        <v>958</v>
      </c>
      <c r="N27" s="16" t="s">
        <v>961</v>
      </c>
      <c r="O27" s="18" t="s">
        <v>962</v>
      </c>
      <c r="P27" s="82">
        <v>44461</v>
      </c>
      <c r="Q27" s="82">
        <v>44467</v>
      </c>
      <c r="R27" s="82">
        <v>44902</v>
      </c>
      <c r="S27" s="22">
        <v>301000000</v>
      </c>
      <c r="T27" s="22">
        <v>0</v>
      </c>
      <c r="U27" s="22">
        <f>S27+T27</f>
        <v>301000000</v>
      </c>
      <c r="V27" s="22">
        <v>0</v>
      </c>
      <c r="W27" s="22">
        <f>U27+V27</f>
        <v>301000000</v>
      </c>
      <c r="X27" s="43">
        <v>0</v>
      </c>
      <c r="Y27" s="22">
        <f>W27-X27</f>
        <v>301000000</v>
      </c>
      <c r="Z27" s="25" t="s">
        <v>963</v>
      </c>
      <c r="AA27" s="23" t="s">
        <v>781</v>
      </c>
      <c r="AB27" s="23" t="s">
        <v>964</v>
      </c>
      <c r="AC27" s="27">
        <v>860534160</v>
      </c>
      <c r="AD27" s="39">
        <v>2</v>
      </c>
      <c r="AE27" s="23" t="s">
        <v>526</v>
      </c>
      <c r="AF27" s="27">
        <v>2571900</v>
      </c>
      <c r="AG27" s="74" t="s">
        <v>140</v>
      </c>
      <c r="AH27" s="27" t="s">
        <v>20</v>
      </c>
    </row>
    <row r="28" spans="1:34" ht="113.25" customHeight="1" x14ac:dyDescent="0.25">
      <c r="A28" s="77"/>
      <c r="B28" s="77"/>
      <c r="C28" s="77">
        <v>1</v>
      </c>
      <c r="D28" s="77"/>
      <c r="E28" s="11">
        <v>1</v>
      </c>
      <c r="F28" s="11"/>
      <c r="G28" s="11"/>
      <c r="H28" s="11"/>
      <c r="I28" s="12" t="s">
        <v>776</v>
      </c>
      <c r="J28" s="15" t="s">
        <v>36</v>
      </c>
      <c r="K28" s="1" t="s">
        <v>971</v>
      </c>
      <c r="L28" s="14" t="s">
        <v>972</v>
      </c>
      <c r="M28" s="10" t="s">
        <v>970</v>
      </c>
      <c r="N28" s="16" t="s">
        <v>973</v>
      </c>
      <c r="O28" s="18" t="s">
        <v>974</v>
      </c>
      <c r="P28" s="82">
        <v>44470</v>
      </c>
      <c r="Q28" s="82">
        <v>44470</v>
      </c>
      <c r="R28" s="82">
        <v>45199</v>
      </c>
      <c r="S28" s="22">
        <v>8837448</v>
      </c>
      <c r="T28" s="22">
        <v>0</v>
      </c>
      <c r="U28" s="22">
        <f>S28+T28</f>
        <v>8837448</v>
      </c>
      <c r="V28" s="22">
        <v>0</v>
      </c>
      <c r="W28" s="22">
        <f>U28+V28</f>
        <v>8837448</v>
      </c>
      <c r="X28" s="43">
        <v>0</v>
      </c>
      <c r="Y28" s="22">
        <f>W28-X28</f>
        <v>8837448</v>
      </c>
      <c r="Z28" s="25" t="s">
        <v>2290</v>
      </c>
      <c r="AA28" s="23" t="s">
        <v>696</v>
      </c>
      <c r="AB28" s="23" t="s">
        <v>975</v>
      </c>
      <c r="AC28" s="27">
        <v>860034313</v>
      </c>
      <c r="AD28" s="39">
        <v>7</v>
      </c>
      <c r="AE28" s="23" t="s">
        <v>976</v>
      </c>
      <c r="AF28" s="27">
        <v>3300000</v>
      </c>
      <c r="AG28" s="74" t="s">
        <v>85</v>
      </c>
      <c r="AH28" s="27" t="s">
        <v>20</v>
      </c>
    </row>
    <row r="29" spans="1:34" ht="97.5" customHeight="1" x14ac:dyDescent="0.25">
      <c r="A29" s="77"/>
      <c r="B29" s="77"/>
      <c r="C29" s="77">
        <v>1</v>
      </c>
      <c r="D29" s="77"/>
      <c r="E29" s="11"/>
      <c r="F29" s="11"/>
      <c r="G29" s="11">
        <v>1</v>
      </c>
      <c r="H29" s="11"/>
      <c r="I29" s="12" t="s">
        <v>754</v>
      </c>
      <c r="J29" s="15" t="s">
        <v>979</v>
      </c>
      <c r="K29" s="1" t="s">
        <v>980</v>
      </c>
      <c r="L29" s="14" t="s">
        <v>981</v>
      </c>
      <c r="M29" s="10" t="s">
        <v>978</v>
      </c>
      <c r="N29" s="16" t="s">
        <v>982</v>
      </c>
      <c r="O29" s="18" t="s">
        <v>983</v>
      </c>
      <c r="P29" s="82">
        <v>44494</v>
      </c>
      <c r="Q29" s="82">
        <v>44512</v>
      </c>
      <c r="R29" s="82">
        <v>45241</v>
      </c>
      <c r="S29" s="22" t="s">
        <v>21</v>
      </c>
      <c r="T29" s="22">
        <v>0</v>
      </c>
      <c r="U29" s="22" t="e">
        <f>S29+T29</f>
        <v>#VALUE!</v>
      </c>
      <c r="V29" s="22">
        <v>0</v>
      </c>
      <c r="W29" s="22" t="e">
        <f>U29+V29</f>
        <v>#VALUE!</v>
      </c>
      <c r="X29" s="43">
        <v>0</v>
      </c>
      <c r="Y29" s="22" t="e">
        <f>W29-X29</f>
        <v>#VALUE!</v>
      </c>
      <c r="Z29" s="25" t="s">
        <v>538</v>
      </c>
      <c r="AA29" s="23" t="s">
        <v>781</v>
      </c>
      <c r="AB29" s="23" t="s">
        <v>984</v>
      </c>
      <c r="AC29" s="27">
        <v>901363291</v>
      </c>
      <c r="AD29" s="39">
        <v>2</v>
      </c>
      <c r="AE29" s="23" t="s">
        <v>985</v>
      </c>
      <c r="AF29" s="27">
        <v>3049086</v>
      </c>
      <c r="AG29" s="74" t="s">
        <v>986</v>
      </c>
      <c r="AH29" s="27" t="s">
        <v>20</v>
      </c>
    </row>
    <row r="30" spans="1:34" ht="97.5" customHeight="1" x14ac:dyDescent="0.25">
      <c r="A30" s="77">
        <v>1</v>
      </c>
      <c r="B30" s="77"/>
      <c r="C30" s="77"/>
      <c r="D30" s="77"/>
      <c r="E30" s="11"/>
      <c r="F30" s="11">
        <v>1</v>
      </c>
      <c r="G30" s="11"/>
      <c r="H30" s="11"/>
      <c r="I30" s="12" t="s">
        <v>922</v>
      </c>
      <c r="J30" s="13" t="s">
        <v>19</v>
      </c>
      <c r="K30" s="1" t="s">
        <v>997</v>
      </c>
      <c r="L30" s="14" t="s">
        <v>998</v>
      </c>
      <c r="M30" s="10" t="s">
        <v>996</v>
      </c>
      <c r="N30" s="16" t="s">
        <v>999</v>
      </c>
      <c r="O30" s="18" t="s">
        <v>1000</v>
      </c>
      <c r="P30" s="82">
        <v>44554</v>
      </c>
      <c r="Q30" s="82">
        <v>44554</v>
      </c>
      <c r="R30" s="82">
        <v>44926</v>
      </c>
      <c r="S30" s="22">
        <v>0</v>
      </c>
      <c r="T30" s="22">
        <v>0</v>
      </c>
      <c r="U30" s="22">
        <f>S30+T30</f>
        <v>0</v>
      </c>
      <c r="V30" s="22">
        <v>0</v>
      </c>
      <c r="W30" s="22">
        <f>U30+V30</f>
        <v>0</v>
      </c>
      <c r="X30" s="43">
        <v>0</v>
      </c>
      <c r="Y30" s="22">
        <f>W30-X30</f>
        <v>0</v>
      </c>
      <c r="Z30" s="25" t="s">
        <v>935</v>
      </c>
      <c r="AA30" s="23" t="s">
        <v>995</v>
      </c>
      <c r="AB30" s="23" t="s">
        <v>1001</v>
      </c>
      <c r="AC30" s="27">
        <v>900218279</v>
      </c>
      <c r="AD30" s="39">
        <v>1</v>
      </c>
      <c r="AE30" s="23" t="s">
        <v>1002</v>
      </c>
      <c r="AF30" s="27">
        <v>7795924</v>
      </c>
      <c r="AG30" s="74" t="s">
        <v>1003</v>
      </c>
      <c r="AH30" s="27" t="s">
        <v>20</v>
      </c>
    </row>
    <row r="39" spans="1:8" ht="14.25" thickBot="1" x14ac:dyDescent="0.3"/>
    <row r="40" spans="1:8" ht="14.25" thickBot="1" x14ac:dyDescent="0.3">
      <c r="A40" s="81">
        <f>SUM(A2:A39)</f>
        <v>5</v>
      </c>
      <c r="B40" s="81">
        <f>SUM(B2:B39)</f>
        <v>7</v>
      </c>
      <c r="C40" s="81">
        <f>SUM(C2:C39)</f>
        <v>15</v>
      </c>
      <c r="D40" s="81">
        <f>SUM(D2:D39)</f>
        <v>2</v>
      </c>
      <c r="E40" s="46">
        <f>SUM(E2:E39)</f>
        <v>5</v>
      </c>
      <c r="F40" s="46">
        <f>SUM(F2:F39)</f>
        <v>16</v>
      </c>
      <c r="G40" s="46">
        <f>SUM(G2:G39)</f>
        <v>5</v>
      </c>
      <c r="H40" s="46">
        <f>SUM(H2:H39)</f>
        <v>3</v>
      </c>
    </row>
    <row r="42" spans="1:8" ht="14.25" thickBot="1" x14ac:dyDescent="0.3"/>
    <row r="43" spans="1:8" ht="14.25" thickBot="1" x14ac:dyDescent="0.3">
      <c r="B43" s="105">
        <f>SUM(A40:D40)</f>
        <v>29</v>
      </c>
      <c r="C43" s="106"/>
      <c r="F43" s="103">
        <f>SUM(E40:H40)</f>
        <v>29</v>
      </c>
      <c r="G43" s="104"/>
    </row>
  </sheetData>
  <autoFilter ref="A1:AH30"/>
  <mergeCells count="2">
    <mergeCell ref="F43:G43"/>
    <mergeCell ref="B43:C43"/>
  </mergeCells>
  <hyperlinks>
    <hyperlink ref="AG13" r:id="rId1"/>
    <hyperlink ref="L21" r:id="rId2"/>
    <hyperlink ref="L15" r:id="rId3"/>
    <hyperlink ref="L28" r:id="rId4"/>
  </hyperlinks>
  <pageMargins left="0.7" right="0.7" top="0.75" bottom="0.75" header="0.3" footer="0.3"/>
  <pageSetup orientation="portrait" verticalDpi="1200" r:id="rId5"/>
  <drawing r:id="rId6"/>
  <legacyDrawing r:id="rId7"/>
  <controls>
    <mc:AlternateContent xmlns:mc="http://schemas.openxmlformats.org/markup-compatibility/2006">
      <mc:Choice Requires="x14">
        <control shapeId="12289" r:id="rId8" name="Control 1">
          <controlPr defaultSize="0" r:id="rId9">
            <anchor moveWithCells="1">
              <from>
                <xdr:col>10</xdr:col>
                <xdr:colOff>123825</xdr:colOff>
                <xdr:row>29</xdr:row>
                <xdr:rowOff>0</xdr:rowOff>
              </from>
              <to>
                <xdr:col>10</xdr:col>
                <xdr:colOff>304800</xdr:colOff>
                <xdr:row>29</xdr:row>
                <xdr:rowOff>219075</xdr:rowOff>
              </to>
            </anchor>
          </controlPr>
        </control>
      </mc:Choice>
      <mc:Fallback>
        <control shapeId="12289" r:id="rId8" name="Control 1"/>
      </mc:Fallback>
    </mc:AlternateContent>
  </control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A1:NX252"/>
  <sheetViews>
    <sheetView tabSelected="1" zoomScale="96" zoomScaleNormal="96" workbookViewId="0">
      <pane xSplit="17" ySplit="1" topLeftCell="R2" activePane="bottomRight" state="frozen"/>
      <selection pane="topRight" activeCell="V1" sqref="V1"/>
      <selection pane="bottomLeft" activeCell="A2" sqref="A2"/>
      <selection pane="bottomRight" activeCell="R4" sqref="R4"/>
    </sheetView>
  </sheetViews>
  <sheetFormatPr baseColWidth="10" defaultRowHeight="13.5" x14ac:dyDescent="0.25"/>
  <cols>
    <col min="1" max="1" width="5.5703125" style="29" customWidth="1"/>
    <col min="2" max="2" width="5.140625" style="29" customWidth="1"/>
    <col min="3" max="3" width="5.28515625" style="29" customWidth="1"/>
    <col min="4" max="4" width="4.5703125" style="29" customWidth="1"/>
    <col min="5" max="5" width="5.140625" style="29" customWidth="1"/>
    <col min="6" max="6" width="4.42578125" style="29" customWidth="1"/>
    <col min="7" max="7" width="3.85546875" style="29" customWidth="1"/>
    <col min="8" max="9" width="4.28515625" style="29" customWidth="1"/>
    <col min="10" max="10" width="5.28515625" style="29" customWidth="1"/>
    <col min="11" max="11" width="4.5703125" style="29" customWidth="1"/>
    <col min="12" max="12" width="4.7109375" style="29" customWidth="1"/>
    <col min="13" max="13" width="13.28515625" style="29" customWidth="1"/>
    <col min="14" max="14" width="18.42578125" style="29" customWidth="1"/>
    <col min="15" max="15" width="18.5703125" style="29" customWidth="1"/>
    <col min="16" max="16" width="34.42578125" style="29" customWidth="1"/>
    <col min="17" max="17" width="13.85546875" style="29" customWidth="1"/>
    <col min="18" max="18" width="28.28515625" style="29" customWidth="1"/>
    <col min="19" max="19" width="54.28515625" style="29" customWidth="1"/>
    <col min="20" max="20" width="15.140625" style="29" customWidth="1"/>
    <col min="21" max="21" width="15.7109375" style="42" customWidth="1"/>
    <col min="22" max="22" width="15.28515625" style="42" customWidth="1"/>
    <col min="23" max="23" width="15.28515625" style="29" customWidth="1"/>
    <col min="24" max="27" width="14" style="29" customWidth="1"/>
    <col min="28" max="28" width="16.5703125" style="29" customWidth="1"/>
    <col min="29" max="29" width="15.5703125" style="29" customWidth="1"/>
    <col min="30" max="30" width="18" style="29" customWidth="1"/>
    <col min="31" max="31" width="14.85546875" style="29" customWidth="1"/>
    <col min="32" max="32" width="19.28515625" style="29" customWidth="1"/>
    <col min="33" max="33" width="28.85546875" style="29" customWidth="1"/>
    <col min="34" max="34" width="19.140625" style="29" customWidth="1"/>
    <col min="35" max="35" width="25.42578125" style="29" customWidth="1"/>
    <col min="36" max="36" width="19.42578125" style="29" customWidth="1"/>
    <col min="37" max="37" width="12" style="29" customWidth="1"/>
    <col min="38" max="38" width="22" style="29" customWidth="1"/>
    <col min="39" max="39" width="18.140625" style="29" customWidth="1"/>
    <col min="40" max="40" width="26.42578125" style="29" customWidth="1"/>
    <col min="41" max="41" width="16.5703125" style="29" customWidth="1"/>
    <col min="42" max="387" width="11.42578125" style="84"/>
    <col min="388" max="16384" width="11.42578125" style="29"/>
  </cols>
  <sheetData>
    <row r="1" spans="1:388" s="4" customFormat="1" ht="120" customHeight="1" x14ac:dyDescent="0.25">
      <c r="A1" s="4" t="s">
        <v>1787</v>
      </c>
      <c r="B1" s="4" t="s">
        <v>1788</v>
      </c>
      <c r="C1" s="4" t="s">
        <v>1789</v>
      </c>
      <c r="D1" s="4" t="s">
        <v>1786</v>
      </c>
      <c r="E1" s="4" t="s">
        <v>1790</v>
      </c>
      <c r="F1" s="4" t="s">
        <v>1777</v>
      </c>
      <c r="G1" s="4" t="s">
        <v>1778</v>
      </c>
      <c r="H1" s="4" t="s">
        <v>1779</v>
      </c>
      <c r="I1" s="4" t="s">
        <v>1780</v>
      </c>
      <c r="J1" s="4" t="s">
        <v>1781</v>
      </c>
      <c r="K1" s="4" t="s">
        <v>1782</v>
      </c>
      <c r="L1" s="4" t="s">
        <v>1783</v>
      </c>
      <c r="M1" s="4" t="s">
        <v>480</v>
      </c>
      <c r="N1" s="4" t="s">
        <v>4</v>
      </c>
      <c r="O1" s="4" t="s">
        <v>341</v>
      </c>
      <c r="P1" s="4" t="s">
        <v>342</v>
      </c>
      <c r="Q1" s="4" t="s">
        <v>289</v>
      </c>
      <c r="R1" s="4" t="s">
        <v>0</v>
      </c>
      <c r="S1" s="4" t="s">
        <v>1</v>
      </c>
      <c r="T1" s="4" t="s">
        <v>481</v>
      </c>
      <c r="U1" s="4" t="s">
        <v>482</v>
      </c>
      <c r="V1" s="4" t="s">
        <v>11</v>
      </c>
      <c r="W1" s="4" t="s">
        <v>1739</v>
      </c>
      <c r="X1" s="4" t="s">
        <v>1008</v>
      </c>
      <c r="Y1" s="4" t="s">
        <v>2274</v>
      </c>
      <c r="Z1" s="4" t="s">
        <v>2275</v>
      </c>
      <c r="AA1" s="4" t="s">
        <v>2276</v>
      </c>
      <c r="AB1" s="4" t="s">
        <v>1510</v>
      </c>
      <c r="AC1" s="4" t="s">
        <v>690</v>
      </c>
      <c r="AD1" s="4" t="s">
        <v>1506</v>
      </c>
      <c r="AE1" s="4" t="s">
        <v>324</v>
      </c>
      <c r="AF1" s="4" t="s">
        <v>1511</v>
      </c>
      <c r="AG1" s="4" t="s">
        <v>2</v>
      </c>
      <c r="AH1" s="4" t="s">
        <v>3</v>
      </c>
      <c r="AI1" s="4" t="s">
        <v>12</v>
      </c>
      <c r="AJ1" s="4" t="s">
        <v>1993</v>
      </c>
      <c r="AK1" s="4" t="s">
        <v>484</v>
      </c>
      <c r="AL1" s="4" t="s">
        <v>14</v>
      </c>
      <c r="AM1" s="4" t="s">
        <v>15</v>
      </c>
      <c r="AN1" s="96" t="s">
        <v>16</v>
      </c>
      <c r="AO1" s="95" t="s">
        <v>17</v>
      </c>
      <c r="AP1" s="93"/>
      <c r="AQ1" s="93"/>
      <c r="AR1" s="93"/>
      <c r="AS1" s="93"/>
      <c r="AT1" s="93"/>
      <c r="AU1" s="93"/>
      <c r="AV1" s="93"/>
      <c r="AW1" s="93"/>
      <c r="AX1" s="93"/>
      <c r="AY1" s="93"/>
      <c r="AZ1" s="93"/>
      <c r="BA1" s="93"/>
      <c r="BB1" s="93"/>
      <c r="BC1" s="93"/>
      <c r="BD1" s="93"/>
      <c r="BE1" s="93"/>
      <c r="BF1" s="93"/>
      <c r="BG1" s="93"/>
      <c r="BH1" s="93"/>
      <c r="BI1" s="93"/>
      <c r="BJ1" s="93"/>
      <c r="BK1" s="93"/>
      <c r="BL1" s="93"/>
      <c r="BM1" s="93"/>
      <c r="BN1" s="93"/>
      <c r="BO1" s="93"/>
      <c r="BP1" s="93"/>
      <c r="BQ1" s="93"/>
      <c r="BR1" s="93"/>
      <c r="BS1" s="93"/>
      <c r="BT1" s="93"/>
      <c r="BU1" s="93"/>
      <c r="BV1" s="93"/>
      <c r="BW1" s="93"/>
      <c r="BX1" s="93"/>
      <c r="BY1" s="93"/>
      <c r="BZ1" s="93"/>
      <c r="CA1" s="93"/>
      <c r="CB1" s="93"/>
      <c r="CC1" s="93"/>
      <c r="CD1" s="93"/>
      <c r="CE1" s="93"/>
      <c r="CF1" s="93"/>
      <c r="CG1" s="93"/>
      <c r="CH1" s="93"/>
      <c r="CI1" s="93"/>
      <c r="CJ1" s="93"/>
      <c r="CK1" s="93"/>
      <c r="CL1" s="93"/>
      <c r="CM1" s="93"/>
      <c r="CN1" s="93"/>
      <c r="CO1" s="93"/>
      <c r="CP1" s="93"/>
      <c r="CQ1" s="93"/>
      <c r="CR1" s="93"/>
      <c r="CS1" s="93"/>
      <c r="CT1" s="93"/>
      <c r="CU1" s="93"/>
      <c r="CV1" s="93"/>
      <c r="CW1" s="93"/>
      <c r="CX1" s="93"/>
      <c r="CY1" s="93"/>
      <c r="CZ1" s="93"/>
      <c r="DA1" s="93"/>
      <c r="DB1" s="93"/>
      <c r="DC1" s="93"/>
      <c r="DD1" s="93"/>
      <c r="DE1" s="93"/>
      <c r="DF1" s="93"/>
      <c r="DG1" s="93"/>
      <c r="DH1" s="93"/>
      <c r="DI1" s="93"/>
      <c r="DJ1" s="93"/>
      <c r="DK1" s="93"/>
      <c r="DL1" s="93"/>
      <c r="DM1" s="93"/>
      <c r="DN1" s="93"/>
      <c r="DO1" s="93"/>
      <c r="DP1" s="93"/>
      <c r="DQ1" s="93"/>
      <c r="DR1" s="93"/>
      <c r="DS1" s="93"/>
      <c r="DT1" s="93"/>
      <c r="DU1" s="93"/>
      <c r="DV1" s="93"/>
      <c r="DW1" s="93"/>
      <c r="DX1" s="93"/>
      <c r="DY1" s="93"/>
      <c r="DZ1" s="93"/>
      <c r="EA1" s="93"/>
      <c r="EB1" s="93"/>
      <c r="EC1" s="93"/>
      <c r="ED1" s="93"/>
      <c r="EE1" s="93"/>
      <c r="EF1" s="93"/>
      <c r="EG1" s="93"/>
      <c r="EH1" s="93"/>
      <c r="EI1" s="93"/>
      <c r="EJ1" s="93"/>
      <c r="EK1" s="93"/>
      <c r="EL1" s="93"/>
      <c r="EM1" s="93"/>
      <c r="EN1" s="93"/>
      <c r="EO1" s="93"/>
      <c r="EP1" s="93"/>
      <c r="EQ1" s="93"/>
      <c r="ER1" s="93"/>
      <c r="ES1" s="93"/>
      <c r="ET1" s="93"/>
      <c r="EU1" s="93"/>
      <c r="EV1" s="93"/>
      <c r="EW1" s="93"/>
      <c r="EX1" s="93"/>
      <c r="EY1" s="93"/>
      <c r="EZ1" s="93"/>
      <c r="FA1" s="93"/>
      <c r="FB1" s="93"/>
      <c r="FC1" s="93"/>
      <c r="FD1" s="93"/>
      <c r="FE1" s="93"/>
      <c r="FF1" s="93"/>
      <c r="FG1" s="93"/>
      <c r="FH1" s="93"/>
      <c r="FI1" s="93"/>
      <c r="FJ1" s="93"/>
      <c r="FK1" s="93"/>
      <c r="FL1" s="93"/>
      <c r="FM1" s="93"/>
      <c r="FN1" s="93"/>
      <c r="FO1" s="93"/>
      <c r="FP1" s="93"/>
      <c r="FQ1" s="93"/>
      <c r="FR1" s="93"/>
      <c r="FS1" s="93"/>
      <c r="FT1" s="93"/>
      <c r="FU1" s="93"/>
      <c r="FV1" s="93"/>
      <c r="FW1" s="93"/>
      <c r="FX1" s="93"/>
      <c r="FY1" s="93"/>
      <c r="FZ1" s="93"/>
      <c r="GA1" s="93"/>
      <c r="GB1" s="93"/>
      <c r="GC1" s="93"/>
      <c r="GD1" s="93"/>
      <c r="GE1" s="93"/>
      <c r="GF1" s="93"/>
      <c r="GG1" s="93"/>
      <c r="GH1" s="93"/>
      <c r="GI1" s="93"/>
      <c r="GJ1" s="93"/>
      <c r="GK1" s="93"/>
      <c r="GL1" s="93"/>
      <c r="GM1" s="93"/>
      <c r="GN1" s="93"/>
      <c r="GO1" s="93"/>
      <c r="GP1" s="93"/>
      <c r="GQ1" s="93"/>
      <c r="GR1" s="93"/>
      <c r="GS1" s="93"/>
      <c r="GT1" s="93"/>
      <c r="GU1" s="93"/>
      <c r="GV1" s="93"/>
      <c r="GW1" s="93"/>
      <c r="GX1" s="93"/>
      <c r="GY1" s="93"/>
      <c r="GZ1" s="93"/>
      <c r="HA1" s="93"/>
      <c r="HB1" s="93"/>
      <c r="HC1" s="93"/>
      <c r="HD1" s="93"/>
      <c r="HE1" s="93"/>
      <c r="HF1" s="93"/>
      <c r="HG1" s="93"/>
      <c r="HH1" s="93"/>
      <c r="HI1" s="93"/>
      <c r="HJ1" s="93"/>
      <c r="HK1" s="93"/>
      <c r="HL1" s="93"/>
      <c r="HM1" s="93"/>
      <c r="HN1" s="93"/>
      <c r="HO1" s="93"/>
      <c r="HP1" s="93"/>
      <c r="HQ1" s="93"/>
      <c r="HR1" s="93"/>
      <c r="HS1" s="93"/>
      <c r="HT1" s="93"/>
      <c r="HU1" s="93"/>
      <c r="HV1" s="93"/>
      <c r="HW1" s="93"/>
      <c r="HX1" s="93"/>
      <c r="HY1" s="93"/>
      <c r="HZ1" s="93"/>
      <c r="IA1" s="93"/>
      <c r="IB1" s="93"/>
      <c r="IC1" s="93"/>
      <c r="ID1" s="93"/>
      <c r="IE1" s="93"/>
      <c r="IF1" s="93"/>
      <c r="IG1" s="93"/>
      <c r="IH1" s="93"/>
      <c r="II1" s="93"/>
      <c r="IJ1" s="93"/>
      <c r="IK1" s="93"/>
      <c r="IL1" s="93"/>
      <c r="IM1" s="93"/>
      <c r="IN1" s="93"/>
      <c r="IO1" s="93"/>
      <c r="IP1" s="93"/>
      <c r="IQ1" s="93"/>
      <c r="IR1" s="93"/>
      <c r="IS1" s="93"/>
      <c r="IT1" s="93"/>
      <c r="IU1" s="93"/>
      <c r="IV1" s="93"/>
      <c r="IW1" s="93"/>
      <c r="IX1" s="93"/>
      <c r="IY1" s="93"/>
      <c r="IZ1" s="93"/>
      <c r="JA1" s="93"/>
      <c r="JB1" s="93"/>
      <c r="JC1" s="93"/>
      <c r="JD1" s="93"/>
      <c r="JE1" s="93"/>
      <c r="JF1" s="93"/>
      <c r="JG1" s="93"/>
      <c r="JH1" s="93"/>
      <c r="JI1" s="93"/>
      <c r="JJ1" s="93"/>
      <c r="JK1" s="93"/>
      <c r="JL1" s="93"/>
      <c r="JM1" s="93"/>
      <c r="JN1" s="93"/>
      <c r="JO1" s="93"/>
      <c r="JP1" s="93"/>
      <c r="JQ1" s="93"/>
      <c r="JR1" s="93"/>
      <c r="JS1" s="93"/>
      <c r="JT1" s="93"/>
      <c r="JU1" s="93"/>
      <c r="JV1" s="93"/>
      <c r="JW1" s="93"/>
      <c r="JX1" s="93"/>
      <c r="JY1" s="93"/>
      <c r="JZ1" s="93"/>
      <c r="KA1" s="93"/>
      <c r="KB1" s="93"/>
      <c r="KC1" s="93"/>
      <c r="KD1" s="93"/>
      <c r="KE1" s="93"/>
      <c r="KF1" s="93"/>
      <c r="KG1" s="93"/>
      <c r="KH1" s="93"/>
      <c r="KI1" s="93"/>
      <c r="KJ1" s="93"/>
      <c r="KK1" s="93"/>
      <c r="KL1" s="93"/>
      <c r="KM1" s="93"/>
      <c r="KN1" s="93"/>
      <c r="KO1" s="93"/>
      <c r="KP1" s="93"/>
      <c r="KQ1" s="93"/>
      <c r="KR1" s="93"/>
      <c r="KS1" s="93"/>
      <c r="KT1" s="93"/>
      <c r="KU1" s="93"/>
      <c r="KV1" s="93"/>
      <c r="KW1" s="93"/>
      <c r="KX1" s="93"/>
      <c r="KY1" s="93"/>
      <c r="KZ1" s="93"/>
      <c r="LA1" s="93"/>
      <c r="LB1" s="93"/>
      <c r="LC1" s="93"/>
      <c r="LD1" s="93"/>
      <c r="LE1" s="93"/>
      <c r="LF1" s="93"/>
      <c r="LG1" s="93"/>
      <c r="LH1" s="93"/>
      <c r="LI1" s="93"/>
      <c r="LJ1" s="93"/>
      <c r="LK1" s="93"/>
      <c r="LL1" s="93"/>
      <c r="LM1" s="93"/>
      <c r="LN1" s="93"/>
      <c r="LO1" s="93"/>
      <c r="LP1" s="93"/>
      <c r="LQ1" s="93"/>
      <c r="LR1" s="93"/>
      <c r="LS1" s="93"/>
      <c r="LT1" s="93"/>
      <c r="LU1" s="93"/>
      <c r="LV1" s="93"/>
      <c r="LW1" s="93"/>
      <c r="LX1" s="93"/>
      <c r="LY1" s="93"/>
      <c r="LZ1" s="93"/>
      <c r="MA1" s="93"/>
      <c r="MB1" s="93"/>
      <c r="MC1" s="93"/>
      <c r="MD1" s="93"/>
      <c r="ME1" s="93"/>
      <c r="MF1" s="93"/>
      <c r="MG1" s="93"/>
      <c r="MH1" s="93"/>
      <c r="MI1" s="93"/>
      <c r="MJ1" s="93"/>
      <c r="MK1" s="93"/>
      <c r="ML1" s="93"/>
      <c r="MM1" s="93"/>
      <c r="MN1" s="93"/>
      <c r="MO1" s="93"/>
      <c r="MP1" s="93"/>
      <c r="MQ1" s="93"/>
      <c r="MR1" s="93"/>
      <c r="MS1" s="93"/>
      <c r="MT1" s="93"/>
      <c r="MU1" s="93"/>
      <c r="MV1" s="93"/>
      <c r="MW1" s="93"/>
      <c r="MX1" s="93"/>
      <c r="MY1" s="93"/>
      <c r="MZ1" s="93"/>
      <c r="NA1" s="93"/>
      <c r="NB1" s="93"/>
      <c r="NC1" s="93"/>
      <c r="ND1" s="93"/>
      <c r="NE1" s="93"/>
      <c r="NF1" s="93"/>
      <c r="NG1" s="93"/>
      <c r="NH1" s="93"/>
      <c r="NI1" s="93"/>
      <c r="NJ1" s="93"/>
      <c r="NK1" s="93"/>
      <c r="NL1" s="93"/>
      <c r="NM1" s="93"/>
      <c r="NN1" s="93"/>
      <c r="NO1" s="93"/>
      <c r="NP1" s="93"/>
      <c r="NQ1" s="93"/>
      <c r="NR1" s="93"/>
      <c r="NS1" s="93"/>
      <c r="NT1" s="93"/>
      <c r="NU1" s="93"/>
      <c r="NV1" s="93"/>
      <c r="NW1" s="93"/>
      <c r="NX1" s="100"/>
    </row>
    <row r="2" spans="1:388" ht="54" x14ac:dyDescent="0.25">
      <c r="A2" s="79"/>
      <c r="B2" s="79"/>
      <c r="C2" s="77">
        <v>1</v>
      </c>
      <c r="D2" s="79"/>
      <c r="E2" s="79"/>
      <c r="F2" s="11">
        <v>1</v>
      </c>
      <c r="G2" s="11"/>
      <c r="H2" s="11"/>
      <c r="I2" s="11"/>
      <c r="J2" s="11"/>
      <c r="K2" s="11"/>
      <c r="L2" s="11"/>
      <c r="M2" s="12" t="s">
        <v>1156</v>
      </c>
      <c r="N2" s="13" t="s">
        <v>19</v>
      </c>
      <c r="O2" s="1" t="s">
        <v>1009</v>
      </c>
      <c r="P2" s="14" t="s">
        <v>1995</v>
      </c>
      <c r="Q2" s="10" t="s">
        <v>1156</v>
      </c>
      <c r="R2" s="16" t="s">
        <v>1010</v>
      </c>
      <c r="S2" s="18" t="s">
        <v>1011</v>
      </c>
      <c r="T2" s="82">
        <v>44594</v>
      </c>
      <c r="U2" s="82">
        <v>44595</v>
      </c>
      <c r="V2" s="82">
        <v>44926</v>
      </c>
      <c r="W2" s="21">
        <v>295483616</v>
      </c>
      <c r="X2" s="19">
        <v>0</v>
      </c>
      <c r="Y2" s="19">
        <v>0</v>
      </c>
      <c r="Z2" s="19">
        <v>0</v>
      </c>
      <c r="AA2" s="19">
        <v>0</v>
      </c>
      <c r="AB2" s="22">
        <f>W2+X2+Y2+Z2+AA2</f>
        <v>295483616</v>
      </c>
      <c r="AC2" s="19">
        <v>147250600</v>
      </c>
      <c r="AD2" s="22">
        <f t="shared" ref="AD2:AD6" si="0">AB2+AC2</f>
        <v>442734216</v>
      </c>
      <c r="AE2" s="20">
        <v>0</v>
      </c>
      <c r="AF2" s="22">
        <f t="shared" ref="AF2:AF6" si="1">AD2-AE2</f>
        <v>442734216</v>
      </c>
      <c r="AG2" s="25" t="s">
        <v>1012</v>
      </c>
      <c r="AH2" s="23" t="s">
        <v>1013</v>
      </c>
      <c r="AI2" s="23" t="s">
        <v>510</v>
      </c>
      <c r="AJ2" s="27">
        <v>800149562</v>
      </c>
      <c r="AK2" s="27">
        <v>0</v>
      </c>
      <c r="AL2" s="23" t="s">
        <v>511</v>
      </c>
      <c r="AM2" s="27">
        <v>7560520</v>
      </c>
      <c r="AN2" s="107" t="s">
        <v>512</v>
      </c>
      <c r="AO2" s="58" t="s">
        <v>20</v>
      </c>
    </row>
    <row r="3" spans="1:388" ht="76.5" customHeight="1" x14ac:dyDescent="0.25">
      <c r="A3" s="79"/>
      <c r="B3" s="79"/>
      <c r="C3" s="77"/>
      <c r="D3" s="79">
        <v>1</v>
      </c>
      <c r="E3" s="79"/>
      <c r="F3" s="28">
        <v>1</v>
      </c>
      <c r="G3" s="28"/>
      <c r="H3" s="28"/>
      <c r="I3" s="28"/>
      <c r="J3" s="28"/>
      <c r="K3" s="28"/>
      <c r="L3" s="28"/>
      <c r="M3" s="12" t="s">
        <v>1109</v>
      </c>
      <c r="N3" s="13" t="s">
        <v>19</v>
      </c>
      <c r="O3" s="1" t="s">
        <v>1014</v>
      </c>
      <c r="P3" s="14" t="s">
        <v>1996</v>
      </c>
      <c r="Q3" s="10" t="s">
        <v>1109</v>
      </c>
      <c r="R3" s="16" t="s">
        <v>351</v>
      </c>
      <c r="S3" s="18" t="s">
        <v>1015</v>
      </c>
      <c r="T3" s="82">
        <v>44593</v>
      </c>
      <c r="U3" s="82">
        <v>44594</v>
      </c>
      <c r="V3" s="82">
        <v>44926</v>
      </c>
      <c r="W3" s="21">
        <v>18209157.469999999</v>
      </c>
      <c r="X3" s="19">
        <v>0</v>
      </c>
      <c r="Y3" s="19">
        <v>0</v>
      </c>
      <c r="Z3" s="19">
        <v>0</v>
      </c>
      <c r="AA3" s="19">
        <v>0</v>
      </c>
      <c r="AB3" s="22">
        <f>W3+X3+Y3+Z3+AA3</f>
        <v>18209157.469999999</v>
      </c>
      <c r="AC3" s="19">
        <v>0</v>
      </c>
      <c r="AD3" s="22">
        <f t="shared" si="0"/>
        <v>18209157.469999999</v>
      </c>
      <c r="AE3" s="20">
        <v>0</v>
      </c>
      <c r="AF3" s="22">
        <f t="shared" si="1"/>
        <v>18209157.469999999</v>
      </c>
      <c r="AG3" s="25" t="s">
        <v>514</v>
      </c>
      <c r="AH3" s="23" t="s">
        <v>1013</v>
      </c>
      <c r="AI3" s="23" t="s">
        <v>27</v>
      </c>
      <c r="AJ3" s="27">
        <v>804002893</v>
      </c>
      <c r="AK3" s="56">
        <v>6</v>
      </c>
      <c r="AL3" s="23" t="s">
        <v>704</v>
      </c>
      <c r="AM3" s="27">
        <v>6521020</v>
      </c>
      <c r="AN3" s="107" t="s">
        <v>515</v>
      </c>
      <c r="AO3" s="58" t="s">
        <v>20</v>
      </c>
    </row>
    <row r="4" spans="1:388" ht="67.5" x14ac:dyDescent="0.25">
      <c r="A4" s="79"/>
      <c r="B4" s="79"/>
      <c r="C4" s="77"/>
      <c r="D4" s="79">
        <v>1</v>
      </c>
      <c r="E4" s="79"/>
      <c r="F4" s="28">
        <v>1</v>
      </c>
      <c r="G4" s="28"/>
      <c r="H4" s="28"/>
      <c r="I4" s="28"/>
      <c r="J4" s="28"/>
      <c r="K4" s="28"/>
      <c r="L4" s="28"/>
      <c r="M4" s="12" t="s">
        <v>1994</v>
      </c>
      <c r="N4" s="13" t="s">
        <v>308</v>
      </c>
      <c r="O4" s="1" t="s">
        <v>1016</v>
      </c>
      <c r="P4" s="14" t="s">
        <v>1997</v>
      </c>
      <c r="Q4" s="10" t="s">
        <v>1624</v>
      </c>
      <c r="R4" s="16" t="s">
        <v>697</v>
      </c>
      <c r="S4" s="18" t="s">
        <v>1017</v>
      </c>
      <c r="T4" s="82">
        <v>44595</v>
      </c>
      <c r="U4" s="82">
        <v>44595</v>
      </c>
      <c r="V4" s="82">
        <v>44926</v>
      </c>
      <c r="W4" s="21">
        <v>123596000</v>
      </c>
      <c r="X4" s="19">
        <v>0</v>
      </c>
      <c r="Y4" s="19">
        <v>0</v>
      </c>
      <c r="Z4" s="19">
        <v>0</v>
      </c>
      <c r="AA4" s="19">
        <v>0</v>
      </c>
      <c r="AB4" s="22">
        <f>W4+X4+Y4+Z4+AA4</f>
        <v>123596000</v>
      </c>
      <c r="AC4" s="19">
        <v>0</v>
      </c>
      <c r="AD4" s="22">
        <f t="shared" si="0"/>
        <v>123596000</v>
      </c>
      <c r="AE4" s="20">
        <v>0</v>
      </c>
      <c r="AF4" s="22">
        <f t="shared" si="1"/>
        <v>123596000</v>
      </c>
      <c r="AG4" s="25" t="s">
        <v>486</v>
      </c>
      <c r="AH4" s="23" t="s">
        <v>1013</v>
      </c>
      <c r="AI4" s="23" t="s">
        <v>23</v>
      </c>
      <c r="AJ4" s="27">
        <v>900073771</v>
      </c>
      <c r="AK4" s="27" t="s">
        <v>1992</v>
      </c>
      <c r="AL4" s="23" t="s">
        <v>508</v>
      </c>
      <c r="AM4" s="27">
        <v>3384904</v>
      </c>
      <c r="AN4" s="107" t="s">
        <v>509</v>
      </c>
      <c r="AO4" s="58" t="s">
        <v>20</v>
      </c>
    </row>
    <row r="5" spans="1:388" ht="54" x14ac:dyDescent="0.25">
      <c r="A5" s="79">
        <v>1</v>
      </c>
      <c r="B5" s="79"/>
      <c r="C5" s="77"/>
      <c r="D5" s="79"/>
      <c r="E5" s="79"/>
      <c r="F5" s="28"/>
      <c r="G5" s="28"/>
      <c r="H5" s="28">
        <v>1</v>
      </c>
      <c r="I5" s="28"/>
      <c r="J5" s="28"/>
      <c r="K5" s="28"/>
      <c r="L5" s="28"/>
      <c r="M5" s="12" t="s">
        <v>1109</v>
      </c>
      <c r="N5" s="13" t="s">
        <v>36</v>
      </c>
      <c r="O5" s="1" t="s">
        <v>1018</v>
      </c>
      <c r="P5" s="14" t="s">
        <v>1998</v>
      </c>
      <c r="Q5" s="10" t="s">
        <v>1994</v>
      </c>
      <c r="R5" s="16" t="s">
        <v>580</v>
      </c>
      <c r="S5" s="18" t="s">
        <v>1019</v>
      </c>
      <c r="T5" s="82">
        <v>44596</v>
      </c>
      <c r="U5" s="82">
        <v>44599</v>
      </c>
      <c r="V5" s="82">
        <v>44926</v>
      </c>
      <c r="W5" s="21">
        <v>62832000</v>
      </c>
      <c r="X5" s="19">
        <v>0</v>
      </c>
      <c r="Y5" s="19">
        <v>0</v>
      </c>
      <c r="Z5" s="19">
        <v>0</v>
      </c>
      <c r="AA5" s="19">
        <v>0</v>
      </c>
      <c r="AB5" s="22">
        <f t="shared" ref="AB5:AB58" si="2">W5+X5+Y5+Z5+AA5</f>
        <v>62832000</v>
      </c>
      <c r="AC5" s="19">
        <v>0</v>
      </c>
      <c r="AD5" s="22">
        <f t="shared" si="0"/>
        <v>62832000</v>
      </c>
      <c r="AE5" s="20">
        <v>0</v>
      </c>
      <c r="AF5" s="22">
        <f t="shared" si="1"/>
        <v>62832000</v>
      </c>
      <c r="AG5" s="25" t="s">
        <v>581</v>
      </c>
      <c r="AH5" s="23" t="s">
        <v>1013</v>
      </c>
      <c r="AI5" s="23" t="s">
        <v>582</v>
      </c>
      <c r="AJ5" s="27">
        <v>900922190</v>
      </c>
      <c r="AK5" s="27">
        <v>2</v>
      </c>
      <c r="AL5" s="23" t="s">
        <v>583</v>
      </c>
      <c r="AM5" s="27">
        <v>3142961861</v>
      </c>
      <c r="AN5" s="107" t="s">
        <v>584</v>
      </c>
      <c r="AO5" s="58" t="s">
        <v>20</v>
      </c>
    </row>
    <row r="6" spans="1:388" ht="54" x14ac:dyDescent="0.25">
      <c r="A6" s="79"/>
      <c r="B6" s="79"/>
      <c r="C6" s="77"/>
      <c r="D6" s="79">
        <v>1</v>
      </c>
      <c r="E6" s="79"/>
      <c r="F6" s="11">
        <v>1</v>
      </c>
      <c r="G6" s="11"/>
      <c r="H6" s="11"/>
      <c r="I6" s="11"/>
      <c r="J6" s="11"/>
      <c r="K6" s="11"/>
      <c r="L6" s="11"/>
      <c r="M6" s="12" t="s">
        <v>1102</v>
      </c>
      <c r="N6" s="13" t="s">
        <v>308</v>
      </c>
      <c r="O6" s="1" t="s">
        <v>1020</v>
      </c>
      <c r="P6" s="14" t="s">
        <v>1999</v>
      </c>
      <c r="Q6" s="10" t="s">
        <v>1102</v>
      </c>
      <c r="R6" s="16" t="s">
        <v>694</v>
      </c>
      <c r="S6" s="18" t="s">
        <v>1021</v>
      </c>
      <c r="T6" s="82">
        <v>44600</v>
      </c>
      <c r="U6" s="82">
        <v>44600</v>
      </c>
      <c r="V6" s="82">
        <v>44926</v>
      </c>
      <c r="W6" s="21">
        <v>67100000</v>
      </c>
      <c r="X6" s="19">
        <v>0</v>
      </c>
      <c r="Y6" s="19">
        <v>0</v>
      </c>
      <c r="Z6" s="19">
        <v>0</v>
      </c>
      <c r="AA6" s="19">
        <v>0</v>
      </c>
      <c r="AB6" s="22">
        <f t="shared" si="2"/>
        <v>67100000</v>
      </c>
      <c r="AC6" s="19">
        <v>0</v>
      </c>
      <c r="AD6" s="22">
        <f t="shared" si="0"/>
        <v>67100000</v>
      </c>
      <c r="AE6" s="20">
        <v>0</v>
      </c>
      <c r="AF6" s="22">
        <f t="shared" si="1"/>
        <v>67100000</v>
      </c>
      <c r="AG6" s="25" t="s">
        <v>486</v>
      </c>
      <c r="AH6" s="23" t="s">
        <v>1013</v>
      </c>
      <c r="AI6" s="23" t="s">
        <v>347</v>
      </c>
      <c r="AJ6" s="27">
        <v>901039882</v>
      </c>
      <c r="AK6" s="27">
        <v>7</v>
      </c>
      <c r="AL6" s="23" t="s">
        <v>487</v>
      </c>
      <c r="AM6" s="27" t="s">
        <v>488</v>
      </c>
      <c r="AN6" s="107" t="s">
        <v>22</v>
      </c>
      <c r="AO6" s="58" t="s">
        <v>20</v>
      </c>
    </row>
    <row r="7" spans="1:388" ht="54" x14ac:dyDescent="0.25">
      <c r="A7" s="79"/>
      <c r="B7" s="79"/>
      <c r="C7" s="77">
        <v>1</v>
      </c>
      <c r="D7" s="79"/>
      <c r="E7" s="79"/>
      <c r="F7" s="28">
        <v>1</v>
      </c>
      <c r="G7" s="28"/>
      <c r="H7" s="28"/>
      <c r="I7" s="28"/>
      <c r="J7" s="28"/>
      <c r="K7" s="28"/>
      <c r="L7" s="28"/>
      <c r="M7" s="12" t="s">
        <v>1624</v>
      </c>
      <c r="N7" s="13" t="s">
        <v>322</v>
      </c>
      <c r="O7" s="1" t="s">
        <v>1023</v>
      </c>
      <c r="P7" s="14" t="s">
        <v>2000</v>
      </c>
      <c r="Q7" s="10" t="s">
        <v>1196</v>
      </c>
      <c r="R7" s="16" t="s">
        <v>629</v>
      </c>
      <c r="S7" s="18" t="s">
        <v>790</v>
      </c>
      <c r="T7" s="82">
        <v>44602</v>
      </c>
      <c r="U7" s="82">
        <v>44606</v>
      </c>
      <c r="V7" s="82">
        <v>44926</v>
      </c>
      <c r="W7" s="21">
        <v>12896000</v>
      </c>
      <c r="X7" s="19">
        <v>0</v>
      </c>
      <c r="Y7" s="19">
        <v>0</v>
      </c>
      <c r="Z7" s="19">
        <v>0</v>
      </c>
      <c r="AA7" s="19">
        <v>0</v>
      </c>
      <c r="AB7" s="22">
        <f t="shared" si="2"/>
        <v>12896000</v>
      </c>
      <c r="AC7" s="19">
        <v>0</v>
      </c>
      <c r="AD7" s="22">
        <f t="shared" ref="AD7:AD34" si="3">AB7+AC7</f>
        <v>12896000</v>
      </c>
      <c r="AE7" s="20">
        <v>0</v>
      </c>
      <c r="AF7" s="22">
        <f t="shared" ref="AF7:AF34" si="4">AD7-AE7</f>
        <v>12896000</v>
      </c>
      <c r="AG7" s="25" t="s">
        <v>977</v>
      </c>
      <c r="AH7" s="23" t="s">
        <v>1013</v>
      </c>
      <c r="AI7" s="23" t="s">
        <v>385</v>
      </c>
      <c r="AJ7" s="27">
        <v>900105250</v>
      </c>
      <c r="AK7" s="27">
        <v>1</v>
      </c>
      <c r="AL7" s="23" t="s">
        <v>630</v>
      </c>
      <c r="AM7" s="27">
        <v>3152402261</v>
      </c>
      <c r="AN7" s="107" t="s">
        <v>631</v>
      </c>
      <c r="AO7" s="58" t="s">
        <v>20</v>
      </c>
    </row>
    <row r="8" spans="1:388" ht="54" x14ac:dyDescent="0.25">
      <c r="A8" s="79"/>
      <c r="B8" s="79">
        <v>1</v>
      </c>
      <c r="C8" s="77"/>
      <c r="D8" s="79"/>
      <c r="E8" s="79"/>
      <c r="F8" s="28"/>
      <c r="G8" s="28"/>
      <c r="H8" s="28">
        <v>1</v>
      </c>
      <c r="I8" s="28"/>
      <c r="J8" s="28"/>
      <c r="K8" s="28"/>
      <c r="L8" s="28"/>
      <c r="M8" s="12" t="s">
        <v>1994</v>
      </c>
      <c r="N8" s="13" t="s">
        <v>309</v>
      </c>
      <c r="O8" s="1" t="s">
        <v>1024</v>
      </c>
      <c r="P8" s="14" t="s">
        <v>2001</v>
      </c>
      <c r="Q8" s="10" t="s">
        <v>1062</v>
      </c>
      <c r="R8" s="16" t="s">
        <v>153</v>
      </c>
      <c r="S8" s="18" t="s">
        <v>718</v>
      </c>
      <c r="T8" s="82">
        <v>44606</v>
      </c>
      <c r="U8" s="82">
        <v>44609</v>
      </c>
      <c r="V8" s="82">
        <v>44910</v>
      </c>
      <c r="W8" s="21">
        <v>28244900</v>
      </c>
      <c r="X8" s="19">
        <v>0</v>
      </c>
      <c r="Y8" s="19">
        <v>0</v>
      </c>
      <c r="Z8" s="19">
        <v>0</v>
      </c>
      <c r="AA8" s="19">
        <v>0</v>
      </c>
      <c r="AB8" s="22">
        <f t="shared" si="2"/>
        <v>28244900</v>
      </c>
      <c r="AC8" s="19">
        <v>14000000</v>
      </c>
      <c r="AD8" s="22">
        <f t="shared" si="3"/>
        <v>42244900</v>
      </c>
      <c r="AE8" s="20">
        <v>0</v>
      </c>
      <c r="AF8" s="22">
        <f t="shared" si="4"/>
        <v>42244900</v>
      </c>
      <c r="AG8" s="25" t="s">
        <v>1025</v>
      </c>
      <c r="AH8" s="23" t="s">
        <v>1013</v>
      </c>
      <c r="AI8" s="23" t="s">
        <v>439</v>
      </c>
      <c r="AJ8" s="27">
        <v>800005736</v>
      </c>
      <c r="AK8" s="27">
        <v>7</v>
      </c>
      <c r="AL8" s="23" t="s">
        <v>674</v>
      </c>
      <c r="AM8" s="27">
        <v>3484310</v>
      </c>
      <c r="AN8" s="107" t="s">
        <v>675</v>
      </c>
      <c r="AO8" s="58" t="s">
        <v>20</v>
      </c>
    </row>
    <row r="9" spans="1:388" ht="54" x14ac:dyDescent="0.25">
      <c r="A9" s="79">
        <v>1</v>
      </c>
      <c r="B9" s="79"/>
      <c r="C9" s="77"/>
      <c r="D9" s="79"/>
      <c r="E9" s="79"/>
      <c r="F9" s="28"/>
      <c r="G9" s="28"/>
      <c r="H9" s="28">
        <v>1</v>
      </c>
      <c r="I9" s="28"/>
      <c r="J9" s="28"/>
      <c r="K9" s="28"/>
      <c r="L9" s="28"/>
      <c r="M9" s="12" t="s">
        <v>1624</v>
      </c>
      <c r="N9" s="13" t="s">
        <v>86</v>
      </c>
      <c r="O9" s="1" t="s">
        <v>1026</v>
      </c>
      <c r="P9" s="14" t="s">
        <v>2002</v>
      </c>
      <c r="Q9" s="10" t="s">
        <v>1285</v>
      </c>
      <c r="R9" s="16" t="s">
        <v>1027</v>
      </c>
      <c r="S9" s="18" t="s">
        <v>830</v>
      </c>
      <c r="T9" s="82">
        <v>44613</v>
      </c>
      <c r="U9" s="82">
        <v>44627</v>
      </c>
      <c r="V9" s="82">
        <v>44910</v>
      </c>
      <c r="W9" s="21">
        <v>24471755</v>
      </c>
      <c r="X9" s="19">
        <v>0</v>
      </c>
      <c r="Y9" s="19">
        <v>0</v>
      </c>
      <c r="Z9" s="19">
        <v>0</v>
      </c>
      <c r="AA9" s="19">
        <v>0</v>
      </c>
      <c r="AB9" s="22">
        <f t="shared" si="2"/>
        <v>24471755</v>
      </c>
      <c r="AC9" s="19">
        <v>0</v>
      </c>
      <c r="AD9" s="22">
        <f t="shared" si="3"/>
        <v>24471755</v>
      </c>
      <c r="AE9" s="20">
        <v>0</v>
      </c>
      <c r="AF9" s="22">
        <f t="shared" si="4"/>
        <v>24471755</v>
      </c>
      <c r="AG9" s="25" t="s">
        <v>55</v>
      </c>
      <c r="AH9" s="23" t="s">
        <v>1013</v>
      </c>
      <c r="AI9" s="23" t="s">
        <v>390</v>
      </c>
      <c r="AJ9" s="27">
        <v>900500349</v>
      </c>
      <c r="AK9" s="27">
        <v>5</v>
      </c>
      <c r="AL9" s="23" t="s">
        <v>612</v>
      </c>
      <c r="AM9" s="27">
        <v>5415413</v>
      </c>
      <c r="AN9" s="107" t="s">
        <v>131</v>
      </c>
      <c r="AO9" s="58" t="s">
        <v>20</v>
      </c>
    </row>
    <row r="10" spans="1:388" ht="54" x14ac:dyDescent="0.25">
      <c r="A10" s="79">
        <v>1</v>
      </c>
      <c r="B10" s="79"/>
      <c r="C10" s="77"/>
      <c r="D10" s="79"/>
      <c r="E10" s="79"/>
      <c r="F10" s="28"/>
      <c r="G10" s="28"/>
      <c r="H10" s="28">
        <v>1</v>
      </c>
      <c r="I10" s="28"/>
      <c r="J10" s="28"/>
      <c r="K10" s="28"/>
      <c r="L10" s="28"/>
      <c r="M10" s="12" t="s">
        <v>1099</v>
      </c>
      <c r="N10" s="13" t="s">
        <v>309</v>
      </c>
      <c r="O10" s="1" t="s">
        <v>1028</v>
      </c>
      <c r="P10" s="14" t="s">
        <v>2003</v>
      </c>
      <c r="Q10" s="10" t="s">
        <v>1181</v>
      </c>
      <c r="R10" s="16" t="s">
        <v>391</v>
      </c>
      <c r="S10" s="18" t="s">
        <v>1961</v>
      </c>
      <c r="T10" s="82">
        <v>44614</v>
      </c>
      <c r="U10" s="82">
        <v>44616</v>
      </c>
      <c r="V10" s="82">
        <v>44910</v>
      </c>
      <c r="W10" s="21">
        <v>59460000</v>
      </c>
      <c r="X10" s="19">
        <v>0</v>
      </c>
      <c r="Y10" s="19">
        <v>0</v>
      </c>
      <c r="Z10" s="19">
        <v>0</v>
      </c>
      <c r="AA10" s="19">
        <v>0</v>
      </c>
      <c r="AB10" s="22">
        <f t="shared" si="2"/>
        <v>59460000</v>
      </c>
      <c r="AC10" s="19">
        <v>0</v>
      </c>
      <c r="AD10" s="22">
        <f t="shared" si="3"/>
        <v>59460000</v>
      </c>
      <c r="AE10" s="20">
        <v>0</v>
      </c>
      <c r="AF10" s="22">
        <f t="shared" si="4"/>
        <v>59460000</v>
      </c>
      <c r="AG10" s="25" t="s">
        <v>353</v>
      </c>
      <c r="AH10" s="23" t="s">
        <v>1013</v>
      </c>
      <c r="AI10" s="23" t="s">
        <v>392</v>
      </c>
      <c r="AJ10" s="27">
        <v>830014072</v>
      </c>
      <c r="AK10" s="27">
        <v>2</v>
      </c>
      <c r="AL10" s="23" t="s">
        <v>551</v>
      </c>
      <c r="AM10" s="27">
        <v>2445000</v>
      </c>
      <c r="AN10" s="107" t="s">
        <v>244</v>
      </c>
      <c r="AO10" s="58" t="s">
        <v>20</v>
      </c>
    </row>
    <row r="11" spans="1:388" ht="54" x14ac:dyDescent="0.25">
      <c r="A11" s="79">
        <v>1</v>
      </c>
      <c r="B11" s="79"/>
      <c r="C11" s="77"/>
      <c r="D11" s="79"/>
      <c r="E11" s="79"/>
      <c r="F11" s="28"/>
      <c r="G11" s="28"/>
      <c r="H11" s="28"/>
      <c r="I11" s="28">
        <v>1</v>
      </c>
      <c r="J11" s="28"/>
      <c r="K11" s="28"/>
      <c r="L11" s="28"/>
      <c r="M11" s="12" t="s">
        <v>1156</v>
      </c>
      <c r="N11" s="13" t="s">
        <v>19</v>
      </c>
      <c r="O11" s="1" t="s">
        <v>1029</v>
      </c>
      <c r="P11" s="14" t="s">
        <v>2004</v>
      </c>
      <c r="Q11" s="10" t="s">
        <v>1052</v>
      </c>
      <c r="R11" s="16" t="s">
        <v>1030</v>
      </c>
      <c r="S11" s="18" t="s">
        <v>1022</v>
      </c>
      <c r="T11" s="82">
        <v>44610</v>
      </c>
      <c r="U11" s="82">
        <v>44614</v>
      </c>
      <c r="V11" s="82">
        <v>44926</v>
      </c>
      <c r="W11" s="21">
        <v>348000000</v>
      </c>
      <c r="X11" s="19">
        <v>0</v>
      </c>
      <c r="Y11" s="19">
        <v>0</v>
      </c>
      <c r="Z11" s="19">
        <v>0</v>
      </c>
      <c r="AA11" s="19">
        <v>0</v>
      </c>
      <c r="AB11" s="22">
        <f t="shared" si="2"/>
        <v>348000000</v>
      </c>
      <c r="AC11" s="19">
        <v>0</v>
      </c>
      <c r="AD11" s="22">
        <f t="shared" si="3"/>
        <v>348000000</v>
      </c>
      <c r="AE11" s="20">
        <v>0</v>
      </c>
      <c r="AF11" s="22">
        <f t="shared" si="4"/>
        <v>348000000</v>
      </c>
      <c r="AG11" s="25" t="s">
        <v>935</v>
      </c>
      <c r="AH11" s="23" t="s">
        <v>1013</v>
      </c>
      <c r="AI11" s="23" t="s">
        <v>1031</v>
      </c>
      <c r="AJ11" s="27">
        <v>805007083</v>
      </c>
      <c r="AK11" s="27" t="s">
        <v>492</v>
      </c>
      <c r="AL11" s="23" t="s">
        <v>1032</v>
      </c>
      <c r="AM11" s="27">
        <v>6665121</v>
      </c>
      <c r="AN11" s="107" t="s">
        <v>1033</v>
      </c>
      <c r="AO11" s="58" t="s">
        <v>20</v>
      </c>
    </row>
    <row r="12" spans="1:388" ht="54" x14ac:dyDescent="0.25">
      <c r="A12" s="79"/>
      <c r="B12" s="79">
        <v>1</v>
      </c>
      <c r="C12" s="77"/>
      <c r="D12" s="79"/>
      <c r="E12" s="79"/>
      <c r="F12" s="28">
        <v>1</v>
      </c>
      <c r="G12" s="28"/>
      <c r="H12" s="28"/>
      <c r="I12" s="28"/>
      <c r="J12" s="28"/>
      <c r="K12" s="28"/>
      <c r="L12" s="28"/>
      <c r="M12" s="12" t="s">
        <v>1069</v>
      </c>
      <c r="N12" s="13" t="s">
        <v>309</v>
      </c>
      <c r="O12" s="1" t="s">
        <v>1034</v>
      </c>
      <c r="P12" s="14" t="s">
        <v>2005</v>
      </c>
      <c r="Q12" s="10" t="s">
        <v>1143</v>
      </c>
      <c r="R12" s="16" t="s">
        <v>1035</v>
      </c>
      <c r="S12" s="18" t="s">
        <v>1036</v>
      </c>
      <c r="T12" s="82">
        <v>44613</v>
      </c>
      <c r="U12" s="82">
        <v>44616</v>
      </c>
      <c r="V12" s="82">
        <v>44910</v>
      </c>
      <c r="W12" s="21">
        <v>4141759966</v>
      </c>
      <c r="X12" s="19">
        <v>0</v>
      </c>
      <c r="Y12" s="19">
        <v>0</v>
      </c>
      <c r="Z12" s="19">
        <v>0</v>
      </c>
      <c r="AA12" s="19">
        <v>0</v>
      </c>
      <c r="AB12" s="22">
        <f t="shared" si="2"/>
        <v>4141759966</v>
      </c>
      <c r="AC12" s="19">
        <v>2070879983</v>
      </c>
      <c r="AD12" s="22">
        <f t="shared" si="3"/>
        <v>6212639949</v>
      </c>
      <c r="AE12" s="20">
        <v>0</v>
      </c>
      <c r="AF12" s="22">
        <f t="shared" si="4"/>
        <v>6212639949</v>
      </c>
      <c r="AG12" s="25" t="s">
        <v>1025</v>
      </c>
      <c r="AH12" s="23" t="s">
        <v>1013</v>
      </c>
      <c r="AI12" s="23" t="s">
        <v>662</v>
      </c>
      <c r="AJ12" s="27">
        <v>860002428</v>
      </c>
      <c r="AK12" s="27">
        <v>8</v>
      </c>
      <c r="AL12" s="23" t="s">
        <v>95</v>
      </c>
      <c r="AM12" s="27">
        <v>6675014</v>
      </c>
      <c r="AN12" s="107" t="s">
        <v>96</v>
      </c>
      <c r="AO12" s="58" t="s">
        <v>38</v>
      </c>
    </row>
    <row r="13" spans="1:388" ht="54" x14ac:dyDescent="0.25">
      <c r="A13" s="79">
        <v>1</v>
      </c>
      <c r="B13" s="79"/>
      <c r="C13" s="77"/>
      <c r="D13" s="79"/>
      <c r="E13" s="79"/>
      <c r="F13" s="28"/>
      <c r="G13" s="28"/>
      <c r="H13" s="28">
        <v>1</v>
      </c>
      <c r="I13" s="28"/>
      <c r="J13" s="28"/>
      <c r="K13" s="28"/>
      <c r="L13" s="28"/>
      <c r="M13" s="12" t="s">
        <v>1062</v>
      </c>
      <c r="N13" s="13" t="s">
        <v>86</v>
      </c>
      <c r="O13" s="1" t="s">
        <v>1037</v>
      </c>
      <c r="P13" s="14" t="s">
        <v>2006</v>
      </c>
      <c r="Q13" s="10" t="s">
        <v>1072</v>
      </c>
      <c r="R13" s="16" t="s">
        <v>125</v>
      </c>
      <c r="S13" s="18" t="s">
        <v>1038</v>
      </c>
      <c r="T13" s="82">
        <v>44613</v>
      </c>
      <c r="U13" s="82">
        <v>44615</v>
      </c>
      <c r="V13" s="82">
        <v>44910</v>
      </c>
      <c r="W13" s="21">
        <v>46350000</v>
      </c>
      <c r="X13" s="19">
        <v>0</v>
      </c>
      <c r="Y13" s="19">
        <v>0</v>
      </c>
      <c r="Z13" s="19">
        <v>0</v>
      </c>
      <c r="AA13" s="19">
        <v>0</v>
      </c>
      <c r="AB13" s="22">
        <f t="shared" si="2"/>
        <v>46350000</v>
      </c>
      <c r="AC13" s="19">
        <v>0</v>
      </c>
      <c r="AD13" s="22">
        <f t="shared" si="3"/>
        <v>46350000</v>
      </c>
      <c r="AE13" s="20">
        <v>0</v>
      </c>
      <c r="AF13" s="22">
        <f t="shared" si="4"/>
        <v>46350000</v>
      </c>
      <c r="AG13" s="25" t="s">
        <v>55</v>
      </c>
      <c r="AH13" s="23" t="s">
        <v>1013</v>
      </c>
      <c r="AI13" s="23" t="s">
        <v>608</v>
      </c>
      <c r="AJ13" s="27">
        <v>860506831</v>
      </c>
      <c r="AK13" s="27">
        <v>7</v>
      </c>
      <c r="AL13" s="23" t="s">
        <v>536</v>
      </c>
      <c r="AM13" s="27">
        <v>6583100</v>
      </c>
      <c r="AN13" s="107" t="s">
        <v>54</v>
      </c>
      <c r="AO13" s="58" t="s">
        <v>20</v>
      </c>
    </row>
    <row r="14" spans="1:388" ht="54" x14ac:dyDescent="0.25">
      <c r="A14" s="79"/>
      <c r="B14" s="79">
        <v>1</v>
      </c>
      <c r="C14" s="77"/>
      <c r="D14" s="79"/>
      <c r="E14" s="79"/>
      <c r="F14" s="28">
        <v>1</v>
      </c>
      <c r="G14" s="28"/>
      <c r="H14" s="28"/>
      <c r="I14" s="28"/>
      <c r="J14" s="28"/>
      <c r="K14" s="28"/>
      <c r="L14" s="28"/>
      <c r="M14" s="12" t="s">
        <v>1196</v>
      </c>
      <c r="N14" s="13" t="s">
        <v>309</v>
      </c>
      <c r="O14" s="1" t="s">
        <v>1039</v>
      </c>
      <c r="P14" s="14" t="s">
        <v>2007</v>
      </c>
      <c r="Q14" s="10" t="s">
        <v>1106</v>
      </c>
      <c r="R14" s="16" t="s">
        <v>352</v>
      </c>
      <c r="S14" s="18" t="s">
        <v>1040</v>
      </c>
      <c r="T14" s="82">
        <v>44619</v>
      </c>
      <c r="U14" s="82">
        <v>44621</v>
      </c>
      <c r="V14" s="82">
        <v>44910</v>
      </c>
      <c r="W14" s="21">
        <v>358494467</v>
      </c>
      <c r="X14" s="19">
        <v>0</v>
      </c>
      <c r="Y14" s="19">
        <v>0</v>
      </c>
      <c r="Z14" s="19">
        <v>0</v>
      </c>
      <c r="AA14" s="19">
        <v>0</v>
      </c>
      <c r="AB14" s="22">
        <f t="shared" si="2"/>
        <v>358494467</v>
      </c>
      <c r="AC14" s="19">
        <v>0</v>
      </c>
      <c r="AD14" s="22">
        <f t="shared" si="3"/>
        <v>358494467</v>
      </c>
      <c r="AE14" s="20">
        <v>0</v>
      </c>
      <c r="AF14" s="22">
        <f t="shared" si="4"/>
        <v>358494467</v>
      </c>
      <c r="AG14" s="25" t="s">
        <v>1041</v>
      </c>
      <c r="AH14" s="23" t="s">
        <v>1013</v>
      </c>
      <c r="AI14" s="23" t="s">
        <v>726</v>
      </c>
      <c r="AJ14" s="27">
        <v>860000580</v>
      </c>
      <c r="AK14" s="27">
        <v>0</v>
      </c>
      <c r="AL14" s="23" t="s">
        <v>727</v>
      </c>
      <c r="AM14" s="27">
        <v>4252770</v>
      </c>
      <c r="AN14" s="107" t="s">
        <v>728</v>
      </c>
      <c r="AO14" s="58" t="s">
        <v>20</v>
      </c>
    </row>
    <row r="15" spans="1:388" ht="54" x14ac:dyDescent="0.25">
      <c r="A15" s="79"/>
      <c r="B15" s="79">
        <v>1</v>
      </c>
      <c r="C15" s="77"/>
      <c r="D15" s="79"/>
      <c r="E15" s="79"/>
      <c r="F15" s="28">
        <v>1</v>
      </c>
      <c r="G15" s="28"/>
      <c r="H15" s="28"/>
      <c r="I15" s="28"/>
      <c r="J15" s="28"/>
      <c r="K15" s="28"/>
      <c r="L15" s="28"/>
      <c r="M15" s="12" t="s">
        <v>1285</v>
      </c>
      <c r="N15" s="13" t="s">
        <v>309</v>
      </c>
      <c r="O15" s="1" t="s">
        <v>1042</v>
      </c>
      <c r="P15" s="14" t="s">
        <v>2008</v>
      </c>
      <c r="Q15" s="10" t="s">
        <v>1189</v>
      </c>
      <c r="R15" s="16" t="s">
        <v>1043</v>
      </c>
      <c r="S15" s="18" t="s">
        <v>1044</v>
      </c>
      <c r="T15" s="82">
        <v>44616</v>
      </c>
      <c r="U15" s="82">
        <v>44617</v>
      </c>
      <c r="V15" s="82">
        <v>44910</v>
      </c>
      <c r="W15" s="21">
        <v>33028701</v>
      </c>
      <c r="X15" s="19">
        <v>0</v>
      </c>
      <c r="Y15" s="19">
        <v>0</v>
      </c>
      <c r="Z15" s="19">
        <v>0</v>
      </c>
      <c r="AA15" s="19">
        <v>0</v>
      </c>
      <c r="AB15" s="22">
        <f t="shared" si="2"/>
        <v>33028701</v>
      </c>
      <c r="AC15" s="19">
        <v>0</v>
      </c>
      <c r="AD15" s="22">
        <f t="shared" si="3"/>
        <v>33028701</v>
      </c>
      <c r="AE15" s="20">
        <v>0</v>
      </c>
      <c r="AF15" s="22">
        <f t="shared" si="4"/>
        <v>33028701</v>
      </c>
      <c r="AG15" s="25" t="s">
        <v>1041</v>
      </c>
      <c r="AH15" s="23" t="s">
        <v>1013</v>
      </c>
      <c r="AI15" s="23" t="s">
        <v>297</v>
      </c>
      <c r="AJ15" s="27">
        <v>900402080</v>
      </c>
      <c r="AK15" s="27">
        <v>1</v>
      </c>
      <c r="AL15" s="23" t="s">
        <v>688</v>
      </c>
      <c r="AM15" s="27">
        <v>7560404</v>
      </c>
      <c r="AN15" s="107" t="s">
        <v>689</v>
      </c>
      <c r="AO15" s="58" t="s">
        <v>20</v>
      </c>
    </row>
    <row r="16" spans="1:388" ht="54" x14ac:dyDescent="0.25">
      <c r="A16" s="79"/>
      <c r="B16" s="79">
        <v>1</v>
      </c>
      <c r="C16" s="77"/>
      <c r="D16" s="79"/>
      <c r="E16" s="79"/>
      <c r="F16" s="28"/>
      <c r="G16" s="28"/>
      <c r="H16" s="28">
        <v>1</v>
      </c>
      <c r="I16" s="28"/>
      <c r="J16" s="28"/>
      <c r="K16" s="28"/>
      <c r="L16" s="28"/>
      <c r="M16" s="12" t="s">
        <v>1143</v>
      </c>
      <c r="N16" s="13" t="s">
        <v>322</v>
      </c>
      <c r="O16" s="1" t="s">
        <v>1045</v>
      </c>
      <c r="P16" s="14" t="s">
        <v>2009</v>
      </c>
      <c r="Q16" s="10" t="s">
        <v>1209</v>
      </c>
      <c r="R16" s="16" t="s">
        <v>391</v>
      </c>
      <c r="S16" s="18" t="s">
        <v>1046</v>
      </c>
      <c r="T16" s="82">
        <v>44623</v>
      </c>
      <c r="U16" s="82">
        <v>44624</v>
      </c>
      <c r="V16" s="82">
        <v>44910</v>
      </c>
      <c r="W16" s="21">
        <v>7723968</v>
      </c>
      <c r="X16" s="19">
        <v>0</v>
      </c>
      <c r="Y16" s="19">
        <v>0</v>
      </c>
      <c r="Z16" s="19">
        <v>0</v>
      </c>
      <c r="AA16" s="19">
        <v>0</v>
      </c>
      <c r="AB16" s="22">
        <f t="shared" si="2"/>
        <v>7723968</v>
      </c>
      <c r="AC16" s="19">
        <v>0</v>
      </c>
      <c r="AD16" s="22">
        <f t="shared" si="3"/>
        <v>7723968</v>
      </c>
      <c r="AE16" s="20">
        <v>0</v>
      </c>
      <c r="AF16" s="22">
        <f t="shared" si="4"/>
        <v>7723968</v>
      </c>
      <c r="AG16" s="25" t="s">
        <v>335</v>
      </c>
      <c r="AH16" s="23" t="s">
        <v>1013</v>
      </c>
      <c r="AI16" s="23" t="s">
        <v>392</v>
      </c>
      <c r="AJ16" s="27">
        <v>830014072</v>
      </c>
      <c r="AK16" s="27">
        <v>2</v>
      </c>
      <c r="AL16" s="23" t="s">
        <v>551</v>
      </c>
      <c r="AM16" s="27">
        <v>2445000</v>
      </c>
      <c r="AN16" s="107" t="s">
        <v>244</v>
      </c>
      <c r="AO16" s="58" t="s">
        <v>20</v>
      </c>
    </row>
    <row r="17" spans="1:41" ht="54" x14ac:dyDescent="0.25">
      <c r="A17" s="79"/>
      <c r="B17" s="79">
        <v>1</v>
      </c>
      <c r="C17" s="77"/>
      <c r="D17" s="79"/>
      <c r="E17" s="79"/>
      <c r="F17" s="28">
        <v>1</v>
      </c>
      <c r="G17" s="28"/>
      <c r="H17" s="28"/>
      <c r="I17" s="28"/>
      <c r="J17" s="28"/>
      <c r="K17" s="28"/>
      <c r="L17" s="28"/>
      <c r="M17" s="12" t="s">
        <v>1181</v>
      </c>
      <c r="N17" s="13" t="s">
        <v>309</v>
      </c>
      <c r="O17" s="1" t="s">
        <v>1047</v>
      </c>
      <c r="P17" s="14" t="s">
        <v>2010</v>
      </c>
      <c r="Q17" s="10" t="s">
        <v>1240</v>
      </c>
      <c r="R17" s="16" t="s">
        <v>1048</v>
      </c>
      <c r="S17" s="18" t="s">
        <v>1049</v>
      </c>
      <c r="T17" s="82">
        <v>44623</v>
      </c>
      <c r="U17" s="82">
        <v>44624</v>
      </c>
      <c r="V17" s="82">
        <v>44915</v>
      </c>
      <c r="W17" s="21">
        <v>3004869000</v>
      </c>
      <c r="X17" s="19">
        <v>0</v>
      </c>
      <c r="Y17" s="19">
        <v>0</v>
      </c>
      <c r="Z17" s="19">
        <v>0</v>
      </c>
      <c r="AA17" s="19">
        <v>0</v>
      </c>
      <c r="AB17" s="22">
        <f t="shared" si="2"/>
        <v>3004869000</v>
      </c>
      <c r="AC17" s="19">
        <v>1500000000</v>
      </c>
      <c r="AD17" s="22">
        <f t="shared" si="3"/>
        <v>4504869000</v>
      </c>
      <c r="AE17" s="20">
        <v>0</v>
      </c>
      <c r="AF17" s="22">
        <f t="shared" si="4"/>
        <v>4504869000</v>
      </c>
      <c r="AG17" s="25" t="s">
        <v>1041</v>
      </c>
      <c r="AH17" s="23" t="s">
        <v>1013</v>
      </c>
      <c r="AI17" s="23" t="s">
        <v>723</v>
      </c>
      <c r="AJ17" s="27">
        <v>860002392</v>
      </c>
      <c r="AK17" s="27">
        <v>1</v>
      </c>
      <c r="AL17" s="23" t="s">
        <v>724</v>
      </c>
      <c r="AM17" s="27">
        <v>5924400</v>
      </c>
      <c r="AN17" s="107" t="s">
        <v>260</v>
      </c>
      <c r="AO17" s="58" t="s">
        <v>20</v>
      </c>
    </row>
    <row r="18" spans="1:41" ht="67.5" x14ac:dyDescent="0.25">
      <c r="A18" s="79"/>
      <c r="B18" s="79">
        <v>1</v>
      </c>
      <c r="C18" s="77"/>
      <c r="D18" s="79"/>
      <c r="E18" s="79"/>
      <c r="F18" s="28">
        <v>1</v>
      </c>
      <c r="G18" s="28"/>
      <c r="H18" s="28"/>
      <c r="I18" s="28"/>
      <c r="J18" s="28"/>
      <c r="K18" s="28"/>
      <c r="L18" s="28"/>
      <c r="M18" s="12" t="s">
        <v>1052</v>
      </c>
      <c r="N18" s="13" t="s">
        <v>309</v>
      </c>
      <c r="O18" s="1" t="s">
        <v>1050</v>
      </c>
      <c r="P18" s="14" t="s">
        <v>2011</v>
      </c>
      <c r="Q18" s="10" t="s">
        <v>1081</v>
      </c>
      <c r="R18" s="16" t="s">
        <v>162</v>
      </c>
      <c r="S18" s="18" t="s">
        <v>1051</v>
      </c>
      <c r="T18" s="82">
        <v>44617</v>
      </c>
      <c r="U18" s="82">
        <v>44621</v>
      </c>
      <c r="V18" s="82">
        <v>44915</v>
      </c>
      <c r="W18" s="21">
        <v>1504000000</v>
      </c>
      <c r="X18" s="19">
        <v>0</v>
      </c>
      <c r="Y18" s="19">
        <v>0</v>
      </c>
      <c r="Z18" s="19">
        <v>0</v>
      </c>
      <c r="AA18" s="19">
        <v>0</v>
      </c>
      <c r="AB18" s="22">
        <f t="shared" si="2"/>
        <v>1504000000</v>
      </c>
      <c r="AC18" s="19">
        <v>750000000</v>
      </c>
      <c r="AD18" s="22">
        <f t="shared" si="3"/>
        <v>2254000000</v>
      </c>
      <c r="AE18" s="20">
        <v>0</v>
      </c>
      <c r="AF18" s="22">
        <f t="shared" si="4"/>
        <v>2254000000</v>
      </c>
      <c r="AG18" s="25" t="s">
        <v>1041</v>
      </c>
      <c r="AH18" s="23" t="s">
        <v>696</v>
      </c>
      <c r="AI18" s="23" t="s">
        <v>261</v>
      </c>
      <c r="AJ18" s="27">
        <v>860003216</v>
      </c>
      <c r="AK18" s="27">
        <v>8</v>
      </c>
      <c r="AL18" s="23" t="s">
        <v>725</v>
      </c>
      <c r="AM18" s="27">
        <v>4178860</v>
      </c>
      <c r="AN18" s="107" t="s">
        <v>163</v>
      </c>
      <c r="AO18" s="58" t="s">
        <v>20</v>
      </c>
    </row>
    <row r="19" spans="1:41" ht="54" x14ac:dyDescent="0.25">
      <c r="A19" s="79"/>
      <c r="B19" s="79">
        <v>1</v>
      </c>
      <c r="C19" s="77"/>
      <c r="D19" s="79"/>
      <c r="E19" s="79"/>
      <c r="F19" s="28"/>
      <c r="G19" s="28"/>
      <c r="H19" s="28">
        <v>1</v>
      </c>
      <c r="I19" s="28"/>
      <c r="J19" s="28"/>
      <c r="K19" s="28"/>
      <c r="L19" s="28"/>
      <c r="M19" s="12" t="s">
        <v>1052</v>
      </c>
      <c r="N19" s="13" t="s">
        <v>309</v>
      </c>
      <c r="O19" s="1" t="s">
        <v>1053</v>
      </c>
      <c r="P19" s="14" t="s">
        <v>2012</v>
      </c>
      <c r="Q19" s="10" t="s">
        <v>713</v>
      </c>
      <c r="R19" s="16" t="s">
        <v>1054</v>
      </c>
      <c r="S19" s="18" t="s">
        <v>1055</v>
      </c>
      <c r="T19" s="82">
        <v>44622</v>
      </c>
      <c r="U19" s="82">
        <v>44628</v>
      </c>
      <c r="V19" s="82">
        <v>44910</v>
      </c>
      <c r="W19" s="21">
        <v>29559600</v>
      </c>
      <c r="X19" s="19">
        <v>0</v>
      </c>
      <c r="Y19" s="19">
        <v>0</v>
      </c>
      <c r="Z19" s="19">
        <v>0</v>
      </c>
      <c r="AA19" s="19">
        <v>0</v>
      </c>
      <c r="AB19" s="22">
        <f t="shared" si="2"/>
        <v>29559600</v>
      </c>
      <c r="AC19" s="19">
        <v>12000000</v>
      </c>
      <c r="AD19" s="22">
        <f t="shared" si="3"/>
        <v>41559600</v>
      </c>
      <c r="AE19" s="20">
        <v>0</v>
      </c>
      <c r="AF19" s="22">
        <f t="shared" si="4"/>
        <v>41559600</v>
      </c>
      <c r="AG19" s="25" t="s">
        <v>1056</v>
      </c>
      <c r="AH19" s="23" t="s">
        <v>1013</v>
      </c>
      <c r="AI19" s="23" t="s">
        <v>104</v>
      </c>
      <c r="AJ19" s="27">
        <v>860503326</v>
      </c>
      <c r="AK19" s="27">
        <v>5</v>
      </c>
      <c r="AL19" s="23" t="s">
        <v>394</v>
      </c>
      <c r="AM19" s="27">
        <v>3102436399</v>
      </c>
      <c r="AN19" s="107" t="s">
        <v>395</v>
      </c>
      <c r="AO19" s="58" t="s">
        <v>20</v>
      </c>
    </row>
    <row r="20" spans="1:41" ht="67.5" x14ac:dyDescent="0.25">
      <c r="A20" s="79">
        <v>1</v>
      </c>
      <c r="B20" s="79"/>
      <c r="C20" s="77"/>
      <c r="D20" s="79"/>
      <c r="E20" s="79"/>
      <c r="F20" s="28"/>
      <c r="G20" s="28"/>
      <c r="H20" s="28">
        <v>1</v>
      </c>
      <c r="I20" s="28"/>
      <c r="J20" s="28"/>
      <c r="K20" s="28"/>
      <c r="L20" s="28"/>
      <c r="M20" s="12" t="s">
        <v>1240</v>
      </c>
      <c r="N20" s="13" t="s">
        <v>309</v>
      </c>
      <c r="O20" s="1" t="s">
        <v>1057</v>
      </c>
      <c r="P20" s="14" t="s">
        <v>2013</v>
      </c>
      <c r="Q20" s="10" t="s">
        <v>1094</v>
      </c>
      <c r="R20" s="16" t="s">
        <v>1058</v>
      </c>
      <c r="S20" s="18" t="s">
        <v>1962</v>
      </c>
      <c r="T20" s="82">
        <v>44624</v>
      </c>
      <c r="U20" s="82">
        <v>44637</v>
      </c>
      <c r="V20" s="82">
        <v>44910</v>
      </c>
      <c r="W20" s="21">
        <v>65000000</v>
      </c>
      <c r="X20" s="19">
        <v>0</v>
      </c>
      <c r="Y20" s="19">
        <v>0</v>
      </c>
      <c r="Z20" s="19">
        <v>0</v>
      </c>
      <c r="AA20" s="19">
        <v>0</v>
      </c>
      <c r="AB20" s="22">
        <f t="shared" si="2"/>
        <v>65000000</v>
      </c>
      <c r="AC20" s="19">
        <v>0</v>
      </c>
      <c r="AD20" s="22">
        <f t="shared" si="3"/>
        <v>65000000</v>
      </c>
      <c r="AE20" s="20">
        <v>0</v>
      </c>
      <c r="AF20" s="22">
        <f t="shared" si="4"/>
        <v>65000000</v>
      </c>
      <c r="AG20" s="25" t="s">
        <v>78</v>
      </c>
      <c r="AH20" s="23" t="s">
        <v>1013</v>
      </c>
      <c r="AI20" s="23" t="s">
        <v>575</v>
      </c>
      <c r="AJ20" s="27">
        <v>830039229</v>
      </c>
      <c r="AK20" s="27">
        <v>1</v>
      </c>
      <c r="AL20" s="23" t="s">
        <v>254</v>
      </c>
      <c r="AM20" s="27">
        <v>6295045</v>
      </c>
      <c r="AN20" s="107" t="s">
        <v>576</v>
      </c>
      <c r="AO20" s="58" t="s">
        <v>20</v>
      </c>
    </row>
    <row r="21" spans="1:41" ht="54" x14ac:dyDescent="0.25">
      <c r="A21" s="79"/>
      <c r="B21" s="79">
        <v>1</v>
      </c>
      <c r="C21" s="77"/>
      <c r="D21" s="79"/>
      <c r="E21" s="79"/>
      <c r="F21" s="28"/>
      <c r="G21" s="28"/>
      <c r="H21" s="28">
        <v>1</v>
      </c>
      <c r="I21" s="28"/>
      <c r="J21" s="28"/>
      <c r="K21" s="28"/>
      <c r="L21" s="28"/>
      <c r="M21" s="12" t="s">
        <v>695</v>
      </c>
      <c r="N21" s="13" t="s">
        <v>309</v>
      </c>
      <c r="O21" s="1" t="s">
        <v>1059</v>
      </c>
      <c r="P21" s="14" t="s">
        <v>2014</v>
      </c>
      <c r="Q21" s="10" t="s">
        <v>1087</v>
      </c>
      <c r="R21" s="16" t="s">
        <v>585</v>
      </c>
      <c r="S21" s="18" t="s">
        <v>786</v>
      </c>
      <c r="T21" s="82">
        <v>44624</v>
      </c>
      <c r="U21" s="82">
        <v>44634</v>
      </c>
      <c r="V21" s="82">
        <v>44910</v>
      </c>
      <c r="W21" s="21">
        <v>60136022</v>
      </c>
      <c r="X21" s="19">
        <v>0</v>
      </c>
      <c r="Y21" s="19">
        <v>0</v>
      </c>
      <c r="Z21" s="19">
        <v>0</v>
      </c>
      <c r="AA21" s="19">
        <v>0</v>
      </c>
      <c r="AB21" s="22">
        <f t="shared" si="2"/>
        <v>60136022</v>
      </c>
      <c r="AC21" s="19">
        <v>0</v>
      </c>
      <c r="AD21" s="22">
        <f t="shared" si="3"/>
        <v>60136022</v>
      </c>
      <c r="AE21" s="20">
        <v>0</v>
      </c>
      <c r="AF21" s="22">
        <f t="shared" si="4"/>
        <v>60136022</v>
      </c>
      <c r="AG21" s="25" t="s">
        <v>1060</v>
      </c>
      <c r="AH21" s="23" t="s">
        <v>1013</v>
      </c>
      <c r="AI21" s="23" t="s">
        <v>586</v>
      </c>
      <c r="AJ21" s="27">
        <v>900270461</v>
      </c>
      <c r="AK21" s="27">
        <v>4</v>
      </c>
      <c r="AL21" s="23" t="s">
        <v>587</v>
      </c>
      <c r="AM21" s="27">
        <v>7032311</v>
      </c>
      <c r="AN21" s="107" t="s">
        <v>588</v>
      </c>
      <c r="AO21" s="58" t="s">
        <v>20</v>
      </c>
    </row>
    <row r="22" spans="1:41" ht="67.5" x14ac:dyDescent="0.25">
      <c r="A22" s="79"/>
      <c r="B22" s="79">
        <v>1</v>
      </c>
      <c r="C22" s="77"/>
      <c r="D22" s="79"/>
      <c r="E22" s="79"/>
      <c r="F22" s="28"/>
      <c r="G22" s="28"/>
      <c r="H22" s="28">
        <v>1</v>
      </c>
      <c r="I22" s="28"/>
      <c r="J22" s="28"/>
      <c r="K22" s="28"/>
      <c r="L22" s="28"/>
      <c r="M22" s="12" t="s">
        <v>1062</v>
      </c>
      <c r="N22" s="13" t="s">
        <v>308</v>
      </c>
      <c r="O22" s="1" t="s">
        <v>1037</v>
      </c>
      <c r="P22" s="14" t="s">
        <v>2006</v>
      </c>
      <c r="Q22" s="10" t="s">
        <v>1061</v>
      </c>
      <c r="R22" s="16" t="s">
        <v>1063</v>
      </c>
      <c r="S22" s="18" t="s">
        <v>1064</v>
      </c>
      <c r="T22" s="82">
        <v>44623</v>
      </c>
      <c r="U22" s="82">
        <v>44638</v>
      </c>
      <c r="V22" s="82">
        <v>44926</v>
      </c>
      <c r="W22" s="21">
        <v>41287000</v>
      </c>
      <c r="X22" s="19">
        <v>0</v>
      </c>
      <c r="Y22" s="19">
        <v>0</v>
      </c>
      <c r="Z22" s="19">
        <v>0</v>
      </c>
      <c r="AA22" s="19">
        <v>0</v>
      </c>
      <c r="AB22" s="22">
        <f t="shared" si="2"/>
        <v>41287000</v>
      </c>
      <c r="AC22" s="19">
        <v>0</v>
      </c>
      <c r="AD22" s="22">
        <f t="shared" si="3"/>
        <v>41287000</v>
      </c>
      <c r="AE22" s="20">
        <v>0</v>
      </c>
      <c r="AF22" s="22">
        <f t="shared" si="4"/>
        <v>41287000</v>
      </c>
      <c r="AG22" s="25" t="s">
        <v>335</v>
      </c>
      <c r="AH22" s="23" t="s">
        <v>1013</v>
      </c>
      <c r="AI22" s="23" t="s">
        <v>1065</v>
      </c>
      <c r="AJ22" s="27">
        <v>900349494</v>
      </c>
      <c r="AK22" s="27">
        <v>9</v>
      </c>
      <c r="AL22" s="23" t="s">
        <v>1066</v>
      </c>
      <c r="AM22" s="27">
        <v>3183123620</v>
      </c>
      <c r="AN22" s="107" t="s">
        <v>1067</v>
      </c>
      <c r="AO22" s="58" t="s">
        <v>20</v>
      </c>
    </row>
    <row r="23" spans="1:41" ht="54" x14ac:dyDescent="0.25">
      <c r="A23" s="79"/>
      <c r="B23" s="79">
        <v>1</v>
      </c>
      <c r="C23" s="77"/>
      <c r="D23" s="79"/>
      <c r="E23" s="79"/>
      <c r="F23" s="28"/>
      <c r="G23" s="28"/>
      <c r="H23" s="28">
        <v>1</v>
      </c>
      <c r="I23" s="28"/>
      <c r="J23" s="28"/>
      <c r="K23" s="28"/>
      <c r="L23" s="28"/>
      <c r="M23" s="12" t="s">
        <v>699</v>
      </c>
      <c r="N23" s="13" t="s">
        <v>309</v>
      </c>
      <c r="O23" s="1" t="s">
        <v>1070</v>
      </c>
      <c r="P23" s="14" t="s">
        <v>2015</v>
      </c>
      <c r="Q23" s="10" t="s">
        <v>1161</v>
      </c>
      <c r="R23" s="16" t="s">
        <v>548</v>
      </c>
      <c r="S23" s="18" t="s">
        <v>1963</v>
      </c>
      <c r="T23" s="82">
        <v>44628</v>
      </c>
      <c r="U23" s="82">
        <v>44636</v>
      </c>
      <c r="V23" s="82">
        <v>44910</v>
      </c>
      <c r="W23" s="21">
        <v>28650000</v>
      </c>
      <c r="X23" s="19">
        <v>0</v>
      </c>
      <c r="Y23" s="19">
        <v>0</v>
      </c>
      <c r="Z23" s="19">
        <v>0</v>
      </c>
      <c r="AA23" s="19">
        <v>0</v>
      </c>
      <c r="AB23" s="22">
        <f t="shared" si="2"/>
        <v>28650000</v>
      </c>
      <c r="AC23" s="19">
        <v>0</v>
      </c>
      <c r="AD23" s="22">
        <f t="shared" si="3"/>
        <v>28650000</v>
      </c>
      <c r="AE23" s="20">
        <v>0</v>
      </c>
      <c r="AF23" s="22">
        <f t="shared" si="4"/>
        <v>28650000</v>
      </c>
      <c r="AG23" s="25" t="s">
        <v>335</v>
      </c>
      <c r="AH23" s="23" t="s">
        <v>1013</v>
      </c>
      <c r="AI23" s="23" t="s">
        <v>549</v>
      </c>
      <c r="AJ23" s="27">
        <v>900723227</v>
      </c>
      <c r="AK23" s="27">
        <v>2</v>
      </c>
      <c r="AL23" s="23" t="s">
        <v>550</v>
      </c>
      <c r="AM23" s="27">
        <v>7456911</v>
      </c>
      <c r="AN23" s="107" t="s">
        <v>1071</v>
      </c>
      <c r="AO23" s="58" t="s">
        <v>20</v>
      </c>
    </row>
    <row r="24" spans="1:41" ht="54" x14ac:dyDescent="0.25">
      <c r="A24" s="79"/>
      <c r="B24" s="79">
        <v>1</v>
      </c>
      <c r="C24" s="77"/>
      <c r="D24" s="79"/>
      <c r="E24" s="79"/>
      <c r="F24" s="28"/>
      <c r="G24" s="28"/>
      <c r="H24" s="28">
        <v>1</v>
      </c>
      <c r="I24" s="28"/>
      <c r="J24" s="28"/>
      <c r="K24" s="28"/>
      <c r="L24" s="28"/>
      <c r="M24" s="12" t="s">
        <v>1072</v>
      </c>
      <c r="N24" s="13" t="s">
        <v>309</v>
      </c>
      <c r="O24" s="1" t="s">
        <v>1070</v>
      </c>
      <c r="P24" s="14" t="s">
        <v>2015</v>
      </c>
      <c r="Q24" s="10" t="s">
        <v>1140</v>
      </c>
      <c r="R24" s="16" t="s">
        <v>243</v>
      </c>
      <c r="S24" s="18" t="s">
        <v>1963</v>
      </c>
      <c r="T24" s="82">
        <v>44627</v>
      </c>
      <c r="U24" s="82">
        <v>44634</v>
      </c>
      <c r="V24" s="82">
        <v>44910</v>
      </c>
      <c r="W24" s="21">
        <v>30766500</v>
      </c>
      <c r="X24" s="19">
        <v>0</v>
      </c>
      <c r="Y24" s="19">
        <v>0</v>
      </c>
      <c r="Z24" s="19">
        <v>0</v>
      </c>
      <c r="AA24" s="19">
        <v>0</v>
      </c>
      <c r="AB24" s="22">
        <f t="shared" si="2"/>
        <v>30766500</v>
      </c>
      <c r="AC24" s="19">
        <v>0</v>
      </c>
      <c r="AD24" s="22">
        <f t="shared" si="3"/>
        <v>30766500</v>
      </c>
      <c r="AE24" s="20">
        <v>0</v>
      </c>
      <c r="AF24" s="22">
        <f t="shared" si="4"/>
        <v>30766500</v>
      </c>
      <c r="AG24" s="25" t="s">
        <v>335</v>
      </c>
      <c r="AH24" s="23" t="s">
        <v>1013</v>
      </c>
      <c r="AI24" s="23" t="s">
        <v>392</v>
      </c>
      <c r="AJ24" s="27">
        <v>830014072</v>
      </c>
      <c r="AK24" s="27">
        <v>2</v>
      </c>
      <c r="AL24" s="23" t="s">
        <v>551</v>
      </c>
      <c r="AM24" s="27">
        <v>2445000</v>
      </c>
      <c r="AN24" s="107" t="s">
        <v>244</v>
      </c>
      <c r="AO24" s="58" t="s">
        <v>20</v>
      </c>
    </row>
    <row r="25" spans="1:41" ht="54" x14ac:dyDescent="0.25">
      <c r="A25" s="79">
        <v>1</v>
      </c>
      <c r="B25" s="79"/>
      <c r="C25" s="77"/>
      <c r="D25" s="79"/>
      <c r="E25" s="79"/>
      <c r="F25" s="28">
        <v>1</v>
      </c>
      <c r="G25" s="28"/>
      <c r="H25" s="28"/>
      <c r="I25" s="28"/>
      <c r="J25" s="28"/>
      <c r="K25" s="28"/>
      <c r="L25" s="28"/>
      <c r="M25" s="12" t="s">
        <v>1189</v>
      </c>
      <c r="N25" s="13" t="s">
        <v>309</v>
      </c>
      <c r="O25" s="1" t="s">
        <v>1073</v>
      </c>
      <c r="P25" s="14" t="s">
        <v>2016</v>
      </c>
      <c r="Q25" s="10" t="s">
        <v>1078</v>
      </c>
      <c r="R25" s="16" t="s">
        <v>374</v>
      </c>
      <c r="S25" s="18" t="s">
        <v>1074</v>
      </c>
      <c r="T25" s="82">
        <v>44628</v>
      </c>
      <c r="U25" s="82">
        <v>44628</v>
      </c>
      <c r="V25" s="82">
        <v>44895</v>
      </c>
      <c r="W25" s="21">
        <v>65000000</v>
      </c>
      <c r="X25" s="19">
        <v>0</v>
      </c>
      <c r="Y25" s="19">
        <v>0</v>
      </c>
      <c r="Z25" s="19">
        <v>0</v>
      </c>
      <c r="AA25" s="19">
        <v>0</v>
      </c>
      <c r="AB25" s="22">
        <f t="shared" si="2"/>
        <v>65000000</v>
      </c>
      <c r="AC25" s="19">
        <v>0</v>
      </c>
      <c r="AD25" s="22">
        <f t="shared" si="3"/>
        <v>65000000</v>
      </c>
      <c r="AE25" s="20">
        <v>0</v>
      </c>
      <c r="AF25" s="22">
        <f t="shared" si="4"/>
        <v>65000000</v>
      </c>
      <c r="AG25" s="25" t="s">
        <v>78</v>
      </c>
      <c r="AH25" s="23" t="s">
        <v>1013</v>
      </c>
      <c r="AI25" s="23" t="s">
        <v>735</v>
      </c>
      <c r="AJ25" s="27">
        <v>860019041</v>
      </c>
      <c r="AK25" s="27">
        <v>6</v>
      </c>
      <c r="AL25" s="23" t="s">
        <v>523</v>
      </c>
      <c r="AM25" s="27">
        <v>6544666</v>
      </c>
      <c r="AN25" s="107" t="s">
        <v>60</v>
      </c>
      <c r="AO25" s="58" t="s">
        <v>20</v>
      </c>
    </row>
    <row r="26" spans="1:41" ht="54" x14ac:dyDescent="0.25">
      <c r="A26" s="79"/>
      <c r="B26" s="79">
        <v>1</v>
      </c>
      <c r="C26" s="77"/>
      <c r="D26" s="79"/>
      <c r="E26" s="79"/>
      <c r="F26" s="28">
        <v>1</v>
      </c>
      <c r="G26" s="28"/>
      <c r="H26" s="28"/>
      <c r="I26" s="28"/>
      <c r="J26" s="28"/>
      <c r="K26" s="28"/>
      <c r="L26" s="28"/>
      <c r="M26" s="12" t="s">
        <v>1072</v>
      </c>
      <c r="N26" s="13" t="s">
        <v>309</v>
      </c>
      <c r="O26" s="1" t="s">
        <v>1075</v>
      </c>
      <c r="P26" s="14" t="s">
        <v>2017</v>
      </c>
      <c r="Q26" s="10" t="s">
        <v>1113</v>
      </c>
      <c r="R26" s="16" t="s">
        <v>736</v>
      </c>
      <c r="S26" s="18" t="s">
        <v>1076</v>
      </c>
      <c r="T26" s="82">
        <v>44643</v>
      </c>
      <c r="U26" s="82">
        <v>44658</v>
      </c>
      <c r="V26" s="82">
        <v>44910</v>
      </c>
      <c r="W26" s="21">
        <v>1335574483</v>
      </c>
      <c r="X26" s="19">
        <v>0</v>
      </c>
      <c r="Y26" s="19">
        <v>0</v>
      </c>
      <c r="Z26" s="19">
        <v>0</v>
      </c>
      <c r="AA26" s="19">
        <v>0</v>
      </c>
      <c r="AB26" s="22">
        <f t="shared" si="2"/>
        <v>1335574483</v>
      </c>
      <c r="AC26" s="19">
        <v>650000000</v>
      </c>
      <c r="AD26" s="22">
        <f t="shared" si="3"/>
        <v>1985574483</v>
      </c>
      <c r="AE26" s="20">
        <v>0</v>
      </c>
      <c r="AF26" s="22">
        <f t="shared" si="4"/>
        <v>1985574483</v>
      </c>
      <c r="AG26" s="25" t="s">
        <v>994</v>
      </c>
      <c r="AH26" s="23" t="s">
        <v>1013</v>
      </c>
      <c r="AI26" s="23" t="s">
        <v>737</v>
      </c>
      <c r="AJ26" s="27">
        <v>900783939</v>
      </c>
      <c r="AK26" s="27">
        <v>4</v>
      </c>
      <c r="AL26" s="23" t="s">
        <v>738</v>
      </c>
      <c r="AM26" s="27">
        <v>6393600</v>
      </c>
      <c r="AN26" s="107" t="s">
        <v>1077</v>
      </c>
      <c r="AO26" s="58" t="s">
        <v>20</v>
      </c>
    </row>
    <row r="27" spans="1:41" ht="54" x14ac:dyDescent="0.25">
      <c r="A27" s="79"/>
      <c r="B27" s="79"/>
      <c r="C27" s="77">
        <v>1</v>
      </c>
      <c r="D27" s="79"/>
      <c r="E27" s="79"/>
      <c r="F27" s="28"/>
      <c r="G27" s="28"/>
      <c r="H27" s="28">
        <v>1</v>
      </c>
      <c r="I27" s="28"/>
      <c r="J27" s="28"/>
      <c r="K27" s="28"/>
      <c r="L27" s="28"/>
      <c r="M27" s="12" t="s">
        <v>1078</v>
      </c>
      <c r="N27" s="13" t="s">
        <v>322</v>
      </c>
      <c r="O27" s="1" t="s">
        <v>1079</v>
      </c>
      <c r="P27" s="14" t="s">
        <v>2018</v>
      </c>
      <c r="Q27" s="10" t="s">
        <v>1119</v>
      </c>
      <c r="R27" s="16" t="s">
        <v>1030</v>
      </c>
      <c r="S27" s="18" t="s">
        <v>1080</v>
      </c>
      <c r="T27" s="82">
        <v>44628</v>
      </c>
      <c r="U27" s="82">
        <v>44630</v>
      </c>
      <c r="V27" s="82">
        <v>44910</v>
      </c>
      <c r="W27" s="21">
        <v>34500000</v>
      </c>
      <c r="X27" s="19">
        <v>0</v>
      </c>
      <c r="Y27" s="19">
        <v>0</v>
      </c>
      <c r="Z27" s="19">
        <v>0</v>
      </c>
      <c r="AA27" s="19">
        <v>0</v>
      </c>
      <c r="AB27" s="22">
        <f t="shared" si="2"/>
        <v>34500000</v>
      </c>
      <c r="AC27" s="19">
        <v>0</v>
      </c>
      <c r="AD27" s="22">
        <f t="shared" si="3"/>
        <v>34500000</v>
      </c>
      <c r="AE27" s="20">
        <v>0</v>
      </c>
      <c r="AF27" s="22">
        <f t="shared" si="4"/>
        <v>34500000</v>
      </c>
      <c r="AG27" s="25" t="s">
        <v>935</v>
      </c>
      <c r="AH27" s="23" t="s">
        <v>1013</v>
      </c>
      <c r="AI27" s="23" t="s">
        <v>1031</v>
      </c>
      <c r="AJ27" s="27">
        <v>805007083</v>
      </c>
      <c r="AK27" s="27">
        <v>3</v>
      </c>
      <c r="AL27" s="23" t="s">
        <v>1032</v>
      </c>
      <c r="AM27" s="27">
        <v>6665121</v>
      </c>
      <c r="AN27" s="107" t="s">
        <v>1033</v>
      </c>
      <c r="AO27" s="58" t="s">
        <v>38</v>
      </c>
    </row>
    <row r="28" spans="1:41" ht="54" x14ac:dyDescent="0.25">
      <c r="A28" s="79"/>
      <c r="B28" s="79">
        <v>1</v>
      </c>
      <c r="C28" s="77"/>
      <c r="D28" s="79"/>
      <c r="E28" s="79"/>
      <c r="F28" s="28"/>
      <c r="G28" s="28"/>
      <c r="H28" s="28">
        <v>1</v>
      </c>
      <c r="I28" s="28"/>
      <c r="J28" s="28"/>
      <c r="K28" s="28"/>
      <c r="L28" s="28"/>
      <c r="M28" s="12" t="s">
        <v>1081</v>
      </c>
      <c r="N28" s="13" t="s">
        <v>309</v>
      </c>
      <c r="O28" s="1" t="s">
        <v>1082</v>
      </c>
      <c r="P28" s="14" t="s">
        <v>2019</v>
      </c>
      <c r="Q28" s="10" t="s">
        <v>1116</v>
      </c>
      <c r="R28" s="16" t="s">
        <v>1083</v>
      </c>
      <c r="S28" s="18" t="s">
        <v>792</v>
      </c>
      <c r="T28" s="82">
        <v>44635</v>
      </c>
      <c r="U28" s="82">
        <v>44670</v>
      </c>
      <c r="V28" s="82">
        <v>44910</v>
      </c>
      <c r="W28" s="21">
        <v>29779200</v>
      </c>
      <c r="X28" s="19">
        <v>0</v>
      </c>
      <c r="Y28" s="19">
        <v>0</v>
      </c>
      <c r="Z28" s="19">
        <v>0</v>
      </c>
      <c r="AA28" s="19">
        <v>0</v>
      </c>
      <c r="AB28" s="22">
        <f t="shared" si="2"/>
        <v>29779200</v>
      </c>
      <c r="AC28" s="19">
        <v>0</v>
      </c>
      <c r="AD28" s="22">
        <f t="shared" si="3"/>
        <v>29779200</v>
      </c>
      <c r="AE28" s="20">
        <v>0</v>
      </c>
      <c r="AF28" s="22">
        <f t="shared" si="4"/>
        <v>29779200</v>
      </c>
      <c r="AG28" s="25" t="s">
        <v>994</v>
      </c>
      <c r="AH28" s="23" t="s">
        <v>1013</v>
      </c>
      <c r="AI28" s="23" t="s">
        <v>1084</v>
      </c>
      <c r="AJ28" s="27">
        <v>900520676</v>
      </c>
      <c r="AK28" s="27">
        <v>4</v>
      </c>
      <c r="AL28" s="23" t="s">
        <v>1085</v>
      </c>
      <c r="AM28" s="27">
        <v>3225713</v>
      </c>
      <c r="AN28" s="107" t="s">
        <v>1086</v>
      </c>
      <c r="AO28" s="58" t="s">
        <v>20</v>
      </c>
    </row>
    <row r="29" spans="1:41" ht="67.5" x14ac:dyDescent="0.25">
      <c r="A29" s="79"/>
      <c r="B29" s="79"/>
      <c r="C29" s="77">
        <v>1</v>
      </c>
      <c r="D29" s="79"/>
      <c r="E29" s="79"/>
      <c r="F29" s="28"/>
      <c r="G29" s="28"/>
      <c r="H29" s="28">
        <v>1</v>
      </c>
      <c r="I29" s="28"/>
      <c r="J29" s="28"/>
      <c r="K29" s="28"/>
      <c r="L29" s="28"/>
      <c r="M29" s="12" t="s">
        <v>1087</v>
      </c>
      <c r="N29" s="13" t="s">
        <v>86</v>
      </c>
      <c r="O29" s="1" t="s">
        <v>1088</v>
      </c>
      <c r="P29" s="14" t="s">
        <v>2020</v>
      </c>
      <c r="Q29" s="10" t="s">
        <v>1147</v>
      </c>
      <c r="R29" s="16" t="s">
        <v>519</v>
      </c>
      <c r="S29" s="18" t="s">
        <v>1089</v>
      </c>
      <c r="T29" s="82">
        <v>44629</v>
      </c>
      <c r="U29" s="82">
        <v>44635</v>
      </c>
      <c r="V29" s="82">
        <v>44910</v>
      </c>
      <c r="W29" s="21">
        <v>55900000</v>
      </c>
      <c r="X29" s="19">
        <v>0</v>
      </c>
      <c r="Y29" s="19">
        <v>0</v>
      </c>
      <c r="Z29" s="19">
        <v>0</v>
      </c>
      <c r="AA29" s="19">
        <v>0</v>
      </c>
      <c r="AB29" s="22">
        <f t="shared" si="2"/>
        <v>55900000</v>
      </c>
      <c r="AC29" s="19">
        <v>0</v>
      </c>
      <c r="AD29" s="22">
        <f t="shared" si="3"/>
        <v>55900000</v>
      </c>
      <c r="AE29" s="20">
        <v>0</v>
      </c>
      <c r="AF29" s="22">
        <f t="shared" si="4"/>
        <v>55900000</v>
      </c>
      <c r="AG29" s="25" t="s">
        <v>1090</v>
      </c>
      <c r="AH29" s="23" t="s">
        <v>1013</v>
      </c>
      <c r="AI29" s="23" t="s">
        <v>520</v>
      </c>
      <c r="AJ29" s="27">
        <v>800043325</v>
      </c>
      <c r="AK29" s="27">
        <v>5</v>
      </c>
      <c r="AL29" s="23" t="s">
        <v>521</v>
      </c>
      <c r="AM29" s="27">
        <v>3184431</v>
      </c>
      <c r="AN29" s="107" t="s">
        <v>1091</v>
      </c>
      <c r="AO29" s="58" t="s">
        <v>40</v>
      </c>
    </row>
    <row r="30" spans="1:41" ht="54" x14ac:dyDescent="0.25">
      <c r="A30" s="79"/>
      <c r="B30" s="79"/>
      <c r="C30" s="77"/>
      <c r="D30" s="79"/>
      <c r="E30" s="79">
        <v>1</v>
      </c>
      <c r="F30" s="28"/>
      <c r="G30" s="28"/>
      <c r="H30" s="28">
        <v>1</v>
      </c>
      <c r="I30" s="28"/>
      <c r="J30" s="28"/>
      <c r="K30" s="28"/>
      <c r="L30" s="28"/>
      <c r="M30" s="12" t="s">
        <v>1094</v>
      </c>
      <c r="N30" s="13" t="s">
        <v>309</v>
      </c>
      <c r="O30" s="1" t="s">
        <v>1095</v>
      </c>
      <c r="P30" s="14" t="s">
        <v>2021</v>
      </c>
      <c r="Q30" s="10" t="s">
        <v>1093</v>
      </c>
      <c r="R30" s="16" t="s">
        <v>623</v>
      </c>
      <c r="S30" s="18" t="s">
        <v>1096</v>
      </c>
      <c r="T30" s="82">
        <v>44631</v>
      </c>
      <c r="U30" s="82">
        <v>44636</v>
      </c>
      <c r="V30" s="82">
        <v>44910</v>
      </c>
      <c r="W30" s="21">
        <v>60000000</v>
      </c>
      <c r="X30" s="19">
        <v>0</v>
      </c>
      <c r="Y30" s="19">
        <v>0</v>
      </c>
      <c r="Z30" s="19">
        <v>0</v>
      </c>
      <c r="AA30" s="19">
        <v>0</v>
      </c>
      <c r="AB30" s="22">
        <f t="shared" si="2"/>
        <v>60000000</v>
      </c>
      <c r="AC30" s="19">
        <v>0</v>
      </c>
      <c r="AD30" s="22">
        <f t="shared" si="3"/>
        <v>60000000</v>
      </c>
      <c r="AE30" s="20">
        <v>0</v>
      </c>
      <c r="AF30" s="22">
        <f t="shared" si="4"/>
        <v>60000000</v>
      </c>
      <c r="AG30" s="25" t="s">
        <v>599</v>
      </c>
      <c r="AH30" s="23" t="s">
        <v>1013</v>
      </c>
      <c r="AI30" s="23" t="s">
        <v>1097</v>
      </c>
      <c r="AJ30" s="27">
        <v>900301734</v>
      </c>
      <c r="AK30" s="27">
        <v>1</v>
      </c>
      <c r="AL30" s="23" t="s">
        <v>1098</v>
      </c>
      <c r="AM30" s="27">
        <v>6715890</v>
      </c>
      <c r="AN30" s="107" t="s">
        <v>624</v>
      </c>
      <c r="AO30" s="58" t="s">
        <v>28</v>
      </c>
    </row>
    <row r="31" spans="1:41" ht="67.5" x14ac:dyDescent="0.25">
      <c r="A31" s="79"/>
      <c r="B31" s="79"/>
      <c r="C31" s="77">
        <v>1</v>
      </c>
      <c r="D31" s="79"/>
      <c r="E31" s="79"/>
      <c r="F31" s="28">
        <v>1</v>
      </c>
      <c r="G31" s="28"/>
      <c r="H31" s="28"/>
      <c r="I31" s="28"/>
      <c r="J31" s="28"/>
      <c r="K31" s="28"/>
      <c r="L31" s="28"/>
      <c r="M31" s="12" t="s">
        <v>1099</v>
      </c>
      <c r="N31" s="13" t="s">
        <v>309</v>
      </c>
      <c r="O31" s="1" t="s">
        <v>1100</v>
      </c>
      <c r="P31" s="14" t="s">
        <v>2022</v>
      </c>
      <c r="Q31" s="10" t="s">
        <v>1887</v>
      </c>
      <c r="R31" s="16" t="s">
        <v>374</v>
      </c>
      <c r="S31" s="18" t="s">
        <v>1101</v>
      </c>
      <c r="T31" s="82">
        <v>44631</v>
      </c>
      <c r="U31" s="82">
        <v>44635</v>
      </c>
      <c r="V31" s="82">
        <v>44910</v>
      </c>
      <c r="W31" s="21">
        <v>137529788</v>
      </c>
      <c r="X31" s="19">
        <v>0</v>
      </c>
      <c r="Y31" s="19">
        <v>0</v>
      </c>
      <c r="Z31" s="19">
        <v>0</v>
      </c>
      <c r="AA31" s="19">
        <v>0</v>
      </c>
      <c r="AB31" s="22">
        <f t="shared" si="2"/>
        <v>137529788</v>
      </c>
      <c r="AC31" s="19">
        <v>0</v>
      </c>
      <c r="AD31" s="22">
        <f t="shared" si="3"/>
        <v>137529788</v>
      </c>
      <c r="AE31" s="20">
        <v>0</v>
      </c>
      <c r="AF31" s="22">
        <f t="shared" si="4"/>
        <v>137529788</v>
      </c>
      <c r="AG31" s="38" t="s">
        <v>1753</v>
      </c>
      <c r="AH31" s="23" t="s">
        <v>1013</v>
      </c>
      <c r="AI31" s="23" t="s">
        <v>735</v>
      </c>
      <c r="AJ31" s="27">
        <v>860019041</v>
      </c>
      <c r="AK31" s="27">
        <v>6</v>
      </c>
      <c r="AL31" s="23" t="s">
        <v>523</v>
      </c>
      <c r="AM31" s="27">
        <v>6544666</v>
      </c>
      <c r="AN31" s="107" t="s">
        <v>60</v>
      </c>
      <c r="AO31" s="58" t="s">
        <v>20</v>
      </c>
    </row>
    <row r="32" spans="1:41" ht="54" x14ac:dyDescent="0.25">
      <c r="A32" s="79"/>
      <c r="B32" s="79">
        <v>1</v>
      </c>
      <c r="C32" s="77"/>
      <c r="D32" s="79"/>
      <c r="E32" s="79"/>
      <c r="F32" s="28"/>
      <c r="G32" s="28"/>
      <c r="H32" s="28"/>
      <c r="I32" s="28">
        <v>1</v>
      </c>
      <c r="J32" s="28"/>
      <c r="K32" s="28"/>
      <c r="L32" s="28"/>
      <c r="M32" s="12" t="s">
        <v>1102</v>
      </c>
      <c r="N32" s="13" t="s">
        <v>309</v>
      </c>
      <c r="O32" s="1" t="s">
        <v>1103</v>
      </c>
      <c r="P32" s="14" t="s">
        <v>2023</v>
      </c>
      <c r="Q32" s="10" t="s">
        <v>1888</v>
      </c>
      <c r="R32" s="16" t="s">
        <v>391</v>
      </c>
      <c r="S32" s="18" t="s">
        <v>1104</v>
      </c>
      <c r="T32" s="82">
        <v>44631</v>
      </c>
      <c r="U32" s="82">
        <v>44652</v>
      </c>
      <c r="V32" s="82">
        <v>44926</v>
      </c>
      <c r="W32" s="21">
        <v>353000000</v>
      </c>
      <c r="X32" s="19">
        <v>0</v>
      </c>
      <c r="Y32" s="19">
        <v>0</v>
      </c>
      <c r="Z32" s="19">
        <v>0</v>
      </c>
      <c r="AA32" s="19">
        <v>0</v>
      </c>
      <c r="AB32" s="22">
        <f t="shared" si="2"/>
        <v>353000000</v>
      </c>
      <c r="AC32" s="19">
        <v>0</v>
      </c>
      <c r="AD32" s="22">
        <f t="shared" si="3"/>
        <v>353000000</v>
      </c>
      <c r="AE32" s="20">
        <v>0</v>
      </c>
      <c r="AF32" s="22">
        <f t="shared" si="4"/>
        <v>353000000</v>
      </c>
      <c r="AG32" s="25" t="s">
        <v>335</v>
      </c>
      <c r="AH32" s="23" t="s">
        <v>1013</v>
      </c>
      <c r="AI32" s="23" t="s">
        <v>392</v>
      </c>
      <c r="AJ32" s="27">
        <v>830014072</v>
      </c>
      <c r="AK32" s="27">
        <v>2</v>
      </c>
      <c r="AL32" s="23" t="s">
        <v>551</v>
      </c>
      <c r="AM32" s="27">
        <v>2445000</v>
      </c>
      <c r="AN32" s="107" t="s">
        <v>244</v>
      </c>
      <c r="AO32" s="58" t="s">
        <v>20</v>
      </c>
    </row>
    <row r="33" spans="1:41" ht="54" x14ac:dyDescent="0.25">
      <c r="A33" s="79"/>
      <c r="B33" s="79">
        <v>1</v>
      </c>
      <c r="C33" s="77"/>
      <c r="D33" s="79"/>
      <c r="E33" s="79"/>
      <c r="F33" s="28">
        <v>1</v>
      </c>
      <c r="G33" s="28"/>
      <c r="H33" s="28"/>
      <c r="I33" s="28"/>
      <c r="J33" s="28"/>
      <c r="K33" s="28"/>
      <c r="L33" s="28"/>
      <c r="M33" s="12" t="s">
        <v>1106</v>
      </c>
      <c r="N33" s="13" t="s">
        <v>309</v>
      </c>
      <c r="O33" s="1" t="s">
        <v>1107</v>
      </c>
      <c r="P33" s="14" t="s">
        <v>2024</v>
      </c>
      <c r="Q33" s="10" t="s">
        <v>1105</v>
      </c>
      <c r="R33" s="16" t="s">
        <v>171</v>
      </c>
      <c r="S33" s="18" t="s">
        <v>1108</v>
      </c>
      <c r="T33" s="82">
        <v>44634</v>
      </c>
      <c r="U33" s="82">
        <v>44642</v>
      </c>
      <c r="V33" s="82">
        <v>44910</v>
      </c>
      <c r="W33" s="21">
        <v>815685000</v>
      </c>
      <c r="X33" s="19">
        <v>0</v>
      </c>
      <c r="Y33" s="19">
        <v>0</v>
      </c>
      <c r="Z33" s="19">
        <v>0</v>
      </c>
      <c r="AA33" s="19">
        <v>0</v>
      </c>
      <c r="AB33" s="22">
        <f t="shared" si="2"/>
        <v>815685000</v>
      </c>
      <c r="AC33" s="19">
        <v>0</v>
      </c>
      <c r="AD33" s="22">
        <f t="shared" si="3"/>
        <v>815685000</v>
      </c>
      <c r="AE33" s="20">
        <v>0</v>
      </c>
      <c r="AF33" s="22">
        <f t="shared" si="4"/>
        <v>815685000</v>
      </c>
      <c r="AG33" s="25" t="s">
        <v>994</v>
      </c>
      <c r="AH33" s="23" t="s">
        <v>1013</v>
      </c>
      <c r="AI33" s="23" t="s">
        <v>602</v>
      </c>
      <c r="AJ33" s="27">
        <v>860001942</v>
      </c>
      <c r="AK33" s="27">
        <v>8</v>
      </c>
      <c r="AL33" s="23" t="s">
        <v>603</v>
      </c>
      <c r="AM33" s="27">
        <v>4142277</v>
      </c>
      <c r="AN33" s="107" t="s">
        <v>300</v>
      </c>
      <c r="AO33" s="58" t="s">
        <v>20</v>
      </c>
    </row>
    <row r="34" spans="1:41" ht="67.5" x14ac:dyDescent="0.25">
      <c r="A34" s="79">
        <v>1</v>
      </c>
      <c r="B34" s="79"/>
      <c r="C34" s="77"/>
      <c r="D34" s="79"/>
      <c r="E34" s="79"/>
      <c r="F34" s="28"/>
      <c r="G34" s="28"/>
      <c r="H34" s="28"/>
      <c r="I34" s="28"/>
      <c r="J34" s="28">
        <v>1</v>
      </c>
      <c r="K34" s="28"/>
      <c r="L34" s="28"/>
      <c r="M34" s="12" t="s">
        <v>1109</v>
      </c>
      <c r="N34" s="13" t="s">
        <v>48</v>
      </c>
      <c r="O34" s="1" t="s">
        <v>1110</v>
      </c>
      <c r="P34" s="14" t="s">
        <v>2025</v>
      </c>
      <c r="Q34" s="10" t="s">
        <v>1195</v>
      </c>
      <c r="R34" s="16" t="s">
        <v>1111</v>
      </c>
      <c r="S34" s="18" t="s">
        <v>562</v>
      </c>
      <c r="T34" s="82">
        <v>44631</v>
      </c>
      <c r="U34" s="82">
        <v>44636</v>
      </c>
      <c r="V34" s="82">
        <v>44926</v>
      </c>
      <c r="W34" s="21">
        <v>200000000</v>
      </c>
      <c r="X34" s="19">
        <v>0</v>
      </c>
      <c r="Y34" s="19">
        <v>0</v>
      </c>
      <c r="Z34" s="19">
        <v>0</v>
      </c>
      <c r="AA34" s="19">
        <v>0</v>
      </c>
      <c r="AB34" s="22">
        <f t="shared" si="2"/>
        <v>200000000</v>
      </c>
      <c r="AC34" s="19">
        <v>100000000</v>
      </c>
      <c r="AD34" s="22">
        <f t="shared" si="3"/>
        <v>300000000</v>
      </c>
      <c r="AE34" s="20">
        <v>0</v>
      </c>
      <c r="AF34" s="22">
        <f t="shared" si="4"/>
        <v>300000000</v>
      </c>
      <c r="AG34" s="25" t="s">
        <v>41</v>
      </c>
      <c r="AH34" s="23" t="s">
        <v>1013</v>
      </c>
      <c r="AI34" s="23" t="s">
        <v>563</v>
      </c>
      <c r="AJ34" s="27">
        <v>800231602</v>
      </c>
      <c r="AK34" s="27">
        <v>7</v>
      </c>
      <c r="AL34" s="23" t="s">
        <v>1112</v>
      </c>
      <c r="AM34" s="27">
        <v>6257723</v>
      </c>
      <c r="AN34" s="107" t="s">
        <v>564</v>
      </c>
      <c r="AO34" s="58" t="s">
        <v>20</v>
      </c>
    </row>
    <row r="35" spans="1:41" ht="67.5" x14ac:dyDescent="0.25">
      <c r="A35" s="79">
        <v>1</v>
      </c>
      <c r="B35" s="79"/>
      <c r="C35" s="77"/>
      <c r="D35" s="79"/>
      <c r="E35" s="79"/>
      <c r="F35" s="28"/>
      <c r="G35" s="28"/>
      <c r="H35" s="28">
        <v>1</v>
      </c>
      <c r="I35" s="28"/>
      <c r="J35" s="28"/>
      <c r="K35" s="28"/>
      <c r="L35" s="28"/>
      <c r="M35" s="12" t="s">
        <v>1116</v>
      </c>
      <c r="N35" s="13" t="s">
        <v>86</v>
      </c>
      <c r="O35" s="1" t="s">
        <v>1117</v>
      </c>
      <c r="P35" s="14" t="s">
        <v>2026</v>
      </c>
      <c r="Q35" s="10" t="s">
        <v>1889</v>
      </c>
      <c r="R35" s="16" t="s">
        <v>775</v>
      </c>
      <c r="S35" s="18" t="s">
        <v>1118</v>
      </c>
      <c r="T35" s="82">
        <v>44638</v>
      </c>
      <c r="U35" s="82">
        <v>44656</v>
      </c>
      <c r="V35" s="82">
        <v>44910</v>
      </c>
      <c r="W35" s="21">
        <v>24542600</v>
      </c>
      <c r="X35" s="19">
        <v>0</v>
      </c>
      <c r="Y35" s="19">
        <v>0</v>
      </c>
      <c r="Z35" s="19">
        <v>0</v>
      </c>
      <c r="AA35" s="19">
        <v>0</v>
      </c>
      <c r="AB35" s="22">
        <f t="shared" si="2"/>
        <v>24542600</v>
      </c>
      <c r="AC35" s="19">
        <v>0</v>
      </c>
      <c r="AD35" s="22">
        <f t="shared" ref="AD35:AD61" si="5">AB35+AC35</f>
        <v>24542600</v>
      </c>
      <c r="AE35" s="20">
        <v>0</v>
      </c>
      <c r="AF35" s="22">
        <f t="shared" ref="AF35:AF61" si="6">AD35-AE35</f>
        <v>24542600</v>
      </c>
      <c r="AG35" s="25" t="s">
        <v>55</v>
      </c>
      <c r="AH35" s="23" t="s">
        <v>1013</v>
      </c>
      <c r="AI35" s="23" t="s">
        <v>772</v>
      </c>
      <c r="AJ35" s="27">
        <v>860026442</v>
      </c>
      <c r="AK35" s="27">
        <v>5</v>
      </c>
      <c r="AL35" s="23" t="s">
        <v>773</v>
      </c>
      <c r="AM35" s="27">
        <v>3403001</v>
      </c>
      <c r="AN35" s="107" t="s">
        <v>61</v>
      </c>
      <c r="AO35" s="58" t="s">
        <v>20</v>
      </c>
    </row>
    <row r="36" spans="1:41" ht="54" x14ac:dyDescent="0.25">
      <c r="A36" s="79"/>
      <c r="B36" s="79">
        <v>1</v>
      </c>
      <c r="C36" s="77"/>
      <c r="D36" s="79"/>
      <c r="E36" s="79"/>
      <c r="F36" s="28"/>
      <c r="G36" s="28"/>
      <c r="H36" s="28">
        <v>1</v>
      </c>
      <c r="I36" s="28"/>
      <c r="J36" s="28"/>
      <c r="K36" s="28"/>
      <c r="L36" s="28"/>
      <c r="M36" s="12" t="s">
        <v>1119</v>
      </c>
      <c r="N36" s="13" t="s">
        <v>309</v>
      </c>
      <c r="O36" s="1" t="s">
        <v>1120</v>
      </c>
      <c r="P36" s="14" t="s">
        <v>2027</v>
      </c>
      <c r="Q36" s="10" t="s">
        <v>1414</v>
      </c>
      <c r="R36" s="16" t="s">
        <v>1121</v>
      </c>
      <c r="S36" s="18" t="s">
        <v>1122</v>
      </c>
      <c r="T36" s="82">
        <v>44638</v>
      </c>
      <c r="U36" s="82">
        <v>44638</v>
      </c>
      <c r="V36" s="82">
        <v>44910</v>
      </c>
      <c r="W36" s="21">
        <v>20000000</v>
      </c>
      <c r="X36" s="19">
        <v>0</v>
      </c>
      <c r="Y36" s="19">
        <v>0</v>
      </c>
      <c r="Z36" s="19">
        <v>0</v>
      </c>
      <c r="AA36" s="19">
        <v>0</v>
      </c>
      <c r="AB36" s="22">
        <f t="shared" si="2"/>
        <v>20000000</v>
      </c>
      <c r="AC36" s="19">
        <v>0</v>
      </c>
      <c r="AD36" s="22">
        <f t="shared" si="5"/>
        <v>20000000</v>
      </c>
      <c r="AE36" s="20">
        <v>0</v>
      </c>
      <c r="AF36" s="22">
        <f t="shared" si="6"/>
        <v>20000000</v>
      </c>
      <c r="AG36" s="25" t="s">
        <v>66</v>
      </c>
      <c r="AH36" s="23" t="s">
        <v>1013</v>
      </c>
      <c r="AI36" s="23" t="s">
        <v>1123</v>
      </c>
      <c r="AJ36" s="27">
        <v>860526809</v>
      </c>
      <c r="AK36" s="27">
        <v>1</v>
      </c>
      <c r="AL36" s="23" t="s">
        <v>1124</v>
      </c>
      <c r="AM36" s="27">
        <v>3183352702</v>
      </c>
      <c r="AN36" s="107" t="s">
        <v>1125</v>
      </c>
      <c r="AO36" s="58" t="s">
        <v>20</v>
      </c>
    </row>
    <row r="37" spans="1:41" ht="54" x14ac:dyDescent="0.25">
      <c r="A37" s="79"/>
      <c r="B37" s="79">
        <v>1</v>
      </c>
      <c r="C37" s="77"/>
      <c r="D37" s="79"/>
      <c r="E37" s="79"/>
      <c r="F37" s="28"/>
      <c r="G37" s="28"/>
      <c r="H37" s="28">
        <v>1</v>
      </c>
      <c r="I37" s="28"/>
      <c r="J37" s="28"/>
      <c r="K37" s="28"/>
      <c r="L37" s="28"/>
      <c r="M37" s="12" t="s">
        <v>1119</v>
      </c>
      <c r="N37" s="13" t="s">
        <v>309</v>
      </c>
      <c r="O37" s="1" t="s">
        <v>1120</v>
      </c>
      <c r="P37" s="14" t="s">
        <v>2027</v>
      </c>
      <c r="Q37" s="10" t="s">
        <v>1244</v>
      </c>
      <c r="R37" s="16" t="s">
        <v>1126</v>
      </c>
      <c r="S37" s="18" t="s">
        <v>1127</v>
      </c>
      <c r="T37" s="82">
        <v>44637</v>
      </c>
      <c r="U37" s="82">
        <v>44643</v>
      </c>
      <c r="V37" s="82">
        <v>44910</v>
      </c>
      <c r="W37" s="21">
        <v>9397000</v>
      </c>
      <c r="X37" s="19">
        <v>0</v>
      </c>
      <c r="Y37" s="19">
        <v>0</v>
      </c>
      <c r="Z37" s="19">
        <v>0</v>
      </c>
      <c r="AA37" s="19">
        <v>0</v>
      </c>
      <c r="AB37" s="22">
        <f t="shared" si="2"/>
        <v>9397000</v>
      </c>
      <c r="AC37" s="19">
        <v>0</v>
      </c>
      <c r="AD37" s="22">
        <f t="shared" si="5"/>
        <v>9397000</v>
      </c>
      <c r="AE37" s="20">
        <v>0</v>
      </c>
      <c r="AF37" s="22">
        <f t="shared" si="6"/>
        <v>9397000</v>
      </c>
      <c r="AG37" s="25" t="s">
        <v>66</v>
      </c>
      <c r="AH37" s="23" t="s">
        <v>1013</v>
      </c>
      <c r="AI37" s="23" t="s">
        <v>531</v>
      </c>
      <c r="AJ37" s="27">
        <v>901341011</v>
      </c>
      <c r="AK37" s="27">
        <v>2</v>
      </c>
      <c r="AL37" s="23" t="s">
        <v>532</v>
      </c>
      <c r="AM37" s="27">
        <v>6488080</v>
      </c>
      <c r="AN37" s="107" t="s">
        <v>533</v>
      </c>
      <c r="AO37" s="58" t="s">
        <v>20</v>
      </c>
    </row>
    <row r="38" spans="1:41" ht="54" x14ac:dyDescent="0.25">
      <c r="A38" s="79"/>
      <c r="B38" s="79">
        <v>1</v>
      </c>
      <c r="C38" s="77"/>
      <c r="D38" s="79"/>
      <c r="E38" s="79"/>
      <c r="F38" s="28"/>
      <c r="G38" s="28"/>
      <c r="H38" s="28">
        <v>1</v>
      </c>
      <c r="I38" s="28"/>
      <c r="J38" s="30"/>
      <c r="K38" s="28"/>
      <c r="L38" s="28"/>
      <c r="M38" s="12" t="s">
        <v>1128</v>
      </c>
      <c r="N38" s="13" t="s">
        <v>309</v>
      </c>
      <c r="O38" s="1" t="s">
        <v>1129</v>
      </c>
      <c r="P38" s="14" t="s">
        <v>2028</v>
      </c>
      <c r="Q38" s="10" t="s">
        <v>1166</v>
      </c>
      <c r="R38" s="16" t="s">
        <v>1130</v>
      </c>
      <c r="S38" s="18" t="s">
        <v>1131</v>
      </c>
      <c r="T38" s="82">
        <v>44650</v>
      </c>
      <c r="U38" s="82">
        <v>44672</v>
      </c>
      <c r="V38" s="82">
        <v>44910</v>
      </c>
      <c r="W38" s="21">
        <v>4649842</v>
      </c>
      <c r="X38" s="19">
        <v>0</v>
      </c>
      <c r="Y38" s="19">
        <v>0</v>
      </c>
      <c r="Z38" s="19">
        <v>0</v>
      </c>
      <c r="AA38" s="19">
        <v>0</v>
      </c>
      <c r="AB38" s="22">
        <f t="shared" si="2"/>
        <v>4649842</v>
      </c>
      <c r="AC38" s="19">
        <v>0</v>
      </c>
      <c r="AD38" s="22">
        <f t="shared" si="5"/>
        <v>4649842</v>
      </c>
      <c r="AE38" s="20">
        <v>0</v>
      </c>
      <c r="AF38" s="22">
        <f t="shared" si="6"/>
        <v>4649842</v>
      </c>
      <c r="AG38" s="25" t="s">
        <v>994</v>
      </c>
      <c r="AH38" s="23" t="s">
        <v>1013</v>
      </c>
      <c r="AI38" s="23" t="s">
        <v>1132</v>
      </c>
      <c r="AJ38" s="27">
        <v>830110109</v>
      </c>
      <c r="AK38" s="27">
        <v>7</v>
      </c>
      <c r="AL38" s="23" t="s">
        <v>1133</v>
      </c>
      <c r="AM38" s="27">
        <v>5934010</v>
      </c>
      <c r="AN38" s="107" t="s">
        <v>1134</v>
      </c>
      <c r="AO38" s="58" t="s">
        <v>20</v>
      </c>
    </row>
    <row r="39" spans="1:41" ht="54" x14ac:dyDescent="0.25">
      <c r="A39" s="79"/>
      <c r="B39" s="79">
        <v>1</v>
      </c>
      <c r="C39" s="77"/>
      <c r="D39" s="79"/>
      <c r="E39" s="79"/>
      <c r="F39" s="28"/>
      <c r="G39" s="28"/>
      <c r="H39" s="28">
        <v>1</v>
      </c>
      <c r="I39" s="28"/>
      <c r="J39" s="28"/>
      <c r="K39" s="28"/>
      <c r="L39" s="28"/>
      <c r="M39" s="12" t="s">
        <v>1128</v>
      </c>
      <c r="N39" s="13" t="s">
        <v>309</v>
      </c>
      <c r="O39" s="1" t="s">
        <v>1135</v>
      </c>
      <c r="P39" s="14" t="s">
        <v>2029</v>
      </c>
      <c r="Q39" s="10" t="s">
        <v>1183</v>
      </c>
      <c r="R39" s="16" t="s">
        <v>782</v>
      </c>
      <c r="S39" s="18" t="s">
        <v>1136</v>
      </c>
      <c r="T39" s="82">
        <v>44638</v>
      </c>
      <c r="U39" s="82">
        <v>44648</v>
      </c>
      <c r="V39" s="82">
        <v>44910</v>
      </c>
      <c r="W39" s="21">
        <v>35342474</v>
      </c>
      <c r="X39" s="19">
        <v>0</v>
      </c>
      <c r="Y39" s="19">
        <v>0</v>
      </c>
      <c r="Z39" s="19">
        <v>0</v>
      </c>
      <c r="AA39" s="19">
        <v>0</v>
      </c>
      <c r="AB39" s="22">
        <f t="shared" si="2"/>
        <v>35342474</v>
      </c>
      <c r="AC39" s="19">
        <v>0</v>
      </c>
      <c r="AD39" s="22">
        <f t="shared" si="5"/>
        <v>35342474</v>
      </c>
      <c r="AE39" s="20">
        <v>0</v>
      </c>
      <c r="AF39" s="22">
        <f t="shared" si="6"/>
        <v>35342474</v>
      </c>
      <c r="AG39" s="25" t="s">
        <v>994</v>
      </c>
      <c r="AH39" s="23" t="s">
        <v>1013</v>
      </c>
      <c r="AI39" s="23" t="s">
        <v>783</v>
      </c>
      <c r="AJ39" s="27">
        <v>830134902</v>
      </c>
      <c r="AK39" s="27">
        <v>5</v>
      </c>
      <c r="AL39" s="23" t="s">
        <v>1137</v>
      </c>
      <c r="AM39" s="27">
        <v>2694909</v>
      </c>
      <c r="AN39" s="107" t="s">
        <v>160</v>
      </c>
      <c r="AO39" s="58" t="s">
        <v>20</v>
      </c>
    </row>
    <row r="40" spans="1:41" ht="54" x14ac:dyDescent="0.25">
      <c r="A40" s="79"/>
      <c r="B40" s="79">
        <v>1</v>
      </c>
      <c r="C40" s="77"/>
      <c r="D40" s="79"/>
      <c r="E40" s="79"/>
      <c r="F40" s="28"/>
      <c r="G40" s="28"/>
      <c r="H40" s="28">
        <v>1</v>
      </c>
      <c r="I40" s="28"/>
      <c r="J40" s="28"/>
      <c r="K40" s="28"/>
      <c r="L40" s="28"/>
      <c r="M40" s="12" t="s">
        <v>1128</v>
      </c>
      <c r="N40" s="13" t="s">
        <v>309</v>
      </c>
      <c r="O40" s="1" t="s">
        <v>1129</v>
      </c>
      <c r="P40" s="14" t="s">
        <v>2028</v>
      </c>
      <c r="Q40" s="10" t="s">
        <v>1503</v>
      </c>
      <c r="R40" s="16" t="s">
        <v>161</v>
      </c>
      <c r="S40" s="18" t="s">
        <v>1138</v>
      </c>
      <c r="T40" s="82">
        <v>44638</v>
      </c>
      <c r="U40" s="82">
        <v>44625</v>
      </c>
      <c r="V40" s="82">
        <v>44910</v>
      </c>
      <c r="W40" s="21">
        <v>5528667</v>
      </c>
      <c r="X40" s="19">
        <v>0</v>
      </c>
      <c r="Y40" s="19">
        <v>0</v>
      </c>
      <c r="Z40" s="19">
        <v>0</v>
      </c>
      <c r="AA40" s="19">
        <v>0</v>
      </c>
      <c r="AB40" s="22">
        <f t="shared" si="2"/>
        <v>5528667</v>
      </c>
      <c r="AC40" s="19">
        <v>0</v>
      </c>
      <c r="AD40" s="22">
        <f t="shared" si="5"/>
        <v>5528667</v>
      </c>
      <c r="AE40" s="20">
        <v>0</v>
      </c>
      <c r="AF40" s="22">
        <f t="shared" si="6"/>
        <v>5528667</v>
      </c>
      <c r="AG40" s="25" t="s">
        <v>994</v>
      </c>
      <c r="AH40" s="23" t="s">
        <v>1013</v>
      </c>
      <c r="AI40" s="23" t="s">
        <v>777</v>
      </c>
      <c r="AJ40" s="27">
        <v>17068260</v>
      </c>
      <c r="AK40" s="27">
        <v>3</v>
      </c>
      <c r="AL40" s="23" t="s">
        <v>778</v>
      </c>
      <c r="AM40" s="27">
        <v>7432597</v>
      </c>
      <c r="AN40" s="107" t="s">
        <v>779</v>
      </c>
      <c r="AO40" s="58" t="s">
        <v>20</v>
      </c>
    </row>
    <row r="41" spans="1:41" ht="54" x14ac:dyDescent="0.25">
      <c r="A41" s="79"/>
      <c r="B41" s="79">
        <v>1</v>
      </c>
      <c r="C41" s="77"/>
      <c r="D41" s="79"/>
      <c r="E41" s="79"/>
      <c r="F41" s="28"/>
      <c r="G41" s="28"/>
      <c r="H41" s="28">
        <v>1</v>
      </c>
      <c r="I41" s="28"/>
      <c r="J41" s="28"/>
      <c r="K41" s="28"/>
      <c r="L41" s="28"/>
      <c r="M41" s="12" t="s">
        <v>1128</v>
      </c>
      <c r="N41" s="13" t="s">
        <v>309</v>
      </c>
      <c r="O41" s="1" t="s">
        <v>1129</v>
      </c>
      <c r="P41" s="14" t="s">
        <v>2028</v>
      </c>
      <c r="Q41" s="10" t="s">
        <v>1483</v>
      </c>
      <c r="R41" s="16" t="s">
        <v>361</v>
      </c>
      <c r="S41" s="18" t="s">
        <v>1139</v>
      </c>
      <c r="T41" s="82">
        <v>44650</v>
      </c>
      <c r="U41" s="82">
        <v>44662</v>
      </c>
      <c r="V41" s="82">
        <v>44910</v>
      </c>
      <c r="W41" s="21">
        <v>15184120</v>
      </c>
      <c r="X41" s="19">
        <v>0</v>
      </c>
      <c r="Y41" s="19">
        <v>0</v>
      </c>
      <c r="Z41" s="19">
        <v>0</v>
      </c>
      <c r="AA41" s="19">
        <v>0</v>
      </c>
      <c r="AB41" s="22">
        <f t="shared" si="2"/>
        <v>15184120</v>
      </c>
      <c r="AC41" s="19">
        <v>0</v>
      </c>
      <c r="AD41" s="22">
        <f t="shared" si="5"/>
        <v>15184120</v>
      </c>
      <c r="AE41" s="20">
        <v>0</v>
      </c>
      <c r="AF41" s="22">
        <f t="shared" si="6"/>
        <v>15184120</v>
      </c>
      <c r="AG41" s="25" t="s">
        <v>994</v>
      </c>
      <c r="AH41" s="23" t="s">
        <v>1013</v>
      </c>
      <c r="AI41" s="23" t="s">
        <v>108</v>
      </c>
      <c r="AJ41" s="27">
        <v>800250382</v>
      </c>
      <c r="AK41" s="27">
        <v>2</v>
      </c>
      <c r="AL41" s="23" t="s">
        <v>621</v>
      </c>
      <c r="AM41" s="27">
        <v>7447300</v>
      </c>
      <c r="AN41" s="107" t="s">
        <v>622</v>
      </c>
      <c r="AO41" s="58" t="s">
        <v>20</v>
      </c>
    </row>
    <row r="42" spans="1:41" ht="54" x14ac:dyDescent="0.25">
      <c r="A42" s="79"/>
      <c r="B42" s="79">
        <v>1</v>
      </c>
      <c r="C42" s="77"/>
      <c r="D42" s="79"/>
      <c r="E42" s="79"/>
      <c r="F42" s="28"/>
      <c r="G42" s="28"/>
      <c r="H42" s="28">
        <v>1</v>
      </c>
      <c r="I42" s="28"/>
      <c r="J42" s="28"/>
      <c r="K42" s="28"/>
      <c r="L42" s="28"/>
      <c r="M42" s="12" t="s">
        <v>1140</v>
      </c>
      <c r="N42" s="13" t="s">
        <v>309</v>
      </c>
      <c r="O42" s="1" t="s">
        <v>1141</v>
      </c>
      <c r="P42" s="14" t="s">
        <v>2030</v>
      </c>
      <c r="Q42" s="10" t="s">
        <v>1612</v>
      </c>
      <c r="R42" s="16" t="s">
        <v>545</v>
      </c>
      <c r="S42" s="18" t="s">
        <v>1142</v>
      </c>
      <c r="T42" s="82">
        <v>44644</v>
      </c>
      <c r="U42" s="82">
        <v>44648</v>
      </c>
      <c r="V42" s="82">
        <v>44910</v>
      </c>
      <c r="W42" s="21">
        <v>6500000</v>
      </c>
      <c r="X42" s="19">
        <v>0</v>
      </c>
      <c r="Y42" s="19">
        <v>0</v>
      </c>
      <c r="Z42" s="19">
        <v>0</v>
      </c>
      <c r="AA42" s="19">
        <v>0</v>
      </c>
      <c r="AB42" s="22">
        <f t="shared" si="2"/>
        <v>6500000</v>
      </c>
      <c r="AC42" s="19">
        <v>0</v>
      </c>
      <c r="AD42" s="22">
        <f t="shared" si="5"/>
        <v>6500000</v>
      </c>
      <c r="AE42" s="20">
        <v>0</v>
      </c>
      <c r="AF42" s="22">
        <f t="shared" si="6"/>
        <v>6500000</v>
      </c>
      <c r="AG42" s="25" t="s">
        <v>151</v>
      </c>
      <c r="AH42" s="23" t="s">
        <v>1013</v>
      </c>
      <c r="AI42" s="23" t="s">
        <v>546</v>
      </c>
      <c r="AJ42" s="27">
        <v>830079375</v>
      </c>
      <c r="AK42" s="27">
        <v>8</v>
      </c>
      <c r="AL42" s="23" t="s">
        <v>547</v>
      </c>
      <c r="AM42" s="27">
        <v>6914847</v>
      </c>
      <c r="AN42" s="107" t="s">
        <v>670</v>
      </c>
      <c r="AO42" s="58" t="s">
        <v>20</v>
      </c>
    </row>
    <row r="43" spans="1:41" ht="54" x14ac:dyDescent="0.25">
      <c r="A43" s="79"/>
      <c r="B43" s="79">
        <v>1</v>
      </c>
      <c r="C43" s="77"/>
      <c r="D43" s="79"/>
      <c r="E43" s="79"/>
      <c r="F43" s="28">
        <v>1</v>
      </c>
      <c r="G43" s="28"/>
      <c r="H43" s="28"/>
      <c r="I43" s="28"/>
      <c r="J43" s="28"/>
      <c r="K43" s="28"/>
      <c r="L43" s="28"/>
      <c r="M43" s="12" t="s">
        <v>1143</v>
      </c>
      <c r="N43" s="13" t="s">
        <v>309</v>
      </c>
      <c r="O43" s="1" t="s">
        <v>1144</v>
      </c>
      <c r="P43" s="14" t="s">
        <v>2031</v>
      </c>
      <c r="Q43" s="10" t="s">
        <v>1513</v>
      </c>
      <c r="R43" s="16" t="s">
        <v>1145</v>
      </c>
      <c r="S43" s="18" t="s">
        <v>1146</v>
      </c>
      <c r="T43" s="82">
        <v>44643</v>
      </c>
      <c r="U43" s="82">
        <v>44662</v>
      </c>
      <c r="V43" s="82">
        <v>44910</v>
      </c>
      <c r="W43" s="21">
        <v>613199788</v>
      </c>
      <c r="X43" s="19">
        <v>0</v>
      </c>
      <c r="Y43" s="19">
        <v>0</v>
      </c>
      <c r="Z43" s="19">
        <v>0</v>
      </c>
      <c r="AA43" s="19">
        <v>0</v>
      </c>
      <c r="AB43" s="22">
        <f t="shared" si="2"/>
        <v>613199788</v>
      </c>
      <c r="AC43" s="22">
        <v>306599894</v>
      </c>
      <c r="AD43" s="22">
        <f t="shared" si="5"/>
        <v>919799682</v>
      </c>
      <c r="AE43" s="20">
        <v>0</v>
      </c>
      <c r="AF43" s="22">
        <f t="shared" si="6"/>
        <v>919799682</v>
      </c>
      <c r="AG43" s="25" t="s">
        <v>994</v>
      </c>
      <c r="AH43" s="23" t="s">
        <v>1013</v>
      </c>
      <c r="AI43" s="23" t="s">
        <v>719</v>
      </c>
      <c r="AJ43" s="27">
        <v>890101553</v>
      </c>
      <c r="AK43" s="27">
        <v>4</v>
      </c>
      <c r="AL43" s="23" t="s">
        <v>720</v>
      </c>
      <c r="AM43" s="27">
        <v>9271200</v>
      </c>
      <c r="AN43" s="107" t="s">
        <v>721</v>
      </c>
      <c r="AO43" s="58" t="s">
        <v>20</v>
      </c>
    </row>
    <row r="44" spans="1:41" ht="54" x14ac:dyDescent="0.25">
      <c r="A44" s="79"/>
      <c r="B44" s="79"/>
      <c r="C44" s="77">
        <v>1</v>
      </c>
      <c r="D44" s="79"/>
      <c r="E44" s="79"/>
      <c r="F44" s="28"/>
      <c r="G44" s="28"/>
      <c r="H44" s="28">
        <v>1</v>
      </c>
      <c r="I44" s="28"/>
      <c r="J44" s="28"/>
      <c r="K44" s="28"/>
      <c r="L44" s="28"/>
      <c r="M44" s="12" t="s">
        <v>1147</v>
      </c>
      <c r="N44" s="13" t="s">
        <v>86</v>
      </c>
      <c r="O44" s="1" t="s">
        <v>1148</v>
      </c>
      <c r="P44" s="14" t="s">
        <v>2032</v>
      </c>
      <c r="Q44" s="10" t="s">
        <v>1213</v>
      </c>
      <c r="R44" s="16" t="s">
        <v>318</v>
      </c>
      <c r="S44" s="18" t="s">
        <v>1149</v>
      </c>
      <c r="T44" s="82">
        <v>44664</v>
      </c>
      <c r="U44" s="82">
        <v>44676</v>
      </c>
      <c r="V44" s="82">
        <v>44910</v>
      </c>
      <c r="W44" s="21">
        <v>36353451</v>
      </c>
      <c r="X44" s="19">
        <v>0</v>
      </c>
      <c r="Y44" s="19">
        <v>0</v>
      </c>
      <c r="Z44" s="19">
        <v>0</v>
      </c>
      <c r="AA44" s="19">
        <v>0</v>
      </c>
      <c r="AB44" s="22">
        <f t="shared" si="2"/>
        <v>36353451</v>
      </c>
      <c r="AC44" s="19">
        <v>0</v>
      </c>
      <c r="AD44" s="22">
        <f t="shared" si="5"/>
        <v>36353451</v>
      </c>
      <c r="AE44" s="20">
        <v>0</v>
      </c>
      <c r="AF44" s="22">
        <f t="shared" si="6"/>
        <v>36353451</v>
      </c>
      <c r="AG44" s="25" t="s">
        <v>1150</v>
      </c>
      <c r="AH44" s="23" t="s">
        <v>1013</v>
      </c>
      <c r="AI44" s="23" t="s">
        <v>69</v>
      </c>
      <c r="AJ44" s="27">
        <v>830067414</v>
      </c>
      <c r="AK44" s="27">
        <v>5</v>
      </c>
      <c r="AL44" s="23" t="s">
        <v>1151</v>
      </c>
      <c r="AM44" s="27">
        <v>7429393</v>
      </c>
      <c r="AN44" s="107" t="s">
        <v>70</v>
      </c>
      <c r="AO44" s="58" t="s">
        <v>1152</v>
      </c>
    </row>
    <row r="45" spans="1:41" ht="81" x14ac:dyDescent="0.25">
      <c r="A45" s="79"/>
      <c r="B45" s="79"/>
      <c r="C45" s="77">
        <v>1</v>
      </c>
      <c r="D45" s="79"/>
      <c r="E45" s="79"/>
      <c r="F45" s="28"/>
      <c r="G45" s="28"/>
      <c r="H45" s="28">
        <v>1</v>
      </c>
      <c r="I45" s="28"/>
      <c r="J45" s="28"/>
      <c r="K45" s="28"/>
      <c r="L45" s="28"/>
      <c r="M45" s="12" t="s">
        <v>1092</v>
      </c>
      <c r="N45" s="13" t="s">
        <v>86</v>
      </c>
      <c r="O45" s="1" t="s">
        <v>1153</v>
      </c>
      <c r="P45" s="14" t="s">
        <v>2033</v>
      </c>
      <c r="Q45" s="10" t="s">
        <v>1234</v>
      </c>
      <c r="R45" s="16" t="s">
        <v>408</v>
      </c>
      <c r="S45" s="18" t="s">
        <v>1154</v>
      </c>
      <c r="T45" s="82">
        <v>44642</v>
      </c>
      <c r="U45" s="82">
        <v>44650</v>
      </c>
      <c r="V45" s="82">
        <v>44910</v>
      </c>
      <c r="W45" s="21">
        <v>32100000</v>
      </c>
      <c r="X45" s="19">
        <v>0</v>
      </c>
      <c r="Y45" s="19">
        <v>0</v>
      </c>
      <c r="Z45" s="19">
        <v>0</v>
      </c>
      <c r="AA45" s="19">
        <v>0</v>
      </c>
      <c r="AB45" s="22">
        <f t="shared" si="2"/>
        <v>32100000</v>
      </c>
      <c r="AC45" s="19">
        <v>0</v>
      </c>
      <c r="AD45" s="22">
        <f t="shared" si="5"/>
        <v>32100000</v>
      </c>
      <c r="AE45" s="20">
        <v>0</v>
      </c>
      <c r="AF45" s="22">
        <f t="shared" si="6"/>
        <v>32100000</v>
      </c>
      <c r="AG45" s="25" t="s">
        <v>963</v>
      </c>
      <c r="AH45" s="23" t="s">
        <v>1013</v>
      </c>
      <c r="AI45" s="23" t="s">
        <v>409</v>
      </c>
      <c r="AJ45" s="27">
        <v>860526532</v>
      </c>
      <c r="AK45" s="27">
        <v>5</v>
      </c>
      <c r="AL45" s="23" t="s">
        <v>518</v>
      </c>
      <c r="AM45" s="27">
        <v>7424132</v>
      </c>
      <c r="AN45" s="107" t="s">
        <v>74</v>
      </c>
      <c r="AO45" s="58" t="s">
        <v>20</v>
      </c>
    </row>
    <row r="46" spans="1:41" ht="54" x14ac:dyDescent="0.25">
      <c r="A46" s="79"/>
      <c r="B46" s="79">
        <v>1</v>
      </c>
      <c r="C46" s="77"/>
      <c r="D46" s="79"/>
      <c r="E46" s="79"/>
      <c r="F46" s="28"/>
      <c r="G46" s="28">
        <v>1</v>
      </c>
      <c r="H46" s="28"/>
      <c r="I46" s="28"/>
      <c r="J46" s="28"/>
      <c r="K46" s="28"/>
      <c r="L46" s="28"/>
      <c r="M46" s="12" t="s">
        <v>1156</v>
      </c>
      <c r="N46" s="13" t="s">
        <v>309</v>
      </c>
      <c r="O46" s="1" t="s">
        <v>1157</v>
      </c>
      <c r="P46" s="14" t="s">
        <v>2034</v>
      </c>
      <c r="Q46" s="10" t="s">
        <v>1227</v>
      </c>
      <c r="R46" s="16" t="s">
        <v>350</v>
      </c>
      <c r="S46" s="18" t="s">
        <v>1158</v>
      </c>
      <c r="T46" s="82">
        <v>44649</v>
      </c>
      <c r="U46" s="82">
        <v>44659</v>
      </c>
      <c r="V46" s="82">
        <v>44926</v>
      </c>
      <c r="W46" s="21">
        <v>90000000</v>
      </c>
      <c r="X46" s="19">
        <v>0</v>
      </c>
      <c r="Y46" s="19">
        <v>0</v>
      </c>
      <c r="Z46" s="19">
        <v>0</v>
      </c>
      <c r="AA46" s="19">
        <v>0</v>
      </c>
      <c r="AB46" s="22">
        <f t="shared" si="2"/>
        <v>90000000</v>
      </c>
      <c r="AC46" s="19">
        <v>0</v>
      </c>
      <c r="AD46" s="22">
        <f t="shared" si="5"/>
        <v>90000000</v>
      </c>
      <c r="AE46" s="20">
        <v>0</v>
      </c>
      <c r="AF46" s="22">
        <f t="shared" si="6"/>
        <v>90000000</v>
      </c>
      <c r="AG46" s="25" t="s">
        <v>994</v>
      </c>
      <c r="AH46" s="23" t="s">
        <v>1013</v>
      </c>
      <c r="AI46" s="23" t="s">
        <v>150</v>
      </c>
      <c r="AJ46" s="27">
        <v>811019499</v>
      </c>
      <c r="AK46" s="27">
        <v>7</v>
      </c>
      <c r="AL46" s="23" t="s">
        <v>34</v>
      </c>
      <c r="AM46" s="27">
        <v>2684904</v>
      </c>
      <c r="AN46" s="107" t="s">
        <v>1159</v>
      </c>
      <c r="AO46" s="58" t="s">
        <v>130</v>
      </c>
    </row>
    <row r="47" spans="1:41" ht="54" x14ac:dyDescent="0.25">
      <c r="A47" s="79"/>
      <c r="B47" s="79">
        <v>1</v>
      </c>
      <c r="C47" s="77"/>
      <c r="D47" s="79"/>
      <c r="E47" s="79"/>
      <c r="F47" s="28"/>
      <c r="G47" s="28">
        <v>1</v>
      </c>
      <c r="H47" s="28"/>
      <c r="I47" s="28"/>
      <c r="J47" s="28"/>
      <c r="K47" s="28"/>
      <c r="L47" s="28"/>
      <c r="M47" s="12" t="s">
        <v>1156</v>
      </c>
      <c r="N47" s="13" t="s">
        <v>309</v>
      </c>
      <c r="O47" s="1" t="s">
        <v>1157</v>
      </c>
      <c r="P47" s="14" t="s">
        <v>2034</v>
      </c>
      <c r="Q47" s="10" t="s">
        <v>1890</v>
      </c>
      <c r="R47" s="16" t="s">
        <v>171</v>
      </c>
      <c r="S47" s="18" t="s">
        <v>1160</v>
      </c>
      <c r="T47" s="82">
        <v>44651</v>
      </c>
      <c r="U47" s="82">
        <v>44659</v>
      </c>
      <c r="V47" s="82">
        <v>44926</v>
      </c>
      <c r="W47" s="21">
        <v>1057000000</v>
      </c>
      <c r="X47" s="19">
        <v>0</v>
      </c>
      <c r="Y47" s="19">
        <v>0</v>
      </c>
      <c r="Z47" s="19">
        <v>0</v>
      </c>
      <c r="AA47" s="19">
        <v>0</v>
      </c>
      <c r="AB47" s="22">
        <f t="shared" si="2"/>
        <v>1057000000</v>
      </c>
      <c r="AC47" s="19">
        <v>0</v>
      </c>
      <c r="AD47" s="22">
        <f t="shared" si="5"/>
        <v>1057000000</v>
      </c>
      <c r="AE47" s="20">
        <v>0</v>
      </c>
      <c r="AF47" s="22">
        <f t="shared" si="6"/>
        <v>1057000000</v>
      </c>
      <c r="AG47" s="25" t="s">
        <v>994</v>
      </c>
      <c r="AH47" s="23" t="s">
        <v>1013</v>
      </c>
      <c r="AI47" s="23" t="s">
        <v>602</v>
      </c>
      <c r="AJ47" s="27">
        <v>860001942</v>
      </c>
      <c r="AK47" s="27">
        <v>8</v>
      </c>
      <c r="AL47" s="23" t="s">
        <v>603</v>
      </c>
      <c r="AM47" s="27">
        <v>4142277</v>
      </c>
      <c r="AN47" s="107" t="s">
        <v>300</v>
      </c>
      <c r="AO47" s="58" t="s">
        <v>20</v>
      </c>
    </row>
    <row r="48" spans="1:41" ht="54" x14ac:dyDescent="0.25">
      <c r="A48" s="79"/>
      <c r="B48" s="79"/>
      <c r="C48" s="77">
        <v>1</v>
      </c>
      <c r="D48" s="79"/>
      <c r="E48" s="79"/>
      <c r="F48" s="28"/>
      <c r="G48" s="28"/>
      <c r="H48" s="28">
        <v>1</v>
      </c>
      <c r="I48" s="28"/>
      <c r="J48" s="28"/>
      <c r="K48" s="28"/>
      <c r="L48" s="28"/>
      <c r="M48" s="12" t="s">
        <v>1161</v>
      </c>
      <c r="N48" s="13" t="s">
        <v>309</v>
      </c>
      <c r="O48" s="1" t="s">
        <v>1162</v>
      </c>
      <c r="P48" s="14" t="s">
        <v>2035</v>
      </c>
      <c r="Q48" s="10" t="s">
        <v>1625</v>
      </c>
      <c r="R48" s="16" t="s">
        <v>863</v>
      </c>
      <c r="S48" s="18" t="s">
        <v>862</v>
      </c>
      <c r="T48" s="82">
        <v>44649</v>
      </c>
      <c r="U48" s="82">
        <v>44657</v>
      </c>
      <c r="V48" s="82">
        <v>44910</v>
      </c>
      <c r="W48" s="21">
        <v>9000000</v>
      </c>
      <c r="X48" s="19">
        <v>0</v>
      </c>
      <c r="Y48" s="19">
        <v>0</v>
      </c>
      <c r="Z48" s="19">
        <v>0</v>
      </c>
      <c r="AA48" s="19">
        <v>0</v>
      </c>
      <c r="AB48" s="22">
        <f t="shared" si="2"/>
        <v>9000000</v>
      </c>
      <c r="AC48" s="19">
        <v>3000000</v>
      </c>
      <c r="AD48" s="22">
        <f t="shared" si="5"/>
        <v>12000000</v>
      </c>
      <c r="AE48" s="20">
        <v>0</v>
      </c>
      <c r="AF48" s="22">
        <f t="shared" si="6"/>
        <v>12000000</v>
      </c>
      <c r="AG48" s="25" t="s">
        <v>1752</v>
      </c>
      <c r="AH48" s="23" t="s">
        <v>1013</v>
      </c>
      <c r="AI48" s="23" t="s">
        <v>863</v>
      </c>
      <c r="AJ48" s="27">
        <v>79157181</v>
      </c>
      <c r="AK48" s="27">
        <v>7</v>
      </c>
      <c r="AL48" s="23" t="s">
        <v>864</v>
      </c>
      <c r="AM48" s="27">
        <v>6133877</v>
      </c>
      <c r="AN48" s="107" t="s">
        <v>1163</v>
      </c>
      <c r="AO48" s="58" t="s">
        <v>20</v>
      </c>
    </row>
    <row r="49" spans="1:41" ht="67.5" x14ac:dyDescent="0.25">
      <c r="A49" s="79">
        <v>1</v>
      </c>
      <c r="B49" s="79"/>
      <c r="C49" s="77"/>
      <c r="D49" s="79"/>
      <c r="E49" s="79"/>
      <c r="F49" s="28"/>
      <c r="G49" s="28"/>
      <c r="H49" s="28">
        <v>1</v>
      </c>
      <c r="I49" s="28"/>
      <c r="J49" s="28"/>
      <c r="K49" s="28"/>
      <c r="L49" s="28"/>
      <c r="M49" s="12" t="s">
        <v>1105</v>
      </c>
      <c r="N49" s="13" t="s">
        <v>86</v>
      </c>
      <c r="O49" s="1" t="s">
        <v>1164</v>
      </c>
      <c r="P49" s="14" t="s">
        <v>2036</v>
      </c>
      <c r="Q49" s="10" t="s">
        <v>1207</v>
      </c>
      <c r="R49" s="16" t="s">
        <v>113</v>
      </c>
      <c r="S49" s="18" t="s">
        <v>1165</v>
      </c>
      <c r="T49" s="82">
        <v>44648</v>
      </c>
      <c r="U49" s="82">
        <v>44659</v>
      </c>
      <c r="V49" s="82">
        <v>44910</v>
      </c>
      <c r="W49" s="21">
        <v>30000000</v>
      </c>
      <c r="X49" s="19">
        <v>0</v>
      </c>
      <c r="Y49" s="19">
        <v>0</v>
      </c>
      <c r="Z49" s="19">
        <v>0</v>
      </c>
      <c r="AA49" s="19">
        <v>0</v>
      </c>
      <c r="AB49" s="22">
        <f t="shared" si="2"/>
        <v>30000000</v>
      </c>
      <c r="AC49" s="19">
        <v>0</v>
      </c>
      <c r="AD49" s="22">
        <f t="shared" si="5"/>
        <v>30000000</v>
      </c>
      <c r="AE49" s="20">
        <v>0</v>
      </c>
      <c r="AF49" s="22">
        <f t="shared" si="6"/>
        <v>30000000</v>
      </c>
      <c r="AG49" s="25" t="s">
        <v>55</v>
      </c>
      <c r="AH49" s="23" t="s">
        <v>1013</v>
      </c>
      <c r="AI49" s="23" t="s">
        <v>423</v>
      </c>
      <c r="AJ49" s="27">
        <v>860038579</v>
      </c>
      <c r="AK49" s="27">
        <v>7</v>
      </c>
      <c r="AL49" s="23" t="s">
        <v>424</v>
      </c>
      <c r="AM49" s="27">
        <v>3381177</v>
      </c>
      <c r="AN49" s="107" t="s">
        <v>114</v>
      </c>
      <c r="AO49" s="58" t="s">
        <v>20</v>
      </c>
    </row>
    <row r="50" spans="1:41" ht="54" x14ac:dyDescent="0.25">
      <c r="A50" s="79"/>
      <c r="B50" s="79"/>
      <c r="C50" s="77">
        <v>1</v>
      </c>
      <c r="D50" s="79"/>
      <c r="E50" s="79"/>
      <c r="F50" s="28"/>
      <c r="G50" s="28"/>
      <c r="H50" s="28">
        <v>1</v>
      </c>
      <c r="I50" s="28"/>
      <c r="J50" s="28"/>
      <c r="K50" s="28"/>
      <c r="L50" s="28"/>
      <c r="M50" s="12" t="s">
        <v>1166</v>
      </c>
      <c r="N50" s="13" t="s">
        <v>309</v>
      </c>
      <c r="O50" s="1" t="s">
        <v>1167</v>
      </c>
      <c r="P50" s="14" t="s">
        <v>2037</v>
      </c>
      <c r="Q50" s="10" t="s">
        <v>1200</v>
      </c>
      <c r="R50" s="16" t="s">
        <v>361</v>
      </c>
      <c r="S50" s="18" t="s">
        <v>1168</v>
      </c>
      <c r="T50" s="82">
        <v>44662</v>
      </c>
      <c r="U50" s="82">
        <v>44670</v>
      </c>
      <c r="V50" s="82">
        <v>44910</v>
      </c>
      <c r="W50" s="21">
        <v>30000000</v>
      </c>
      <c r="X50" s="19">
        <v>0</v>
      </c>
      <c r="Y50" s="19">
        <v>0</v>
      </c>
      <c r="Z50" s="19">
        <v>0</v>
      </c>
      <c r="AA50" s="19">
        <v>0</v>
      </c>
      <c r="AB50" s="22">
        <f t="shared" si="2"/>
        <v>30000000</v>
      </c>
      <c r="AC50" s="19">
        <v>0</v>
      </c>
      <c r="AD50" s="22">
        <f t="shared" si="5"/>
        <v>30000000</v>
      </c>
      <c r="AE50" s="20">
        <v>0</v>
      </c>
      <c r="AF50" s="22">
        <f t="shared" si="6"/>
        <v>30000000</v>
      </c>
      <c r="AG50" s="25" t="s">
        <v>673</v>
      </c>
      <c r="AH50" s="23" t="s">
        <v>1013</v>
      </c>
      <c r="AI50" s="23" t="s">
        <v>108</v>
      </c>
      <c r="AJ50" s="27">
        <v>800250382</v>
      </c>
      <c r="AK50" s="27">
        <v>2</v>
      </c>
      <c r="AL50" s="23" t="s">
        <v>621</v>
      </c>
      <c r="AM50" s="27">
        <v>7447300</v>
      </c>
      <c r="AN50" s="107" t="s">
        <v>622</v>
      </c>
      <c r="AO50" s="58" t="s">
        <v>20</v>
      </c>
    </row>
    <row r="51" spans="1:41" ht="54" x14ac:dyDescent="0.25">
      <c r="A51" s="79"/>
      <c r="B51" s="79">
        <v>1</v>
      </c>
      <c r="C51" s="77"/>
      <c r="D51" s="79"/>
      <c r="E51" s="79"/>
      <c r="F51" s="28"/>
      <c r="G51" s="28"/>
      <c r="H51" s="28">
        <v>1</v>
      </c>
      <c r="I51" s="28"/>
      <c r="J51" s="28"/>
      <c r="K51" s="28"/>
      <c r="L51" s="28"/>
      <c r="M51" s="12" t="s">
        <v>1068</v>
      </c>
      <c r="N51" s="13" t="s">
        <v>309</v>
      </c>
      <c r="O51" s="1" t="s">
        <v>1169</v>
      </c>
      <c r="P51" s="14" t="s">
        <v>2038</v>
      </c>
      <c r="Q51" s="10" t="s">
        <v>1230</v>
      </c>
      <c r="R51" s="16" t="s">
        <v>1170</v>
      </c>
      <c r="S51" s="18" t="s">
        <v>1171</v>
      </c>
      <c r="T51" s="82">
        <v>44649</v>
      </c>
      <c r="U51" s="82">
        <v>44652</v>
      </c>
      <c r="V51" s="82">
        <v>44910</v>
      </c>
      <c r="W51" s="21">
        <v>31244960</v>
      </c>
      <c r="X51" s="19">
        <v>0</v>
      </c>
      <c r="Y51" s="19">
        <v>0</v>
      </c>
      <c r="Z51" s="19">
        <v>0</v>
      </c>
      <c r="AA51" s="19">
        <v>0</v>
      </c>
      <c r="AB51" s="22">
        <f t="shared" si="2"/>
        <v>31244960</v>
      </c>
      <c r="AC51" s="19">
        <v>7000000</v>
      </c>
      <c r="AD51" s="22">
        <f t="shared" si="5"/>
        <v>38244960</v>
      </c>
      <c r="AE51" s="20">
        <v>0</v>
      </c>
      <c r="AF51" s="22">
        <f t="shared" si="6"/>
        <v>38244960</v>
      </c>
      <c r="AG51" s="25" t="s">
        <v>46</v>
      </c>
      <c r="AH51" s="23" t="s">
        <v>1013</v>
      </c>
      <c r="AI51" s="23" t="s">
        <v>1172</v>
      </c>
      <c r="AJ51" s="27">
        <v>900986005</v>
      </c>
      <c r="AK51" s="27">
        <v>2</v>
      </c>
      <c r="AL51" s="23" t="s">
        <v>1173</v>
      </c>
      <c r="AM51" s="27">
        <v>3154546120</v>
      </c>
      <c r="AN51" s="107" t="s">
        <v>1174</v>
      </c>
      <c r="AO51" s="58" t="s">
        <v>20</v>
      </c>
    </row>
    <row r="52" spans="1:41" ht="67.5" x14ac:dyDescent="0.25">
      <c r="A52" s="79"/>
      <c r="B52" s="79"/>
      <c r="C52" s="77">
        <v>1</v>
      </c>
      <c r="D52" s="79"/>
      <c r="E52" s="79"/>
      <c r="F52" s="28"/>
      <c r="G52" s="28"/>
      <c r="H52" s="28">
        <v>1</v>
      </c>
      <c r="I52" s="28"/>
      <c r="J52" s="28"/>
      <c r="K52" s="28"/>
      <c r="L52" s="28"/>
      <c r="M52" s="12" t="s">
        <v>1176</v>
      </c>
      <c r="N52" s="13" t="s">
        <v>322</v>
      </c>
      <c r="O52" s="1" t="s">
        <v>1177</v>
      </c>
      <c r="P52" s="14" t="s">
        <v>2039</v>
      </c>
      <c r="Q52" s="10" t="s">
        <v>1175</v>
      </c>
      <c r="R52" s="16" t="s">
        <v>1178</v>
      </c>
      <c r="S52" s="18" t="s">
        <v>1179</v>
      </c>
      <c r="T52" s="82">
        <v>44650</v>
      </c>
      <c r="U52" s="82">
        <v>44659</v>
      </c>
      <c r="V52" s="82">
        <v>44910</v>
      </c>
      <c r="W52" s="21">
        <v>60000000</v>
      </c>
      <c r="X52" s="19">
        <v>0</v>
      </c>
      <c r="Y52" s="19">
        <v>0</v>
      </c>
      <c r="Z52" s="19">
        <v>0</v>
      </c>
      <c r="AA52" s="19">
        <v>0</v>
      </c>
      <c r="AB52" s="22">
        <f t="shared" si="2"/>
        <v>60000000</v>
      </c>
      <c r="AC52" s="19">
        <v>0</v>
      </c>
      <c r="AD52" s="22">
        <f t="shared" si="5"/>
        <v>60000000</v>
      </c>
      <c r="AE52" s="20">
        <v>0</v>
      </c>
      <c r="AF52" s="22">
        <f t="shared" si="6"/>
        <v>60000000</v>
      </c>
      <c r="AG52" s="25" t="s">
        <v>703</v>
      </c>
      <c r="AH52" s="23" t="s">
        <v>1013</v>
      </c>
      <c r="AI52" s="23" t="s">
        <v>1180</v>
      </c>
      <c r="AJ52" s="27">
        <v>900438648</v>
      </c>
      <c r="AK52" s="27">
        <v>8</v>
      </c>
      <c r="AL52" s="23" t="s">
        <v>555</v>
      </c>
      <c r="AM52" s="27">
        <v>3000381</v>
      </c>
      <c r="AN52" s="107" t="s">
        <v>556</v>
      </c>
      <c r="AO52" s="58" t="s">
        <v>20</v>
      </c>
    </row>
    <row r="53" spans="1:41" ht="54" x14ac:dyDescent="0.25">
      <c r="A53" s="79"/>
      <c r="B53" s="79">
        <v>1</v>
      </c>
      <c r="C53" s="77"/>
      <c r="D53" s="79"/>
      <c r="E53" s="79"/>
      <c r="F53" s="28"/>
      <c r="G53" s="28"/>
      <c r="H53" s="28">
        <v>1</v>
      </c>
      <c r="I53" s="28"/>
      <c r="J53" s="28"/>
      <c r="K53" s="28"/>
      <c r="L53" s="28"/>
      <c r="M53" s="12" t="s">
        <v>1183</v>
      </c>
      <c r="N53" s="13" t="s">
        <v>309</v>
      </c>
      <c r="O53" s="1" t="s">
        <v>1184</v>
      </c>
      <c r="P53" s="14" t="s">
        <v>2040</v>
      </c>
      <c r="Q53" s="10" t="s">
        <v>1637</v>
      </c>
      <c r="R53" s="16" t="s">
        <v>1185</v>
      </c>
      <c r="S53" s="18" t="s">
        <v>1186</v>
      </c>
      <c r="T53" s="82">
        <v>44651</v>
      </c>
      <c r="U53" s="82">
        <v>44659</v>
      </c>
      <c r="V53" s="82">
        <v>44895</v>
      </c>
      <c r="W53" s="21">
        <v>9000000</v>
      </c>
      <c r="X53" s="19">
        <v>0</v>
      </c>
      <c r="Y53" s="19">
        <v>0</v>
      </c>
      <c r="Z53" s="19">
        <v>0</v>
      </c>
      <c r="AA53" s="19">
        <v>0</v>
      </c>
      <c r="AB53" s="22">
        <f t="shared" si="2"/>
        <v>9000000</v>
      </c>
      <c r="AC53" s="19">
        <v>0</v>
      </c>
      <c r="AD53" s="22">
        <f t="shared" si="5"/>
        <v>9000000</v>
      </c>
      <c r="AE53" s="20">
        <v>0</v>
      </c>
      <c r="AF53" s="22">
        <f t="shared" si="6"/>
        <v>9000000</v>
      </c>
      <c r="AG53" s="25" t="s">
        <v>994</v>
      </c>
      <c r="AH53" s="23" t="s">
        <v>1013</v>
      </c>
      <c r="AI53" s="23" t="s">
        <v>43</v>
      </c>
      <c r="AJ53" s="27">
        <v>830040574</v>
      </c>
      <c r="AK53" s="27">
        <v>8</v>
      </c>
      <c r="AL53" s="23" t="s">
        <v>755</v>
      </c>
      <c r="AM53" s="27">
        <v>4382224</v>
      </c>
      <c r="AN53" s="107" t="s">
        <v>44</v>
      </c>
      <c r="AO53" s="58" t="s">
        <v>20</v>
      </c>
    </row>
    <row r="54" spans="1:41" ht="54" x14ac:dyDescent="0.25">
      <c r="A54" s="79"/>
      <c r="B54" s="79">
        <v>1</v>
      </c>
      <c r="C54" s="77"/>
      <c r="D54" s="79"/>
      <c r="E54" s="79"/>
      <c r="F54" s="28"/>
      <c r="G54" s="28"/>
      <c r="H54" s="28">
        <v>1</v>
      </c>
      <c r="I54" s="28"/>
      <c r="J54" s="28"/>
      <c r="K54" s="28"/>
      <c r="L54" s="28"/>
      <c r="M54" s="12" t="s">
        <v>1183</v>
      </c>
      <c r="N54" s="13" t="s">
        <v>309</v>
      </c>
      <c r="O54" s="1" t="s">
        <v>1184</v>
      </c>
      <c r="P54" s="14" t="s">
        <v>2040</v>
      </c>
      <c r="Q54" s="10" t="s">
        <v>1891</v>
      </c>
      <c r="R54" s="16" t="s">
        <v>1187</v>
      </c>
      <c r="S54" s="18" t="s">
        <v>1188</v>
      </c>
      <c r="T54" s="82">
        <v>44650</v>
      </c>
      <c r="U54" s="82">
        <v>44657</v>
      </c>
      <c r="V54" s="82">
        <v>44895</v>
      </c>
      <c r="W54" s="21">
        <v>6000000</v>
      </c>
      <c r="X54" s="19">
        <v>0</v>
      </c>
      <c r="Y54" s="19">
        <v>0</v>
      </c>
      <c r="Z54" s="19">
        <v>0</v>
      </c>
      <c r="AA54" s="19">
        <v>0</v>
      </c>
      <c r="AB54" s="22">
        <f t="shared" si="2"/>
        <v>6000000</v>
      </c>
      <c r="AC54" s="19">
        <v>0</v>
      </c>
      <c r="AD54" s="22">
        <f t="shared" si="5"/>
        <v>6000000</v>
      </c>
      <c r="AE54" s="20">
        <v>0</v>
      </c>
      <c r="AF54" s="22">
        <f t="shared" si="6"/>
        <v>6000000</v>
      </c>
      <c r="AG54" s="25" t="s">
        <v>994</v>
      </c>
      <c r="AH54" s="23" t="s">
        <v>1013</v>
      </c>
      <c r="AI54" s="23" t="s">
        <v>349</v>
      </c>
      <c r="AJ54" s="27">
        <v>830061856</v>
      </c>
      <c r="AK54" s="27">
        <v>1</v>
      </c>
      <c r="AL54" s="23" t="s">
        <v>451</v>
      </c>
      <c r="AM54" s="27">
        <v>2516284</v>
      </c>
      <c r="AN54" s="107" t="s">
        <v>123</v>
      </c>
      <c r="AO54" s="58" t="s">
        <v>20</v>
      </c>
    </row>
    <row r="55" spans="1:41" ht="54" x14ac:dyDescent="0.25">
      <c r="A55" s="79">
        <v>1</v>
      </c>
      <c r="B55" s="79"/>
      <c r="C55" s="77"/>
      <c r="D55" s="79"/>
      <c r="E55" s="79"/>
      <c r="F55" s="28"/>
      <c r="G55" s="28"/>
      <c r="H55" s="28"/>
      <c r="I55" s="28"/>
      <c r="J55" s="28">
        <v>1</v>
      </c>
      <c r="K55" s="28"/>
      <c r="L55" s="28"/>
      <c r="M55" s="12" t="s">
        <v>1189</v>
      </c>
      <c r="N55" s="13" t="s">
        <v>48</v>
      </c>
      <c r="O55" s="1" t="s">
        <v>1190</v>
      </c>
      <c r="P55" s="14" t="s">
        <v>2041</v>
      </c>
      <c r="Q55" s="10" t="s">
        <v>1220</v>
      </c>
      <c r="R55" s="16" t="s">
        <v>1191</v>
      </c>
      <c r="S55" s="18" t="s">
        <v>1192</v>
      </c>
      <c r="T55" s="82">
        <v>44651</v>
      </c>
      <c r="U55" s="82">
        <v>44658</v>
      </c>
      <c r="V55" s="82">
        <v>44926</v>
      </c>
      <c r="W55" s="21">
        <v>600000000</v>
      </c>
      <c r="X55" s="19">
        <v>0</v>
      </c>
      <c r="Y55" s="19">
        <v>0</v>
      </c>
      <c r="Z55" s="19">
        <v>0</v>
      </c>
      <c r="AA55" s="19">
        <v>0</v>
      </c>
      <c r="AB55" s="22">
        <f t="shared" si="2"/>
        <v>600000000</v>
      </c>
      <c r="AC55" s="19">
        <v>0</v>
      </c>
      <c r="AD55" s="22">
        <f t="shared" si="5"/>
        <v>600000000</v>
      </c>
      <c r="AE55" s="20">
        <v>0</v>
      </c>
      <c r="AF55" s="22">
        <f t="shared" si="6"/>
        <v>600000000</v>
      </c>
      <c r="AG55" s="25" t="s">
        <v>314</v>
      </c>
      <c r="AH55" s="23" t="s">
        <v>1013</v>
      </c>
      <c r="AI55" s="23" t="s">
        <v>898</v>
      </c>
      <c r="AJ55" s="27">
        <v>860039431</v>
      </c>
      <c r="AK55" s="27">
        <v>0</v>
      </c>
      <c r="AL55" s="23" t="s">
        <v>899</v>
      </c>
      <c r="AM55" s="27">
        <v>2454710</v>
      </c>
      <c r="AN55" s="107" t="s">
        <v>900</v>
      </c>
      <c r="AO55" s="58" t="s">
        <v>20</v>
      </c>
    </row>
    <row r="56" spans="1:41" ht="54" x14ac:dyDescent="0.25">
      <c r="A56" s="79"/>
      <c r="B56" s="79">
        <v>1</v>
      </c>
      <c r="C56" s="77"/>
      <c r="D56" s="79"/>
      <c r="E56" s="79"/>
      <c r="F56" s="28"/>
      <c r="G56" s="28"/>
      <c r="H56" s="28"/>
      <c r="I56" s="28">
        <v>1</v>
      </c>
      <c r="J56" s="28"/>
      <c r="K56" s="28"/>
      <c r="L56" s="28"/>
      <c r="M56" s="12" t="s">
        <v>1143</v>
      </c>
      <c r="N56" s="13" t="s">
        <v>309</v>
      </c>
      <c r="O56" s="1" t="s">
        <v>1193</v>
      </c>
      <c r="P56" s="14" t="s">
        <v>2042</v>
      </c>
      <c r="Q56" s="10" t="s">
        <v>1892</v>
      </c>
      <c r="R56" s="16" t="s">
        <v>782</v>
      </c>
      <c r="S56" s="18" t="s">
        <v>1194</v>
      </c>
      <c r="T56" s="82">
        <v>44652</v>
      </c>
      <c r="U56" s="82">
        <v>44658</v>
      </c>
      <c r="V56" s="82">
        <v>44905</v>
      </c>
      <c r="W56" s="21">
        <v>72780000</v>
      </c>
      <c r="X56" s="19">
        <v>0</v>
      </c>
      <c r="Y56" s="19">
        <v>0</v>
      </c>
      <c r="Z56" s="19">
        <v>0</v>
      </c>
      <c r="AA56" s="19">
        <v>0</v>
      </c>
      <c r="AB56" s="22">
        <f t="shared" si="2"/>
        <v>72780000</v>
      </c>
      <c r="AC56" s="19">
        <v>0</v>
      </c>
      <c r="AD56" s="22">
        <f t="shared" si="5"/>
        <v>72780000</v>
      </c>
      <c r="AE56" s="20">
        <v>0</v>
      </c>
      <c r="AF56" s="22">
        <f t="shared" si="6"/>
        <v>72780000</v>
      </c>
      <c r="AG56" s="25" t="s">
        <v>994</v>
      </c>
      <c r="AH56" s="23" t="s">
        <v>1013</v>
      </c>
      <c r="AI56" s="23" t="s">
        <v>783</v>
      </c>
      <c r="AJ56" s="27">
        <v>830134902</v>
      </c>
      <c r="AK56" s="27">
        <v>5</v>
      </c>
      <c r="AL56" s="23" t="s">
        <v>784</v>
      </c>
      <c r="AM56" s="27">
        <v>2694909</v>
      </c>
      <c r="AN56" s="107" t="s">
        <v>160</v>
      </c>
      <c r="AO56" s="58" t="s">
        <v>20</v>
      </c>
    </row>
    <row r="57" spans="1:41" ht="67.5" x14ac:dyDescent="0.25">
      <c r="A57" s="79">
        <v>1</v>
      </c>
      <c r="B57" s="79"/>
      <c r="C57" s="77"/>
      <c r="D57" s="79"/>
      <c r="E57" s="79"/>
      <c r="F57" s="28"/>
      <c r="G57" s="28"/>
      <c r="H57" s="28"/>
      <c r="I57" s="28"/>
      <c r="J57" s="28">
        <v>1</v>
      </c>
      <c r="K57" s="28"/>
      <c r="L57" s="28"/>
      <c r="M57" s="12" t="s">
        <v>1196</v>
      </c>
      <c r="N57" s="13" t="s">
        <v>48</v>
      </c>
      <c r="O57" s="1" t="s">
        <v>1197</v>
      </c>
      <c r="P57" s="14" t="s">
        <v>2043</v>
      </c>
      <c r="Q57" s="10" t="s">
        <v>1216</v>
      </c>
      <c r="R57" s="16" t="s">
        <v>1198</v>
      </c>
      <c r="S57" s="18" t="s">
        <v>1199</v>
      </c>
      <c r="T57" s="82">
        <v>44651</v>
      </c>
      <c r="U57" s="82">
        <v>44659</v>
      </c>
      <c r="V57" s="82">
        <v>44926</v>
      </c>
      <c r="W57" s="21">
        <v>3630000000</v>
      </c>
      <c r="X57" s="19">
        <v>0</v>
      </c>
      <c r="Y57" s="19">
        <v>0</v>
      </c>
      <c r="Z57" s="19">
        <v>0</v>
      </c>
      <c r="AA57" s="19">
        <v>0</v>
      </c>
      <c r="AB57" s="22">
        <f t="shared" si="2"/>
        <v>3630000000</v>
      </c>
      <c r="AC57" s="19">
        <v>1815000000</v>
      </c>
      <c r="AD57" s="22">
        <f t="shared" si="5"/>
        <v>5445000000</v>
      </c>
      <c r="AE57" s="20">
        <v>0</v>
      </c>
      <c r="AF57" s="22">
        <f t="shared" si="6"/>
        <v>5445000000</v>
      </c>
      <c r="AG57" s="25" t="s">
        <v>1743</v>
      </c>
      <c r="AH57" s="23" t="s">
        <v>696</v>
      </c>
      <c r="AI57" s="23" t="s">
        <v>766</v>
      </c>
      <c r="AJ57" s="27">
        <v>860007760</v>
      </c>
      <c r="AK57" s="27">
        <v>1</v>
      </c>
      <c r="AL57" s="23" t="s">
        <v>767</v>
      </c>
      <c r="AM57" s="27">
        <v>5870366</v>
      </c>
      <c r="AN57" s="107" t="s">
        <v>768</v>
      </c>
      <c r="AO57" s="58" t="s">
        <v>20</v>
      </c>
    </row>
    <row r="58" spans="1:41" ht="54" x14ac:dyDescent="0.25">
      <c r="A58" s="79">
        <v>1</v>
      </c>
      <c r="B58" s="79"/>
      <c r="C58" s="77"/>
      <c r="D58" s="79"/>
      <c r="E58" s="79"/>
      <c r="F58" s="28"/>
      <c r="G58" s="28"/>
      <c r="H58" s="28">
        <v>1</v>
      </c>
      <c r="I58" s="28"/>
      <c r="J58" s="28"/>
      <c r="K58" s="28"/>
      <c r="L58" s="28"/>
      <c r="M58" s="12" t="s">
        <v>1200</v>
      </c>
      <c r="N58" s="13" t="s">
        <v>309</v>
      </c>
      <c r="O58" s="1" t="s">
        <v>1201</v>
      </c>
      <c r="P58" s="14" t="s">
        <v>2044</v>
      </c>
      <c r="Q58" s="10" t="s">
        <v>1795</v>
      </c>
      <c r="R58" s="16" t="s">
        <v>1058</v>
      </c>
      <c r="S58" s="18" t="s">
        <v>1202</v>
      </c>
      <c r="T58" s="82">
        <v>44657</v>
      </c>
      <c r="U58" s="82">
        <v>44662</v>
      </c>
      <c r="V58" s="82">
        <v>44910</v>
      </c>
      <c r="W58" s="21">
        <v>65000000</v>
      </c>
      <c r="X58" s="19">
        <v>0</v>
      </c>
      <c r="Y58" s="19">
        <v>0</v>
      </c>
      <c r="Z58" s="19">
        <v>0</v>
      </c>
      <c r="AA58" s="19">
        <v>0</v>
      </c>
      <c r="AB58" s="22">
        <f t="shared" si="2"/>
        <v>65000000</v>
      </c>
      <c r="AC58" s="19">
        <v>0</v>
      </c>
      <c r="AD58" s="22">
        <f t="shared" si="5"/>
        <v>65000000</v>
      </c>
      <c r="AE58" s="20">
        <v>0</v>
      </c>
      <c r="AF58" s="22">
        <f t="shared" si="6"/>
        <v>65000000</v>
      </c>
      <c r="AG58" s="25" t="s">
        <v>78</v>
      </c>
      <c r="AH58" s="23" t="s">
        <v>1013</v>
      </c>
      <c r="AI58" s="23" t="s">
        <v>575</v>
      </c>
      <c r="AJ58" s="27">
        <v>830039229</v>
      </c>
      <c r="AK58" s="27">
        <v>1</v>
      </c>
      <c r="AL58" s="23" t="s">
        <v>254</v>
      </c>
      <c r="AM58" s="27">
        <v>6295045</v>
      </c>
      <c r="AN58" s="107" t="s">
        <v>576</v>
      </c>
      <c r="AO58" s="58" t="s">
        <v>20</v>
      </c>
    </row>
    <row r="59" spans="1:41" ht="67.5" x14ac:dyDescent="0.25">
      <c r="A59" s="79">
        <v>1</v>
      </c>
      <c r="B59" s="79"/>
      <c r="C59" s="77"/>
      <c r="D59" s="79"/>
      <c r="E59" s="79"/>
      <c r="F59" s="28"/>
      <c r="G59" s="28"/>
      <c r="H59" s="28"/>
      <c r="I59" s="28"/>
      <c r="J59" s="28">
        <v>1</v>
      </c>
      <c r="K59" s="28"/>
      <c r="L59" s="28"/>
      <c r="M59" s="12" t="s">
        <v>1106</v>
      </c>
      <c r="N59" s="13" t="s">
        <v>48</v>
      </c>
      <c r="O59" s="1" t="s">
        <v>1203</v>
      </c>
      <c r="P59" s="14" t="s">
        <v>2045</v>
      </c>
      <c r="Q59" s="10" t="s">
        <v>1224</v>
      </c>
      <c r="R59" s="16" t="s">
        <v>1204</v>
      </c>
      <c r="S59" s="18" t="s">
        <v>1205</v>
      </c>
      <c r="T59" s="82">
        <v>44652</v>
      </c>
      <c r="U59" s="82">
        <v>44663</v>
      </c>
      <c r="V59" s="82">
        <v>44926</v>
      </c>
      <c r="W59" s="21">
        <v>780000000</v>
      </c>
      <c r="X59" s="19">
        <v>0</v>
      </c>
      <c r="Y59" s="19">
        <v>0</v>
      </c>
      <c r="Z59" s="19">
        <v>0</v>
      </c>
      <c r="AA59" s="19">
        <v>0</v>
      </c>
      <c r="AB59" s="22">
        <f t="shared" ref="AB59:AB102" si="7">W59+X59+Y59+Z59+AA59</f>
        <v>780000000</v>
      </c>
      <c r="AC59" s="19">
        <v>0</v>
      </c>
      <c r="AD59" s="22">
        <f t="shared" si="5"/>
        <v>780000000</v>
      </c>
      <c r="AE59" s="20">
        <v>0</v>
      </c>
      <c r="AF59" s="22">
        <f t="shared" si="6"/>
        <v>780000000</v>
      </c>
      <c r="AG59" s="25" t="s">
        <v>157</v>
      </c>
      <c r="AH59" s="23" t="s">
        <v>696</v>
      </c>
      <c r="AI59" s="23" t="s">
        <v>600</v>
      </c>
      <c r="AJ59" s="27">
        <v>860035992</v>
      </c>
      <c r="AK59" s="27">
        <v>2</v>
      </c>
      <c r="AL59" s="23" t="s">
        <v>601</v>
      </c>
      <c r="AM59" s="27">
        <v>6672727</v>
      </c>
      <c r="AN59" s="107" t="s">
        <v>1206</v>
      </c>
      <c r="AO59" s="58" t="s">
        <v>20</v>
      </c>
    </row>
    <row r="60" spans="1:41" ht="67.5" x14ac:dyDescent="0.25">
      <c r="A60" s="79">
        <v>1</v>
      </c>
      <c r="B60" s="79"/>
      <c r="C60" s="77"/>
      <c r="D60" s="79"/>
      <c r="E60" s="79"/>
      <c r="F60" s="28"/>
      <c r="G60" s="28"/>
      <c r="H60" s="28">
        <v>1</v>
      </c>
      <c r="I60" s="28"/>
      <c r="J60" s="28"/>
      <c r="K60" s="28"/>
      <c r="L60" s="28"/>
      <c r="M60" s="12" t="s">
        <v>1207</v>
      </c>
      <c r="N60" s="13" t="s">
        <v>309</v>
      </c>
      <c r="O60" s="1" t="s">
        <v>1208</v>
      </c>
      <c r="P60" s="14" t="s">
        <v>2046</v>
      </c>
      <c r="Q60" s="10" t="s">
        <v>1252</v>
      </c>
      <c r="R60" s="16" t="s">
        <v>625</v>
      </c>
      <c r="S60" s="18" t="s">
        <v>1964</v>
      </c>
      <c r="T60" s="82">
        <v>44659</v>
      </c>
      <c r="U60" s="82">
        <v>44670</v>
      </c>
      <c r="V60" s="82">
        <v>44910</v>
      </c>
      <c r="W60" s="21">
        <v>65000000</v>
      </c>
      <c r="X60" s="19">
        <v>0</v>
      </c>
      <c r="Y60" s="19">
        <v>0</v>
      </c>
      <c r="Z60" s="19">
        <v>0</v>
      </c>
      <c r="AA60" s="19">
        <v>0</v>
      </c>
      <c r="AB60" s="22">
        <f t="shared" si="7"/>
        <v>65000000</v>
      </c>
      <c r="AC60" s="19">
        <v>32500000</v>
      </c>
      <c r="AD60" s="22">
        <f t="shared" si="5"/>
        <v>97500000</v>
      </c>
      <c r="AE60" s="20">
        <v>0</v>
      </c>
      <c r="AF60" s="22">
        <f t="shared" si="6"/>
        <v>97500000</v>
      </c>
      <c r="AG60" s="25" t="s">
        <v>78</v>
      </c>
      <c r="AH60" s="23" t="s">
        <v>1013</v>
      </c>
      <c r="AI60" s="23" t="s">
        <v>626</v>
      </c>
      <c r="AJ60" s="27">
        <v>811021765</v>
      </c>
      <c r="AK60" s="27">
        <v>8</v>
      </c>
      <c r="AL60" s="23" t="s">
        <v>627</v>
      </c>
      <c r="AM60" s="27">
        <v>3204000</v>
      </c>
      <c r="AN60" s="107" t="s">
        <v>628</v>
      </c>
      <c r="AO60" s="58" t="s">
        <v>20</v>
      </c>
    </row>
    <row r="61" spans="1:41" ht="54" x14ac:dyDescent="0.25">
      <c r="A61" s="79"/>
      <c r="B61" s="79">
        <v>1</v>
      </c>
      <c r="C61" s="77"/>
      <c r="D61" s="79"/>
      <c r="E61" s="79"/>
      <c r="F61" s="28">
        <v>1</v>
      </c>
      <c r="G61" s="28"/>
      <c r="H61" s="28"/>
      <c r="I61" s="28"/>
      <c r="J61" s="28"/>
      <c r="K61" s="28"/>
      <c r="L61" s="28"/>
      <c r="M61" s="12" t="s">
        <v>1209</v>
      </c>
      <c r="N61" s="13" t="s">
        <v>309</v>
      </c>
      <c r="O61" s="1" t="s">
        <v>1210</v>
      </c>
      <c r="P61" s="14" t="s">
        <v>2047</v>
      </c>
      <c r="Q61" s="10" t="s">
        <v>1893</v>
      </c>
      <c r="R61" s="16" t="s">
        <v>1211</v>
      </c>
      <c r="S61" s="18" t="s">
        <v>1212</v>
      </c>
      <c r="T61" s="82">
        <v>44662</v>
      </c>
      <c r="U61" s="82">
        <v>44678</v>
      </c>
      <c r="V61" s="82">
        <v>44910</v>
      </c>
      <c r="W61" s="21">
        <v>1857682577</v>
      </c>
      <c r="X61" s="19">
        <v>0</v>
      </c>
      <c r="Y61" s="19">
        <v>0</v>
      </c>
      <c r="Z61" s="19">
        <v>0</v>
      </c>
      <c r="AA61" s="19">
        <v>0</v>
      </c>
      <c r="AB61" s="22">
        <f t="shared" si="7"/>
        <v>1857682577</v>
      </c>
      <c r="AC61" s="19">
        <v>0</v>
      </c>
      <c r="AD61" s="22">
        <f t="shared" si="5"/>
        <v>1857682577</v>
      </c>
      <c r="AE61" s="20">
        <v>0</v>
      </c>
      <c r="AF61" s="22">
        <f t="shared" si="6"/>
        <v>1857682577</v>
      </c>
      <c r="AG61" s="25" t="s">
        <v>994</v>
      </c>
      <c r="AH61" s="23" t="s">
        <v>1013</v>
      </c>
      <c r="AI61" s="23" t="s">
        <v>948</v>
      </c>
      <c r="AJ61" s="27">
        <v>900658497</v>
      </c>
      <c r="AK61" s="27">
        <v>6</v>
      </c>
      <c r="AL61" s="23" t="s">
        <v>949</v>
      </c>
      <c r="AM61" s="27">
        <v>5961649</v>
      </c>
      <c r="AN61" s="107" t="s">
        <v>950</v>
      </c>
      <c r="AO61" s="58" t="s">
        <v>20</v>
      </c>
    </row>
    <row r="62" spans="1:41" ht="54" x14ac:dyDescent="0.25">
      <c r="A62" s="79">
        <v>1</v>
      </c>
      <c r="B62" s="79"/>
      <c r="C62" s="77"/>
      <c r="D62" s="79"/>
      <c r="E62" s="79"/>
      <c r="F62" s="28"/>
      <c r="G62" s="28"/>
      <c r="H62" s="28">
        <v>1</v>
      </c>
      <c r="I62" s="28"/>
      <c r="J62" s="28"/>
      <c r="K62" s="28"/>
      <c r="L62" s="28"/>
      <c r="M62" s="12" t="s">
        <v>1213</v>
      </c>
      <c r="N62" s="13" t="s">
        <v>309</v>
      </c>
      <c r="O62" s="1" t="s">
        <v>1148</v>
      </c>
      <c r="P62" s="14" t="s">
        <v>2032</v>
      </c>
      <c r="Q62" s="10" t="s">
        <v>1894</v>
      </c>
      <c r="R62" s="16" t="s">
        <v>1214</v>
      </c>
      <c r="S62" s="18" t="s">
        <v>991</v>
      </c>
      <c r="T62" s="82">
        <v>44657</v>
      </c>
      <c r="U62" s="82">
        <v>44663</v>
      </c>
      <c r="V62" s="82">
        <v>44910</v>
      </c>
      <c r="W62" s="21">
        <v>65000000</v>
      </c>
      <c r="X62" s="19">
        <v>0</v>
      </c>
      <c r="Y62" s="19">
        <v>0</v>
      </c>
      <c r="Z62" s="19">
        <v>0</v>
      </c>
      <c r="AA62" s="19">
        <v>0</v>
      </c>
      <c r="AB62" s="22">
        <f t="shared" si="7"/>
        <v>65000000</v>
      </c>
      <c r="AC62" s="19">
        <v>32500000</v>
      </c>
      <c r="AD62" s="22">
        <f t="shared" ref="AD62:AD83" si="8">AB62+AC62</f>
        <v>97500000</v>
      </c>
      <c r="AE62" s="20">
        <v>0</v>
      </c>
      <c r="AF62" s="22">
        <f t="shared" ref="AF62:AF83" si="9">AD62-AE62</f>
        <v>97500000</v>
      </c>
      <c r="AG62" s="25" t="s">
        <v>1215</v>
      </c>
      <c r="AH62" s="23" t="s">
        <v>1013</v>
      </c>
      <c r="AI62" s="23" t="s">
        <v>992</v>
      </c>
      <c r="AJ62" s="27">
        <v>800053550</v>
      </c>
      <c r="AK62" s="27">
        <v>9</v>
      </c>
      <c r="AL62" s="23" t="s">
        <v>993</v>
      </c>
      <c r="AM62" s="27">
        <v>6583200</v>
      </c>
      <c r="AN62" s="107" t="s">
        <v>105</v>
      </c>
      <c r="AO62" s="58" t="s">
        <v>20</v>
      </c>
    </row>
    <row r="63" spans="1:41" ht="67.5" x14ac:dyDescent="0.25">
      <c r="A63" s="79"/>
      <c r="B63" s="79"/>
      <c r="C63" s="77">
        <v>1</v>
      </c>
      <c r="D63" s="79"/>
      <c r="E63" s="79"/>
      <c r="F63" s="28"/>
      <c r="G63" s="28"/>
      <c r="H63" s="28">
        <v>1</v>
      </c>
      <c r="I63" s="28"/>
      <c r="J63" s="28"/>
      <c r="K63" s="28"/>
      <c r="L63" s="28"/>
      <c r="M63" s="12" t="s">
        <v>1217</v>
      </c>
      <c r="N63" s="13" t="s">
        <v>86</v>
      </c>
      <c r="O63" s="1" t="s">
        <v>1218</v>
      </c>
      <c r="P63" s="14" t="s">
        <v>2048</v>
      </c>
      <c r="Q63" s="10" t="s">
        <v>1249</v>
      </c>
      <c r="R63" s="16" t="s">
        <v>169</v>
      </c>
      <c r="S63" s="18" t="s">
        <v>1219</v>
      </c>
      <c r="T63" s="82">
        <v>44662</v>
      </c>
      <c r="U63" s="82">
        <v>44670</v>
      </c>
      <c r="V63" s="82">
        <v>44895</v>
      </c>
      <c r="W63" s="21">
        <v>3000000</v>
      </c>
      <c r="X63" s="19">
        <v>0</v>
      </c>
      <c r="Y63" s="19">
        <v>0</v>
      </c>
      <c r="Z63" s="19">
        <v>0</v>
      </c>
      <c r="AA63" s="19">
        <v>0</v>
      </c>
      <c r="AB63" s="22">
        <f t="shared" si="7"/>
        <v>3000000</v>
      </c>
      <c r="AC63" s="19">
        <v>0</v>
      </c>
      <c r="AD63" s="22">
        <f t="shared" si="8"/>
        <v>3000000</v>
      </c>
      <c r="AE63" s="20">
        <v>0</v>
      </c>
      <c r="AF63" s="22">
        <f t="shared" si="9"/>
        <v>3000000</v>
      </c>
      <c r="AG63" s="38" t="s">
        <v>1753</v>
      </c>
      <c r="AH63" s="23" t="s">
        <v>1013</v>
      </c>
      <c r="AI63" s="23" t="s">
        <v>75</v>
      </c>
      <c r="AJ63" s="27">
        <v>830055758</v>
      </c>
      <c r="AK63" s="27">
        <v>1</v>
      </c>
      <c r="AL63" s="23" t="s">
        <v>454</v>
      </c>
      <c r="AM63" s="27">
        <v>6114015</v>
      </c>
      <c r="AN63" s="107" t="s">
        <v>76</v>
      </c>
      <c r="AO63" s="58" t="s">
        <v>20</v>
      </c>
    </row>
    <row r="64" spans="1:41" ht="94.5" x14ac:dyDescent="0.25">
      <c r="A64" s="79"/>
      <c r="B64" s="79"/>
      <c r="C64" s="77">
        <v>1</v>
      </c>
      <c r="D64" s="79"/>
      <c r="E64" s="79"/>
      <c r="F64" s="28"/>
      <c r="G64" s="28"/>
      <c r="H64" s="28">
        <v>1</v>
      </c>
      <c r="I64" s="28"/>
      <c r="J64" s="28"/>
      <c r="K64" s="28"/>
      <c r="L64" s="28"/>
      <c r="M64" s="12" t="s">
        <v>1220</v>
      </c>
      <c r="N64" s="13" t="s">
        <v>86</v>
      </c>
      <c r="O64" s="1" t="s">
        <v>1221</v>
      </c>
      <c r="P64" s="14" t="s">
        <v>2049</v>
      </c>
      <c r="Q64" s="10" t="s">
        <v>1895</v>
      </c>
      <c r="R64" s="16" t="s">
        <v>1222</v>
      </c>
      <c r="S64" s="18" t="s">
        <v>1223</v>
      </c>
      <c r="T64" s="82">
        <v>44662</v>
      </c>
      <c r="U64" s="82">
        <v>44670</v>
      </c>
      <c r="V64" s="82">
        <v>44895</v>
      </c>
      <c r="W64" s="21">
        <v>15000000</v>
      </c>
      <c r="X64" s="19">
        <v>0</v>
      </c>
      <c r="Y64" s="19">
        <v>0</v>
      </c>
      <c r="Z64" s="19">
        <v>0</v>
      </c>
      <c r="AA64" s="19">
        <v>0</v>
      </c>
      <c r="AB64" s="22">
        <f t="shared" si="7"/>
        <v>15000000</v>
      </c>
      <c r="AC64" s="19">
        <v>0</v>
      </c>
      <c r="AD64" s="22">
        <f t="shared" si="8"/>
        <v>15000000</v>
      </c>
      <c r="AE64" s="20">
        <v>0</v>
      </c>
      <c r="AF64" s="22">
        <f t="shared" si="9"/>
        <v>15000000</v>
      </c>
      <c r="AG64" s="38" t="s">
        <v>1753</v>
      </c>
      <c r="AH64" s="23" t="s">
        <v>1013</v>
      </c>
      <c r="AI64" s="23" t="s">
        <v>371</v>
      </c>
      <c r="AJ64" s="27">
        <v>830071701</v>
      </c>
      <c r="AK64" s="27">
        <v>1</v>
      </c>
      <c r="AL64" s="23" t="s">
        <v>578</v>
      </c>
      <c r="AM64" s="27">
        <v>6002126</v>
      </c>
      <c r="AN64" s="107" t="s">
        <v>579</v>
      </c>
      <c r="AO64" s="58" t="s">
        <v>20</v>
      </c>
    </row>
    <row r="65" spans="1:387" ht="54" x14ac:dyDescent="0.25">
      <c r="A65" s="79"/>
      <c r="B65" s="79"/>
      <c r="C65" s="77">
        <v>1</v>
      </c>
      <c r="D65" s="79"/>
      <c r="E65" s="79"/>
      <c r="F65" s="28"/>
      <c r="G65" s="28"/>
      <c r="H65" s="28">
        <v>1</v>
      </c>
      <c r="I65" s="28"/>
      <c r="J65" s="28"/>
      <c r="K65" s="28"/>
      <c r="L65" s="28"/>
      <c r="M65" s="12" t="s">
        <v>1224</v>
      </c>
      <c r="N65" s="13" t="s">
        <v>19</v>
      </c>
      <c r="O65" s="1" t="s">
        <v>1225</v>
      </c>
      <c r="P65" s="14" t="s">
        <v>2050</v>
      </c>
      <c r="Q65" s="10" t="s">
        <v>1246</v>
      </c>
      <c r="R65" s="16" t="s">
        <v>761</v>
      </c>
      <c r="S65" s="18" t="s">
        <v>1226</v>
      </c>
      <c r="T65" s="82">
        <v>44664</v>
      </c>
      <c r="U65" s="82">
        <v>44672</v>
      </c>
      <c r="V65" s="82">
        <v>44910</v>
      </c>
      <c r="W65" s="21">
        <v>14491812</v>
      </c>
      <c r="X65" s="19">
        <v>0</v>
      </c>
      <c r="Y65" s="19">
        <v>0</v>
      </c>
      <c r="Z65" s="19">
        <v>0</v>
      </c>
      <c r="AA65" s="19">
        <v>0</v>
      </c>
      <c r="AB65" s="22">
        <f t="shared" si="7"/>
        <v>14491812</v>
      </c>
      <c r="AC65" s="19">
        <v>0</v>
      </c>
      <c r="AD65" s="22">
        <f t="shared" si="8"/>
        <v>14491812</v>
      </c>
      <c r="AE65" s="20">
        <v>0</v>
      </c>
      <c r="AF65" s="22">
        <f t="shared" si="9"/>
        <v>14491812</v>
      </c>
      <c r="AG65" s="25" t="s">
        <v>935</v>
      </c>
      <c r="AH65" s="23" t="s">
        <v>1013</v>
      </c>
      <c r="AI65" s="23" t="s">
        <v>762</v>
      </c>
      <c r="AJ65" s="27">
        <v>900241832</v>
      </c>
      <c r="AK65" s="27">
        <v>1</v>
      </c>
      <c r="AL65" s="23" t="s">
        <v>606</v>
      </c>
      <c r="AM65" s="27">
        <v>9097147</v>
      </c>
      <c r="AN65" s="107" t="s">
        <v>607</v>
      </c>
      <c r="AO65" s="58" t="s">
        <v>20</v>
      </c>
    </row>
    <row r="66" spans="1:387" ht="67.5" x14ac:dyDescent="0.25">
      <c r="A66" s="79">
        <v>1</v>
      </c>
      <c r="B66" s="79"/>
      <c r="C66" s="77"/>
      <c r="D66" s="79"/>
      <c r="E66" s="79"/>
      <c r="F66" s="28"/>
      <c r="G66" s="28"/>
      <c r="H66" s="28">
        <v>1</v>
      </c>
      <c r="I66" s="28"/>
      <c r="J66" s="28"/>
      <c r="K66" s="28"/>
      <c r="L66" s="28"/>
      <c r="M66" s="12" t="s">
        <v>1227</v>
      </c>
      <c r="N66" s="13" t="s">
        <v>309</v>
      </c>
      <c r="O66" s="1" t="s">
        <v>1228</v>
      </c>
      <c r="P66" s="14" t="s">
        <v>2051</v>
      </c>
      <c r="Q66" s="10" t="s">
        <v>1290</v>
      </c>
      <c r="R66" s="16" t="s">
        <v>1229</v>
      </c>
      <c r="S66" s="18" t="s">
        <v>1965</v>
      </c>
      <c r="T66" s="82">
        <v>44663</v>
      </c>
      <c r="U66" s="82">
        <v>44679</v>
      </c>
      <c r="V66" s="82">
        <v>44910</v>
      </c>
      <c r="W66" s="21">
        <v>25000000</v>
      </c>
      <c r="X66" s="19">
        <v>0</v>
      </c>
      <c r="Y66" s="19">
        <v>0</v>
      </c>
      <c r="Z66" s="19">
        <v>0</v>
      </c>
      <c r="AA66" s="19">
        <v>0</v>
      </c>
      <c r="AB66" s="22">
        <f t="shared" si="7"/>
        <v>25000000</v>
      </c>
      <c r="AC66" s="19">
        <v>0</v>
      </c>
      <c r="AD66" s="22">
        <f t="shared" si="8"/>
        <v>25000000</v>
      </c>
      <c r="AE66" s="20">
        <v>0</v>
      </c>
      <c r="AF66" s="22">
        <f t="shared" si="9"/>
        <v>25000000</v>
      </c>
      <c r="AG66" s="25" t="s">
        <v>78</v>
      </c>
      <c r="AH66" s="23" t="s">
        <v>1013</v>
      </c>
      <c r="AI66" s="23" t="s">
        <v>643</v>
      </c>
      <c r="AJ66" s="27">
        <v>900895205</v>
      </c>
      <c r="AK66" s="27">
        <v>8</v>
      </c>
      <c r="AL66" s="23" t="s">
        <v>644</v>
      </c>
      <c r="AM66" s="27">
        <v>3689292</v>
      </c>
      <c r="AN66" s="107" t="s">
        <v>645</v>
      </c>
      <c r="AO66" s="58" t="s">
        <v>40</v>
      </c>
    </row>
    <row r="67" spans="1:387" ht="54" x14ac:dyDescent="0.25">
      <c r="A67" s="79">
        <v>1</v>
      </c>
      <c r="B67" s="79"/>
      <c r="C67" s="77"/>
      <c r="D67" s="79"/>
      <c r="E67" s="79"/>
      <c r="F67" s="28"/>
      <c r="G67" s="28"/>
      <c r="H67" s="28">
        <v>1</v>
      </c>
      <c r="I67" s="28"/>
      <c r="J67" s="28"/>
      <c r="K67" s="28"/>
      <c r="L67" s="28"/>
      <c r="M67" s="12" t="s">
        <v>1230</v>
      </c>
      <c r="N67" s="13" t="s">
        <v>309</v>
      </c>
      <c r="O67" s="1" t="s">
        <v>1231</v>
      </c>
      <c r="P67" s="14" t="s">
        <v>2052</v>
      </c>
      <c r="Q67" s="10" t="s">
        <v>1253</v>
      </c>
      <c r="R67" s="16" t="s">
        <v>83</v>
      </c>
      <c r="S67" s="18" t="s">
        <v>1966</v>
      </c>
      <c r="T67" s="82">
        <v>44663</v>
      </c>
      <c r="U67" s="82">
        <v>44670</v>
      </c>
      <c r="V67" s="82">
        <v>44910</v>
      </c>
      <c r="W67" s="21">
        <v>51000000</v>
      </c>
      <c r="X67" s="19">
        <v>0</v>
      </c>
      <c r="Y67" s="19">
        <v>0</v>
      </c>
      <c r="Z67" s="19">
        <v>0</v>
      </c>
      <c r="AA67" s="19">
        <v>0</v>
      </c>
      <c r="AB67" s="22">
        <f t="shared" si="7"/>
        <v>51000000</v>
      </c>
      <c r="AC67" s="19">
        <v>0</v>
      </c>
      <c r="AD67" s="22">
        <f t="shared" si="8"/>
        <v>51000000</v>
      </c>
      <c r="AE67" s="20">
        <v>0</v>
      </c>
      <c r="AF67" s="22">
        <f t="shared" si="9"/>
        <v>51000000</v>
      </c>
      <c r="AG67" s="25" t="s">
        <v>78</v>
      </c>
      <c r="AH67" s="23" t="s">
        <v>1013</v>
      </c>
      <c r="AI67" s="23" t="s">
        <v>517</v>
      </c>
      <c r="AJ67" s="27">
        <v>830011469</v>
      </c>
      <c r="AK67" s="27">
        <v>9</v>
      </c>
      <c r="AL67" s="23" t="s">
        <v>447</v>
      </c>
      <c r="AM67" s="27">
        <v>61062630</v>
      </c>
      <c r="AN67" s="107" t="s">
        <v>84</v>
      </c>
      <c r="AO67" s="58" t="s">
        <v>20</v>
      </c>
    </row>
    <row r="68" spans="1:387" ht="54" x14ac:dyDescent="0.25">
      <c r="A68" s="79">
        <v>1</v>
      </c>
      <c r="B68" s="79"/>
      <c r="C68" s="77"/>
      <c r="D68" s="79"/>
      <c r="E68" s="79"/>
      <c r="F68" s="28"/>
      <c r="G68" s="28"/>
      <c r="H68" s="28">
        <v>1</v>
      </c>
      <c r="I68" s="28"/>
      <c r="J68" s="28"/>
      <c r="K68" s="28"/>
      <c r="L68" s="28"/>
      <c r="M68" s="12" t="s">
        <v>1232</v>
      </c>
      <c r="N68" s="13" t="s">
        <v>309</v>
      </c>
      <c r="O68" s="1" t="s">
        <v>1233</v>
      </c>
      <c r="P68" s="14" t="s">
        <v>2053</v>
      </c>
      <c r="Q68" s="10" t="s">
        <v>1275</v>
      </c>
      <c r="R68" s="16" t="s">
        <v>374</v>
      </c>
      <c r="S68" s="18" t="s">
        <v>1967</v>
      </c>
      <c r="T68" s="82">
        <v>44669</v>
      </c>
      <c r="U68" s="82">
        <v>44672</v>
      </c>
      <c r="V68" s="82">
        <v>44910</v>
      </c>
      <c r="W68" s="21">
        <v>51000000</v>
      </c>
      <c r="X68" s="19">
        <v>0</v>
      </c>
      <c r="Y68" s="19">
        <v>0</v>
      </c>
      <c r="Z68" s="19">
        <v>0</v>
      </c>
      <c r="AA68" s="19">
        <v>0</v>
      </c>
      <c r="AB68" s="22">
        <f t="shared" si="7"/>
        <v>51000000</v>
      </c>
      <c r="AC68" s="19">
        <v>0</v>
      </c>
      <c r="AD68" s="22">
        <f t="shared" si="8"/>
        <v>51000000</v>
      </c>
      <c r="AE68" s="20">
        <v>0</v>
      </c>
      <c r="AF68" s="22">
        <f t="shared" si="9"/>
        <v>51000000</v>
      </c>
      <c r="AG68" s="25" t="s">
        <v>78</v>
      </c>
      <c r="AH68" s="23" t="s">
        <v>1013</v>
      </c>
      <c r="AI68" s="23" t="s">
        <v>735</v>
      </c>
      <c r="AJ68" s="27">
        <v>860019041</v>
      </c>
      <c r="AK68" s="27">
        <v>6</v>
      </c>
      <c r="AL68" s="23" t="s">
        <v>523</v>
      </c>
      <c r="AM68" s="27">
        <v>6544666</v>
      </c>
      <c r="AN68" s="107" t="s">
        <v>60</v>
      </c>
      <c r="AO68" s="58" t="s">
        <v>20</v>
      </c>
    </row>
    <row r="69" spans="1:387" ht="67.5" x14ac:dyDescent="0.25">
      <c r="A69" s="79">
        <v>1</v>
      </c>
      <c r="B69" s="79"/>
      <c r="C69" s="77"/>
      <c r="D69" s="79"/>
      <c r="E69" s="79"/>
      <c r="F69" s="28"/>
      <c r="G69" s="28"/>
      <c r="H69" s="28">
        <v>1</v>
      </c>
      <c r="I69" s="28"/>
      <c r="J69" s="28"/>
      <c r="K69" s="28"/>
      <c r="L69" s="28"/>
      <c r="M69" s="12" t="s">
        <v>1234</v>
      </c>
      <c r="N69" s="13" t="s">
        <v>309</v>
      </c>
      <c r="O69" s="1" t="s">
        <v>1235</v>
      </c>
      <c r="P69" s="14" t="s">
        <v>2054</v>
      </c>
      <c r="Q69" s="10" t="s">
        <v>1269</v>
      </c>
      <c r="R69" s="16" t="s">
        <v>158</v>
      </c>
      <c r="S69" s="18" t="s">
        <v>1968</v>
      </c>
      <c r="T69" s="82">
        <v>44664</v>
      </c>
      <c r="U69" s="82">
        <v>44679</v>
      </c>
      <c r="V69" s="82">
        <v>44910</v>
      </c>
      <c r="W69" s="21">
        <v>10000000</v>
      </c>
      <c r="X69" s="19">
        <v>0</v>
      </c>
      <c r="Y69" s="19">
        <v>0</v>
      </c>
      <c r="Z69" s="19">
        <v>0</v>
      </c>
      <c r="AA69" s="19">
        <v>0</v>
      </c>
      <c r="AB69" s="22">
        <f t="shared" si="7"/>
        <v>10000000</v>
      </c>
      <c r="AC69" s="19">
        <v>3900000</v>
      </c>
      <c r="AD69" s="22">
        <f t="shared" si="8"/>
        <v>13900000</v>
      </c>
      <c r="AE69" s="20">
        <v>0</v>
      </c>
      <c r="AF69" s="22">
        <f t="shared" si="9"/>
        <v>13900000</v>
      </c>
      <c r="AG69" s="25" t="s">
        <v>78</v>
      </c>
      <c r="AH69" s="23" t="s">
        <v>1013</v>
      </c>
      <c r="AI69" s="23" t="s">
        <v>610</v>
      </c>
      <c r="AJ69" s="27">
        <v>800108708</v>
      </c>
      <c r="AK69" s="27">
        <v>3</v>
      </c>
      <c r="AL69" s="23" t="s">
        <v>611</v>
      </c>
      <c r="AM69" s="27">
        <v>5240015</v>
      </c>
      <c r="AN69" s="107" t="s">
        <v>258</v>
      </c>
      <c r="AO69" s="58" t="s">
        <v>38</v>
      </c>
    </row>
    <row r="70" spans="1:387" s="40" customFormat="1" ht="67.5" x14ac:dyDescent="0.25">
      <c r="A70" s="79">
        <v>1</v>
      </c>
      <c r="B70" s="79"/>
      <c r="C70" s="77"/>
      <c r="D70" s="79"/>
      <c r="E70" s="79"/>
      <c r="F70" s="30"/>
      <c r="G70" s="30"/>
      <c r="H70" s="30">
        <v>1</v>
      </c>
      <c r="I70" s="30"/>
      <c r="J70" s="30"/>
      <c r="K70" s="30"/>
      <c r="L70" s="30"/>
      <c r="M70" s="32" t="s">
        <v>1234</v>
      </c>
      <c r="N70" s="33" t="s">
        <v>309</v>
      </c>
      <c r="O70" s="3" t="s">
        <v>1235</v>
      </c>
      <c r="P70" s="34" t="s">
        <v>2054</v>
      </c>
      <c r="Q70" s="31" t="s">
        <v>1236</v>
      </c>
      <c r="R70" s="32" t="s">
        <v>141</v>
      </c>
      <c r="S70" s="35" t="s">
        <v>1969</v>
      </c>
      <c r="T70" s="82">
        <v>44662</v>
      </c>
      <c r="U70" s="82">
        <v>44679</v>
      </c>
      <c r="V70" s="82">
        <v>44910</v>
      </c>
      <c r="W70" s="36">
        <v>9000000</v>
      </c>
      <c r="X70" s="19">
        <v>0</v>
      </c>
      <c r="Y70" s="19">
        <v>0</v>
      </c>
      <c r="Z70" s="19">
        <v>0</v>
      </c>
      <c r="AA70" s="19">
        <v>0</v>
      </c>
      <c r="AB70" s="22">
        <f t="shared" si="7"/>
        <v>9000000</v>
      </c>
      <c r="AC70" s="19">
        <v>0</v>
      </c>
      <c r="AD70" s="22">
        <f t="shared" si="8"/>
        <v>9000000</v>
      </c>
      <c r="AE70" s="20">
        <v>0</v>
      </c>
      <c r="AF70" s="22">
        <f t="shared" si="9"/>
        <v>9000000</v>
      </c>
      <c r="AG70" s="38" t="s">
        <v>78</v>
      </c>
      <c r="AH70" s="37" t="s">
        <v>1013</v>
      </c>
      <c r="AI70" s="37" t="s">
        <v>1237</v>
      </c>
      <c r="AJ70" s="39">
        <v>860020309</v>
      </c>
      <c r="AK70" s="39">
        <v>6</v>
      </c>
      <c r="AL70" s="37" t="s">
        <v>1238</v>
      </c>
      <c r="AM70" s="39">
        <v>7566060</v>
      </c>
      <c r="AN70" s="107" t="s">
        <v>145</v>
      </c>
      <c r="AO70" s="109" t="s">
        <v>146</v>
      </c>
      <c r="AP70" s="84"/>
      <c r="AQ70" s="84"/>
      <c r="AR70" s="84"/>
      <c r="AS70" s="84"/>
      <c r="AT70" s="84"/>
      <c r="AU70" s="84"/>
      <c r="AV70" s="84"/>
      <c r="AW70" s="84"/>
      <c r="AX70" s="84"/>
      <c r="AY70" s="84"/>
      <c r="AZ70" s="84"/>
      <c r="BA70" s="84"/>
      <c r="BB70" s="84"/>
      <c r="BC70" s="84"/>
      <c r="BD70" s="84"/>
      <c r="BE70" s="84"/>
      <c r="BF70" s="84"/>
      <c r="BG70" s="84"/>
      <c r="BH70" s="84"/>
      <c r="BI70" s="84"/>
      <c r="BJ70" s="84"/>
      <c r="BK70" s="84"/>
      <c r="BL70" s="84"/>
      <c r="BM70" s="84"/>
      <c r="BN70" s="84"/>
      <c r="BO70" s="84"/>
      <c r="BP70" s="84"/>
      <c r="BQ70" s="84"/>
      <c r="BR70" s="84"/>
      <c r="BS70" s="84"/>
      <c r="BT70" s="84"/>
      <c r="BU70" s="84"/>
      <c r="BV70" s="84"/>
      <c r="BW70" s="84"/>
      <c r="BX70" s="84"/>
      <c r="BY70" s="84"/>
      <c r="BZ70" s="84"/>
      <c r="CA70" s="84"/>
      <c r="CB70" s="84"/>
      <c r="CC70" s="84"/>
      <c r="CD70" s="84"/>
      <c r="CE70" s="84"/>
      <c r="CF70" s="84"/>
      <c r="CG70" s="84"/>
      <c r="CH70" s="84"/>
      <c r="CI70" s="84"/>
      <c r="CJ70" s="84"/>
      <c r="CK70" s="84"/>
      <c r="CL70" s="84"/>
      <c r="CM70" s="84"/>
      <c r="CN70" s="84"/>
      <c r="CO70" s="84"/>
      <c r="CP70" s="84"/>
      <c r="CQ70" s="84"/>
      <c r="CR70" s="84"/>
      <c r="CS70" s="84"/>
      <c r="CT70" s="84"/>
      <c r="CU70" s="84"/>
      <c r="CV70" s="84"/>
      <c r="CW70" s="84"/>
      <c r="CX70" s="84"/>
      <c r="CY70" s="84"/>
      <c r="CZ70" s="84"/>
      <c r="DA70" s="84"/>
      <c r="DB70" s="84"/>
      <c r="DC70" s="84"/>
      <c r="DD70" s="84"/>
      <c r="DE70" s="84"/>
      <c r="DF70" s="84"/>
      <c r="DG70" s="84"/>
      <c r="DH70" s="84"/>
      <c r="DI70" s="84"/>
      <c r="DJ70" s="84"/>
      <c r="DK70" s="84"/>
      <c r="DL70" s="84"/>
      <c r="DM70" s="84"/>
      <c r="DN70" s="84"/>
      <c r="DO70" s="84"/>
      <c r="DP70" s="84"/>
      <c r="DQ70" s="84"/>
      <c r="DR70" s="84"/>
      <c r="DS70" s="84"/>
      <c r="DT70" s="84"/>
      <c r="DU70" s="84"/>
      <c r="DV70" s="84"/>
      <c r="DW70" s="84"/>
      <c r="DX70" s="84"/>
      <c r="DY70" s="84"/>
      <c r="DZ70" s="84"/>
      <c r="EA70" s="84"/>
      <c r="EB70" s="84"/>
      <c r="EC70" s="84"/>
      <c r="ED70" s="84"/>
      <c r="EE70" s="84"/>
      <c r="EF70" s="84"/>
      <c r="EG70" s="84"/>
      <c r="EH70" s="84"/>
      <c r="EI70" s="84"/>
      <c r="EJ70" s="84"/>
      <c r="EK70" s="84"/>
      <c r="EL70" s="84"/>
      <c r="EM70" s="84"/>
      <c r="EN70" s="84"/>
      <c r="EO70" s="84"/>
      <c r="EP70" s="84"/>
      <c r="EQ70" s="84"/>
      <c r="ER70" s="84"/>
      <c r="ES70" s="84"/>
      <c r="ET70" s="84"/>
      <c r="EU70" s="84"/>
      <c r="EV70" s="84"/>
      <c r="EW70" s="84"/>
      <c r="EX70" s="84"/>
      <c r="EY70" s="84"/>
      <c r="EZ70" s="84"/>
      <c r="FA70" s="84"/>
      <c r="FB70" s="84"/>
      <c r="FC70" s="84"/>
      <c r="FD70" s="84"/>
      <c r="FE70" s="84"/>
      <c r="FF70" s="84"/>
      <c r="FG70" s="84"/>
      <c r="FH70" s="84"/>
      <c r="FI70" s="84"/>
      <c r="FJ70" s="84"/>
      <c r="FK70" s="84"/>
      <c r="FL70" s="84"/>
      <c r="FM70" s="84"/>
      <c r="FN70" s="84"/>
      <c r="FO70" s="84"/>
      <c r="FP70" s="84"/>
      <c r="FQ70" s="84"/>
      <c r="FR70" s="84"/>
      <c r="FS70" s="84"/>
      <c r="FT70" s="84"/>
      <c r="FU70" s="84"/>
      <c r="FV70" s="84"/>
      <c r="FW70" s="84"/>
      <c r="FX70" s="84"/>
      <c r="FY70" s="84"/>
      <c r="FZ70" s="84"/>
      <c r="GA70" s="84"/>
      <c r="GB70" s="84"/>
      <c r="GC70" s="84"/>
      <c r="GD70" s="84"/>
      <c r="GE70" s="84"/>
      <c r="GF70" s="84"/>
      <c r="GG70" s="84"/>
      <c r="GH70" s="84"/>
      <c r="GI70" s="84"/>
      <c r="GJ70" s="84"/>
      <c r="GK70" s="84"/>
      <c r="GL70" s="84"/>
      <c r="GM70" s="84"/>
      <c r="GN70" s="84"/>
      <c r="GO70" s="84"/>
      <c r="GP70" s="84"/>
      <c r="GQ70" s="84"/>
      <c r="GR70" s="84"/>
      <c r="GS70" s="84"/>
      <c r="GT70" s="84"/>
      <c r="GU70" s="84"/>
      <c r="GV70" s="84"/>
      <c r="GW70" s="84"/>
      <c r="GX70" s="84"/>
      <c r="GY70" s="84"/>
      <c r="GZ70" s="84"/>
      <c r="HA70" s="84"/>
      <c r="HB70" s="84"/>
      <c r="HC70" s="84"/>
      <c r="HD70" s="84"/>
      <c r="HE70" s="84"/>
      <c r="HF70" s="84"/>
      <c r="HG70" s="84"/>
      <c r="HH70" s="84"/>
      <c r="HI70" s="84"/>
      <c r="HJ70" s="84"/>
      <c r="HK70" s="84"/>
      <c r="HL70" s="84"/>
      <c r="HM70" s="84"/>
      <c r="HN70" s="84"/>
      <c r="HO70" s="84"/>
      <c r="HP70" s="84"/>
      <c r="HQ70" s="84"/>
      <c r="HR70" s="84"/>
      <c r="HS70" s="84"/>
      <c r="HT70" s="84"/>
      <c r="HU70" s="84"/>
      <c r="HV70" s="84"/>
      <c r="HW70" s="84"/>
      <c r="HX70" s="84"/>
      <c r="HY70" s="84"/>
      <c r="HZ70" s="84"/>
      <c r="IA70" s="84"/>
      <c r="IB70" s="84"/>
      <c r="IC70" s="84"/>
      <c r="ID70" s="84"/>
      <c r="IE70" s="84"/>
      <c r="IF70" s="84"/>
      <c r="IG70" s="84"/>
      <c r="IH70" s="84"/>
      <c r="II70" s="84"/>
      <c r="IJ70" s="84"/>
      <c r="IK70" s="84"/>
      <c r="IL70" s="84"/>
      <c r="IM70" s="84"/>
      <c r="IN70" s="84"/>
      <c r="IO70" s="84"/>
      <c r="IP70" s="84"/>
      <c r="IQ70" s="84"/>
      <c r="IR70" s="84"/>
      <c r="IS70" s="84"/>
      <c r="IT70" s="84"/>
      <c r="IU70" s="84"/>
      <c r="IV70" s="84"/>
      <c r="IW70" s="84"/>
      <c r="IX70" s="84"/>
      <c r="IY70" s="84"/>
      <c r="IZ70" s="84"/>
      <c r="JA70" s="84"/>
      <c r="JB70" s="84"/>
      <c r="JC70" s="84"/>
      <c r="JD70" s="84"/>
      <c r="JE70" s="84"/>
      <c r="JF70" s="84"/>
      <c r="JG70" s="84"/>
      <c r="JH70" s="84"/>
      <c r="JI70" s="84"/>
      <c r="JJ70" s="84"/>
      <c r="JK70" s="84"/>
      <c r="JL70" s="84"/>
      <c r="JM70" s="84"/>
      <c r="JN70" s="84"/>
      <c r="JO70" s="84"/>
      <c r="JP70" s="84"/>
      <c r="JQ70" s="84"/>
      <c r="JR70" s="84"/>
      <c r="JS70" s="84"/>
      <c r="JT70" s="84"/>
      <c r="JU70" s="84"/>
      <c r="JV70" s="84"/>
      <c r="JW70" s="84"/>
      <c r="JX70" s="84"/>
      <c r="JY70" s="84"/>
      <c r="JZ70" s="84"/>
      <c r="KA70" s="84"/>
      <c r="KB70" s="84"/>
      <c r="KC70" s="84"/>
      <c r="KD70" s="84"/>
      <c r="KE70" s="84"/>
      <c r="KF70" s="84"/>
      <c r="KG70" s="84"/>
      <c r="KH70" s="84"/>
      <c r="KI70" s="84"/>
      <c r="KJ70" s="84"/>
      <c r="KK70" s="84"/>
      <c r="KL70" s="84"/>
      <c r="KM70" s="84"/>
      <c r="KN70" s="84"/>
      <c r="KO70" s="84"/>
      <c r="KP70" s="84"/>
      <c r="KQ70" s="84"/>
      <c r="KR70" s="84"/>
      <c r="KS70" s="84"/>
      <c r="KT70" s="84"/>
      <c r="KU70" s="84"/>
      <c r="KV70" s="84"/>
      <c r="KW70" s="84"/>
      <c r="KX70" s="84"/>
      <c r="KY70" s="84"/>
      <c r="KZ70" s="84"/>
      <c r="LA70" s="84"/>
      <c r="LB70" s="84"/>
      <c r="LC70" s="84"/>
      <c r="LD70" s="84"/>
      <c r="LE70" s="84"/>
      <c r="LF70" s="84"/>
      <c r="LG70" s="84"/>
      <c r="LH70" s="84"/>
      <c r="LI70" s="84"/>
      <c r="LJ70" s="84"/>
      <c r="LK70" s="84"/>
      <c r="LL70" s="84"/>
      <c r="LM70" s="84"/>
      <c r="LN70" s="84"/>
      <c r="LO70" s="84"/>
      <c r="LP70" s="84"/>
      <c r="LQ70" s="84"/>
      <c r="LR70" s="84"/>
      <c r="LS70" s="84"/>
      <c r="LT70" s="84"/>
      <c r="LU70" s="84"/>
      <c r="LV70" s="84"/>
      <c r="LW70" s="84"/>
      <c r="LX70" s="84"/>
      <c r="LY70" s="84"/>
      <c r="LZ70" s="84"/>
      <c r="MA70" s="84"/>
      <c r="MB70" s="84"/>
      <c r="MC70" s="84"/>
      <c r="MD70" s="84"/>
      <c r="ME70" s="84"/>
      <c r="MF70" s="84"/>
      <c r="MG70" s="84"/>
      <c r="MH70" s="84"/>
      <c r="MI70" s="84"/>
      <c r="MJ70" s="84"/>
      <c r="MK70" s="84"/>
      <c r="ML70" s="84"/>
      <c r="MM70" s="84"/>
      <c r="MN70" s="84"/>
      <c r="MO70" s="84"/>
      <c r="MP70" s="84"/>
      <c r="MQ70" s="84"/>
      <c r="MR70" s="84"/>
      <c r="MS70" s="84"/>
      <c r="MT70" s="84"/>
      <c r="MU70" s="84"/>
      <c r="MV70" s="84"/>
      <c r="MW70" s="84"/>
      <c r="MX70" s="84"/>
      <c r="MY70" s="84"/>
      <c r="MZ70" s="84"/>
      <c r="NA70" s="84"/>
      <c r="NB70" s="84"/>
      <c r="NC70" s="84"/>
      <c r="ND70" s="84"/>
      <c r="NE70" s="84"/>
      <c r="NF70" s="84"/>
      <c r="NG70" s="84"/>
      <c r="NH70" s="84"/>
      <c r="NI70" s="84"/>
      <c r="NJ70" s="84"/>
      <c r="NK70" s="84"/>
      <c r="NL70" s="84"/>
      <c r="NM70" s="84"/>
      <c r="NN70" s="84"/>
      <c r="NO70" s="84"/>
      <c r="NP70" s="84"/>
      <c r="NQ70" s="84"/>
      <c r="NR70" s="84"/>
      <c r="NS70" s="84"/>
      <c r="NT70" s="84"/>
      <c r="NU70" s="84"/>
      <c r="NV70" s="84"/>
      <c r="NW70" s="84"/>
    </row>
    <row r="71" spans="1:387" s="40" customFormat="1" ht="67.5" x14ac:dyDescent="0.25">
      <c r="A71" s="79">
        <v>1</v>
      </c>
      <c r="B71" s="79"/>
      <c r="C71" s="77"/>
      <c r="D71" s="79"/>
      <c r="E71" s="79"/>
      <c r="F71" s="30"/>
      <c r="G71" s="30"/>
      <c r="H71" s="30">
        <v>1</v>
      </c>
      <c r="I71" s="30"/>
      <c r="J71" s="30"/>
      <c r="K71" s="30"/>
      <c r="L71" s="30"/>
      <c r="M71" s="32" t="s">
        <v>1234</v>
      </c>
      <c r="N71" s="33" t="s">
        <v>309</v>
      </c>
      <c r="O71" s="3" t="s">
        <v>1235</v>
      </c>
      <c r="P71" s="34" t="s">
        <v>2054</v>
      </c>
      <c r="Q71" s="31" t="s">
        <v>1239</v>
      </c>
      <c r="R71" s="32" t="s">
        <v>77</v>
      </c>
      <c r="S71" s="35" t="s">
        <v>1970</v>
      </c>
      <c r="T71" s="82">
        <v>44662</v>
      </c>
      <c r="U71" s="82">
        <v>44685</v>
      </c>
      <c r="V71" s="82">
        <v>44910</v>
      </c>
      <c r="W71" s="36">
        <v>8000000</v>
      </c>
      <c r="X71" s="19">
        <v>0</v>
      </c>
      <c r="Y71" s="19">
        <v>0</v>
      </c>
      <c r="Z71" s="19">
        <v>0</v>
      </c>
      <c r="AA71" s="19">
        <v>0</v>
      </c>
      <c r="AB71" s="22">
        <f t="shared" si="7"/>
        <v>8000000</v>
      </c>
      <c r="AC71" s="19">
        <v>0</v>
      </c>
      <c r="AD71" s="22">
        <f t="shared" si="8"/>
        <v>8000000</v>
      </c>
      <c r="AE71" s="20">
        <v>0</v>
      </c>
      <c r="AF71" s="22">
        <f t="shared" si="9"/>
        <v>8000000</v>
      </c>
      <c r="AG71" s="38" t="s">
        <v>78</v>
      </c>
      <c r="AH71" s="37" t="s">
        <v>1013</v>
      </c>
      <c r="AI71" s="37" t="s">
        <v>150</v>
      </c>
      <c r="AJ71" s="39">
        <v>811019499</v>
      </c>
      <c r="AK71" s="39">
        <v>7</v>
      </c>
      <c r="AL71" s="37" t="s">
        <v>34</v>
      </c>
      <c r="AM71" s="39">
        <v>2684904</v>
      </c>
      <c r="AN71" s="108" t="s">
        <v>1159</v>
      </c>
      <c r="AO71" s="109" t="s">
        <v>130</v>
      </c>
      <c r="AP71" s="84"/>
      <c r="AQ71" s="84"/>
      <c r="AR71" s="84"/>
      <c r="AS71" s="84"/>
      <c r="AT71" s="84"/>
      <c r="AU71" s="84"/>
      <c r="AV71" s="84"/>
      <c r="AW71" s="84"/>
      <c r="AX71" s="84"/>
      <c r="AY71" s="84"/>
      <c r="AZ71" s="84"/>
      <c r="BA71" s="84"/>
      <c r="BB71" s="84"/>
      <c r="BC71" s="84"/>
      <c r="BD71" s="84"/>
      <c r="BE71" s="84"/>
      <c r="BF71" s="84"/>
      <c r="BG71" s="84"/>
      <c r="BH71" s="84"/>
      <c r="BI71" s="84"/>
      <c r="BJ71" s="84"/>
      <c r="BK71" s="84"/>
      <c r="BL71" s="84"/>
      <c r="BM71" s="84"/>
      <c r="BN71" s="84"/>
      <c r="BO71" s="84"/>
      <c r="BP71" s="84"/>
      <c r="BQ71" s="84"/>
      <c r="BR71" s="84"/>
      <c r="BS71" s="84"/>
      <c r="BT71" s="84"/>
      <c r="BU71" s="84"/>
      <c r="BV71" s="84"/>
      <c r="BW71" s="84"/>
      <c r="BX71" s="84"/>
      <c r="BY71" s="84"/>
      <c r="BZ71" s="84"/>
      <c r="CA71" s="84"/>
      <c r="CB71" s="84"/>
      <c r="CC71" s="84"/>
      <c r="CD71" s="84"/>
      <c r="CE71" s="84"/>
      <c r="CF71" s="84"/>
      <c r="CG71" s="84"/>
      <c r="CH71" s="84"/>
      <c r="CI71" s="84"/>
      <c r="CJ71" s="84"/>
      <c r="CK71" s="84"/>
      <c r="CL71" s="84"/>
      <c r="CM71" s="84"/>
      <c r="CN71" s="84"/>
      <c r="CO71" s="84"/>
      <c r="CP71" s="84"/>
      <c r="CQ71" s="84"/>
      <c r="CR71" s="84"/>
      <c r="CS71" s="84"/>
      <c r="CT71" s="84"/>
      <c r="CU71" s="84"/>
      <c r="CV71" s="84"/>
      <c r="CW71" s="84"/>
      <c r="CX71" s="84"/>
      <c r="CY71" s="84"/>
      <c r="CZ71" s="84"/>
      <c r="DA71" s="84"/>
      <c r="DB71" s="84"/>
      <c r="DC71" s="84"/>
      <c r="DD71" s="84"/>
      <c r="DE71" s="84"/>
      <c r="DF71" s="84"/>
      <c r="DG71" s="84"/>
      <c r="DH71" s="84"/>
      <c r="DI71" s="84"/>
      <c r="DJ71" s="84"/>
      <c r="DK71" s="84"/>
      <c r="DL71" s="84"/>
      <c r="DM71" s="84"/>
      <c r="DN71" s="84"/>
      <c r="DO71" s="84"/>
      <c r="DP71" s="84"/>
      <c r="DQ71" s="84"/>
      <c r="DR71" s="84"/>
      <c r="DS71" s="84"/>
      <c r="DT71" s="84"/>
      <c r="DU71" s="84"/>
      <c r="DV71" s="84"/>
      <c r="DW71" s="84"/>
      <c r="DX71" s="84"/>
      <c r="DY71" s="84"/>
      <c r="DZ71" s="84"/>
      <c r="EA71" s="84"/>
      <c r="EB71" s="84"/>
      <c r="EC71" s="84"/>
      <c r="ED71" s="84"/>
      <c r="EE71" s="84"/>
      <c r="EF71" s="84"/>
      <c r="EG71" s="84"/>
      <c r="EH71" s="84"/>
      <c r="EI71" s="84"/>
      <c r="EJ71" s="84"/>
      <c r="EK71" s="84"/>
      <c r="EL71" s="84"/>
      <c r="EM71" s="84"/>
      <c r="EN71" s="84"/>
      <c r="EO71" s="84"/>
      <c r="EP71" s="84"/>
      <c r="EQ71" s="84"/>
      <c r="ER71" s="84"/>
      <c r="ES71" s="84"/>
      <c r="ET71" s="84"/>
      <c r="EU71" s="84"/>
      <c r="EV71" s="84"/>
      <c r="EW71" s="84"/>
      <c r="EX71" s="84"/>
      <c r="EY71" s="84"/>
      <c r="EZ71" s="84"/>
      <c r="FA71" s="84"/>
      <c r="FB71" s="84"/>
      <c r="FC71" s="84"/>
      <c r="FD71" s="84"/>
      <c r="FE71" s="84"/>
      <c r="FF71" s="84"/>
      <c r="FG71" s="84"/>
      <c r="FH71" s="84"/>
      <c r="FI71" s="84"/>
      <c r="FJ71" s="84"/>
      <c r="FK71" s="84"/>
      <c r="FL71" s="84"/>
      <c r="FM71" s="84"/>
      <c r="FN71" s="84"/>
      <c r="FO71" s="84"/>
      <c r="FP71" s="84"/>
      <c r="FQ71" s="84"/>
      <c r="FR71" s="84"/>
      <c r="FS71" s="84"/>
      <c r="FT71" s="84"/>
      <c r="FU71" s="84"/>
      <c r="FV71" s="84"/>
      <c r="FW71" s="84"/>
      <c r="FX71" s="84"/>
      <c r="FY71" s="84"/>
      <c r="FZ71" s="84"/>
      <c r="GA71" s="84"/>
      <c r="GB71" s="84"/>
      <c r="GC71" s="84"/>
      <c r="GD71" s="84"/>
      <c r="GE71" s="84"/>
      <c r="GF71" s="84"/>
      <c r="GG71" s="84"/>
      <c r="GH71" s="84"/>
      <c r="GI71" s="84"/>
      <c r="GJ71" s="84"/>
      <c r="GK71" s="84"/>
      <c r="GL71" s="84"/>
      <c r="GM71" s="84"/>
      <c r="GN71" s="84"/>
      <c r="GO71" s="84"/>
      <c r="GP71" s="84"/>
      <c r="GQ71" s="84"/>
      <c r="GR71" s="84"/>
      <c r="GS71" s="84"/>
      <c r="GT71" s="84"/>
      <c r="GU71" s="84"/>
      <c r="GV71" s="84"/>
      <c r="GW71" s="84"/>
      <c r="GX71" s="84"/>
      <c r="GY71" s="84"/>
      <c r="GZ71" s="84"/>
      <c r="HA71" s="84"/>
      <c r="HB71" s="84"/>
      <c r="HC71" s="84"/>
      <c r="HD71" s="84"/>
      <c r="HE71" s="84"/>
      <c r="HF71" s="84"/>
      <c r="HG71" s="84"/>
      <c r="HH71" s="84"/>
      <c r="HI71" s="84"/>
      <c r="HJ71" s="84"/>
      <c r="HK71" s="84"/>
      <c r="HL71" s="84"/>
      <c r="HM71" s="84"/>
      <c r="HN71" s="84"/>
      <c r="HO71" s="84"/>
      <c r="HP71" s="84"/>
      <c r="HQ71" s="84"/>
      <c r="HR71" s="84"/>
      <c r="HS71" s="84"/>
      <c r="HT71" s="84"/>
      <c r="HU71" s="84"/>
      <c r="HV71" s="84"/>
      <c r="HW71" s="84"/>
      <c r="HX71" s="84"/>
      <c r="HY71" s="84"/>
      <c r="HZ71" s="84"/>
      <c r="IA71" s="84"/>
      <c r="IB71" s="84"/>
      <c r="IC71" s="84"/>
      <c r="ID71" s="84"/>
      <c r="IE71" s="84"/>
      <c r="IF71" s="84"/>
      <c r="IG71" s="84"/>
      <c r="IH71" s="84"/>
      <c r="II71" s="84"/>
      <c r="IJ71" s="84"/>
      <c r="IK71" s="84"/>
      <c r="IL71" s="84"/>
      <c r="IM71" s="84"/>
      <c r="IN71" s="84"/>
      <c r="IO71" s="84"/>
      <c r="IP71" s="84"/>
      <c r="IQ71" s="84"/>
      <c r="IR71" s="84"/>
      <c r="IS71" s="84"/>
      <c r="IT71" s="84"/>
      <c r="IU71" s="84"/>
      <c r="IV71" s="84"/>
      <c r="IW71" s="84"/>
      <c r="IX71" s="84"/>
      <c r="IY71" s="84"/>
      <c r="IZ71" s="84"/>
      <c r="JA71" s="84"/>
      <c r="JB71" s="84"/>
      <c r="JC71" s="84"/>
      <c r="JD71" s="84"/>
      <c r="JE71" s="84"/>
      <c r="JF71" s="84"/>
      <c r="JG71" s="84"/>
      <c r="JH71" s="84"/>
      <c r="JI71" s="84"/>
      <c r="JJ71" s="84"/>
      <c r="JK71" s="84"/>
      <c r="JL71" s="84"/>
      <c r="JM71" s="84"/>
      <c r="JN71" s="84"/>
      <c r="JO71" s="84"/>
      <c r="JP71" s="84"/>
      <c r="JQ71" s="84"/>
      <c r="JR71" s="84"/>
      <c r="JS71" s="84"/>
      <c r="JT71" s="84"/>
      <c r="JU71" s="84"/>
      <c r="JV71" s="84"/>
      <c r="JW71" s="84"/>
      <c r="JX71" s="84"/>
      <c r="JY71" s="84"/>
      <c r="JZ71" s="84"/>
      <c r="KA71" s="84"/>
      <c r="KB71" s="84"/>
      <c r="KC71" s="84"/>
      <c r="KD71" s="84"/>
      <c r="KE71" s="84"/>
      <c r="KF71" s="84"/>
      <c r="KG71" s="84"/>
      <c r="KH71" s="84"/>
      <c r="KI71" s="84"/>
      <c r="KJ71" s="84"/>
      <c r="KK71" s="84"/>
      <c r="KL71" s="84"/>
      <c r="KM71" s="84"/>
      <c r="KN71" s="84"/>
      <c r="KO71" s="84"/>
      <c r="KP71" s="84"/>
      <c r="KQ71" s="84"/>
      <c r="KR71" s="84"/>
      <c r="KS71" s="84"/>
      <c r="KT71" s="84"/>
      <c r="KU71" s="84"/>
      <c r="KV71" s="84"/>
      <c r="KW71" s="84"/>
      <c r="KX71" s="84"/>
      <c r="KY71" s="84"/>
      <c r="KZ71" s="84"/>
      <c r="LA71" s="84"/>
      <c r="LB71" s="84"/>
      <c r="LC71" s="84"/>
      <c r="LD71" s="84"/>
      <c r="LE71" s="84"/>
      <c r="LF71" s="84"/>
      <c r="LG71" s="84"/>
      <c r="LH71" s="84"/>
      <c r="LI71" s="84"/>
      <c r="LJ71" s="84"/>
      <c r="LK71" s="84"/>
      <c r="LL71" s="84"/>
      <c r="LM71" s="84"/>
      <c r="LN71" s="84"/>
      <c r="LO71" s="84"/>
      <c r="LP71" s="84"/>
      <c r="LQ71" s="84"/>
      <c r="LR71" s="84"/>
      <c r="LS71" s="84"/>
      <c r="LT71" s="84"/>
      <c r="LU71" s="84"/>
      <c r="LV71" s="84"/>
      <c r="LW71" s="84"/>
      <c r="LX71" s="84"/>
      <c r="LY71" s="84"/>
      <c r="LZ71" s="84"/>
      <c r="MA71" s="84"/>
      <c r="MB71" s="84"/>
      <c r="MC71" s="84"/>
      <c r="MD71" s="84"/>
      <c r="ME71" s="84"/>
      <c r="MF71" s="84"/>
      <c r="MG71" s="84"/>
      <c r="MH71" s="84"/>
      <c r="MI71" s="84"/>
      <c r="MJ71" s="84"/>
      <c r="MK71" s="84"/>
      <c r="ML71" s="84"/>
      <c r="MM71" s="84"/>
      <c r="MN71" s="84"/>
      <c r="MO71" s="84"/>
      <c r="MP71" s="84"/>
      <c r="MQ71" s="84"/>
      <c r="MR71" s="84"/>
      <c r="MS71" s="84"/>
      <c r="MT71" s="84"/>
      <c r="MU71" s="84"/>
      <c r="MV71" s="84"/>
      <c r="MW71" s="84"/>
      <c r="MX71" s="84"/>
      <c r="MY71" s="84"/>
      <c r="MZ71" s="84"/>
      <c r="NA71" s="84"/>
      <c r="NB71" s="84"/>
      <c r="NC71" s="84"/>
      <c r="ND71" s="84"/>
      <c r="NE71" s="84"/>
      <c r="NF71" s="84"/>
      <c r="NG71" s="84"/>
      <c r="NH71" s="84"/>
      <c r="NI71" s="84"/>
      <c r="NJ71" s="84"/>
      <c r="NK71" s="84"/>
      <c r="NL71" s="84"/>
      <c r="NM71" s="84"/>
      <c r="NN71" s="84"/>
      <c r="NO71" s="84"/>
      <c r="NP71" s="84"/>
      <c r="NQ71" s="84"/>
      <c r="NR71" s="84"/>
      <c r="NS71" s="84"/>
      <c r="NT71" s="84"/>
      <c r="NU71" s="84"/>
      <c r="NV71" s="84"/>
      <c r="NW71" s="84"/>
    </row>
    <row r="72" spans="1:387" ht="67.5" x14ac:dyDescent="0.25">
      <c r="A72" s="79">
        <v>1</v>
      </c>
      <c r="B72" s="79"/>
      <c r="C72" s="77"/>
      <c r="D72" s="79"/>
      <c r="E72" s="79"/>
      <c r="F72" s="28"/>
      <c r="G72" s="28"/>
      <c r="H72" s="28">
        <v>1</v>
      </c>
      <c r="I72" s="28"/>
      <c r="J72" s="28"/>
      <c r="K72" s="28"/>
      <c r="L72" s="28"/>
      <c r="M72" s="12" t="s">
        <v>1234</v>
      </c>
      <c r="N72" s="13" t="s">
        <v>309</v>
      </c>
      <c r="O72" s="1" t="s">
        <v>1235</v>
      </c>
      <c r="P72" s="14" t="s">
        <v>2054</v>
      </c>
      <c r="Q72" s="10" t="s">
        <v>1364</v>
      </c>
      <c r="R72" s="16" t="s">
        <v>184</v>
      </c>
      <c r="S72" s="18" t="s">
        <v>1971</v>
      </c>
      <c r="T72" s="82">
        <v>44664</v>
      </c>
      <c r="U72" s="82">
        <v>44670</v>
      </c>
      <c r="V72" s="82">
        <v>44910</v>
      </c>
      <c r="W72" s="21">
        <v>6000000</v>
      </c>
      <c r="X72" s="19">
        <v>0</v>
      </c>
      <c r="Y72" s="19">
        <v>0</v>
      </c>
      <c r="Z72" s="19">
        <v>0</v>
      </c>
      <c r="AA72" s="19">
        <v>0</v>
      </c>
      <c r="AB72" s="22">
        <f t="shared" si="7"/>
        <v>6000000</v>
      </c>
      <c r="AC72" s="19">
        <v>0</v>
      </c>
      <c r="AD72" s="22">
        <f t="shared" si="8"/>
        <v>6000000</v>
      </c>
      <c r="AE72" s="20">
        <v>0</v>
      </c>
      <c r="AF72" s="22">
        <f t="shared" si="9"/>
        <v>6000000</v>
      </c>
      <c r="AG72" s="25" t="s">
        <v>78</v>
      </c>
      <c r="AH72" s="23" t="s">
        <v>1013</v>
      </c>
      <c r="AI72" s="23" t="s">
        <v>90</v>
      </c>
      <c r="AJ72" s="27">
        <v>811030191</v>
      </c>
      <c r="AK72" s="27">
        <v>9</v>
      </c>
      <c r="AL72" s="23" t="s">
        <v>434</v>
      </c>
      <c r="AM72" s="27">
        <v>4441177</v>
      </c>
      <c r="AN72" s="107" t="s">
        <v>93</v>
      </c>
      <c r="AO72" s="58" t="s">
        <v>20</v>
      </c>
    </row>
    <row r="73" spans="1:387" ht="54" x14ac:dyDescent="0.25">
      <c r="A73" s="79">
        <v>1</v>
      </c>
      <c r="B73" s="79"/>
      <c r="C73" s="77"/>
      <c r="D73" s="79"/>
      <c r="E73" s="79"/>
      <c r="F73" s="28"/>
      <c r="G73" s="28"/>
      <c r="H73" s="28"/>
      <c r="I73" s="28"/>
      <c r="J73" s="28">
        <v>1</v>
      </c>
      <c r="K73" s="28"/>
      <c r="L73" s="28"/>
      <c r="M73" s="12" t="s">
        <v>1240</v>
      </c>
      <c r="N73" s="13" t="s">
        <v>48</v>
      </c>
      <c r="O73" s="1" t="s">
        <v>1241</v>
      </c>
      <c r="P73" s="14" t="s">
        <v>2055</v>
      </c>
      <c r="Q73" s="10" t="s">
        <v>1314</v>
      </c>
      <c r="R73" s="16" t="s">
        <v>1204</v>
      </c>
      <c r="S73" s="18" t="s">
        <v>1242</v>
      </c>
      <c r="T73" s="82">
        <v>44671</v>
      </c>
      <c r="U73" s="82">
        <v>44678</v>
      </c>
      <c r="V73" s="82">
        <v>44895</v>
      </c>
      <c r="W73" s="21">
        <v>1000000000</v>
      </c>
      <c r="X73" s="19">
        <v>0</v>
      </c>
      <c r="Y73" s="19">
        <v>0</v>
      </c>
      <c r="Z73" s="19">
        <v>0</v>
      </c>
      <c r="AA73" s="19">
        <v>0</v>
      </c>
      <c r="AB73" s="22">
        <f t="shared" si="7"/>
        <v>1000000000</v>
      </c>
      <c r="AC73" s="19">
        <v>500000000</v>
      </c>
      <c r="AD73" s="22">
        <f t="shared" si="8"/>
        <v>1500000000</v>
      </c>
      <c r="AE73" s="20">
        <v>0</v>
      </c>
      <c r="AF73" s="22">
        <f t="shared" si="9"/>
        <v>1500000000</v>
      </c>
      <c r="AG73" s="25" t="s">
        <v>2270</v>
      </c>
      <c r="AH73" s="23" t="s">
        <v>696</v>
      </c>
      <c r="AI73" s="23" t="s">
        <v>600</v>
      </c>
      <c r="AJ73" s="27">
        <v>860035992</v>
      </c>
      <c r="AK73" s="27">
        <v>2</v>
      </c>
      <c r="AL73" s="23" t="s">
        <v>601</v>
      </c>
      <c r="AM73" s="27">
        <v>6672727</v>
      </c>
      <c r="AN73" s="107" t="s">
        <v>1243</v>
      </c>
      <c r="AO73" s="58" t="s">
        <v>20</v>
      </c>
    </row>
    <row r="74" spans="1:387" ht="54" x14ac:dyDescent="0.25">
      <c r="A74" s="79"/>
      <c r="B74" s="79"/>
      <c r="C74" s="77">
        <v>1</v>
      </c>
      <c r="D74" s="79"/>
      <c r="E74" s="79"/>
      <c r="F74" s="28"/>
      <c r="G74" s="28"/>
      <c r="H74" s="28">
        <v>1</v>
      </c>
      <c r="I74" s="28"/>
      <c r="J74" s="28"/>
      <c r="K74" s="28"/>
      <c r="L74" s="28"/>
      <c r="M74" s="12" t="s">
        <v>1246</v>
      </c>
      <c r="N74" s="13" t="s">
        <v>309</v>
      </c>
      <c r="O74" s="1" t="s">
        <v>1247</v>
      </c>
      <c r="P74" s="14" t="s">
        <v>2056</v>
      </c>
      <c r="Q74" s="10" t="s">
        <v>1394</v>
      </c>
      <c r="R74" s="16" t="s">
        <v>761</v>
      </c>
      <c r="S74" s="18" t="s">
        <v>1248</v>
      </c>
      <c r="T74" s="82">
        <v>44670</v>
      </c>
      <c r="U74" s="82">
        <v>44673</v>
      </c>
      <c r="V74" s="82">
        <v>44905</v>
      </c>
      <c r="W74" s="21">
        <v>65000000</v>
      </c>
      <c r="X74" s="19">
        <v>0</v>
      </c>
      <c r="Y74" s="19">
        <v>0</v>
      </c>
      <c r="Z74" s="19">
        <v>0</v>
      </c>
      <c r="AA74" s="19">
        <v>0</v>
      </c>
      <c r="AB74" s="22">
        <f t="shared" si="7"/>
        <v>65000000</v>
      </c>
      <c r="AC74" s="19">
        <v>32500000</v>
      </c>
      <c r="AD74" s="22">
        <f t="shared" si="8"/>
        <v>97500000</v>
      </c>
      <c r="AE74" s="20">
        <v>0</v>
      </c>
      <c r="AF74" s="22">
        <f t="shared" si="9"/>
        <v>97500000</v>
      </c>
      <c r="AG74" s="25" t="s">
        <v>407</v>
      </c>
      <c r="AH74" s="23" t="s">
        <v>1013</v>
      </c>
      <c r="AI74" s="23" t="s">
        <v>360</v>
      </c>
      <c r="AJ74" s="27">
        <v>830065332</v>
      </c>
      <c r="AK74" s="27">
        <v>0</v>
      </c>
      <c r="AL74" s="23" t="s">
        <v>495</v>
      </c>
      <c r="AM74" s="27">
        <v>7433292</v>
      </c>
      <c r="AN74" s="107" t="s">
        <v>496</v>
      </c>
      <c r="AO74" s="58" t="s">
        <v>20</v>
      </c>
    </row>
    <row r="75" spans="1:387" ht="54" x14ac:dyDescent="0.25">
      <c r="A75" s="79"/>
      <c r="B75" s="79"/>
      <c r="C75" s="77">
        <v>1</v>
      </c>
      <c r="D75" s="79"/>
      <c r="E75" s="79"/>
      <c r="F75" s="28"/>
      <c r="G75" s="28"/>
      <c r="H75" s="28">
        <v>1</v>
      </c>
      <c r="I75" s="28"/>
      <c r="J75" s="28"/>
      <c r="K75" s="28"/>
      <c r="L75" s="28"/>
      <c r="M75" s="12" t="s">
        <v>1249</v>
      </c>
      <c r="N75" s="13" t="s">
        <v>309</v>
      </c>
      <c r="O75" s="1" t="s">
        <v>1250</v>
      </c>
      <c r="P75" s="14" t="s">
        <v>2057</v>
      </c>
      <c r="Q75" s="10" t="s">
        <v>1338</v>
      </c>
      <c r="R75" s="16" t="s">
        <v>987</v>
      </c>
      <c r="S75" s="18" t="s">
        <v>1251</v>
      </c>
      <c r="T75" s="82">
        <v>44671</v>
      </c>
      <c r="U75" s="82">
        <v>44679</v>
      </c>
      <c r="V75" s="82">
        <v>44910</v>
      </c>
      <c r="W75" s="21">
        <v>12000000</v>
      </c>
      <c r="X75" s="19">
        <v>0</v>
      </c>
      <c r="Y75" s="19">
        <v>0</v>
      </c>
      <c r="Z75" s="19">
        <v>0</v>
      </c>
      <c r="AA75" s="19">
        <v>0</v>
      </c>
      <c r="AB75" s="22">
        <f t="shared" si="7"/>
        <v>12000000</v>
      </c>
      <c r="AC75" s="19">
        <v>0</v>
      </c>
      <c r="AD75" s="22">
        <f t="shared" si="8"/>
        <v>12000000</v>
      </c>
      <c r="AE75" s="20">
        <v>0</v>
      </c>
      <c r="AF75" s="22">
        <f t="shared" si="9"/>
        <v>12000000</v>
      </c>
      <c r="AG75" s="25" t="s">
        <v>1766</v>
      </c>
      <c r="AH75" s="23" t="s">
        <v>1013</v>
      </c>
      <c r="AI75" s="23" t="s">
        <v>988</v>
      </c>
      <c r="AJ75" s="27">
        <v>830021842</v>
      </c>
      <c r="AK75" s="27">
        <v>6</v>
      </c>
      <c r="AL75" s="23" t="s">
        <v>989</v>
      </c>
      <c r="AM75" s="27">
        <v>6225552</v>
      </c>
      <c r="AN75" s="107" t="s">
        <v>990</v>
      </c>
      <c r="AO75" s="58" t="s">
        <v>20</v>
      </c>
    </row>
    <row r="76" spans="1:387" ht="54" x14ac:dyDescent="0.25">
      <c r="A76" s="79"/>
      <c r="B76" s="79"/>
      <c r="C76" s="77">
        <v>1</v>
      </c>
      <c r="D76" s="79"/>
      <c r="E76" s="79"/>
      <c r="F76" s="28"/>
      <c r="G76" s="28"/>
      <c r="H76" s="28">
        <v>1</v>
      </c>
      <c r="I76" s="28"/>
      <c r="J76" s="28"/>
      <c r="K76" s="28"/>
      <c r="L76" s="28"/>
      <c r="M76" s="12" t="s">
        <v>1253</v>
      </c>
      <c r="N76" s="13" t="s">
        <v>309</v>
      </c>
      <c r="O76" s="1" t="s">
        <v>1254</v>
      </c>
      <c r="P76" s="14" t="s">
        <v>2058</v>
      </c>
      <c r="Q76" s="10" t="s">
        <v>1898</v>
      </c>
      <c r="R76" s="16" t="s">
        <v>1255</v>
      </c>
      <c r="S76" s="18" t="s">
        <v>1256</v>
      </c>
      <c r="T76" s="82">
        <v>44671</v>
      </c>
      <c r="U76" s="82">
        <v>44672</v>
      </c>
      <c r="V76" s="82">
        <v>44926</v>
      </c>
      <c r="W76" s="21">
        <v>22000000</v>
      </c>
      <c r="X76" s="19">
        <v>0</v>
      </c>
      <c r="Y76" s="19">
        <v>0</v>
      </c>
      <c r="Z76" s="19">
        <v>0</v>
      </c>
      <c r="AA76" s="19">
        <v>0</v>
      </c>
      <c r="AB76" s="22">
        <f t="shared" si="7"/>
        <v>22000000</v>
      </c>
      <c r="AC76" s="19">
        <v>0</v>
      </c>
      <c r="AD76" s="22">
        <f t="shared" si="8"/>
        <v>22000000</v>
      </c>
      <c r="AE76" s="20">
        <v>0</v>
      </c>
      <c r="AF76" s="22">
        <f t="shared" si="9"/>
        <v>22000000</v>
      </c>
      <c r="AG76" s="25" t="s">
        <v>1257</v>
      </c>
      <c r="AH76" s="23" t="s">
        <v>1013</v>
      </c>
      <c r="AI76" s="23" t="s">
        <v>1258</v>
      </c>
      <c r="AJ76" s="27">
        <v>800075003</v>
      </c>
      <c r="AK76" s="27">
        <v>6</v>
      </c>
      <c r="AL76" s="23" t="s">
        <v>1259</v>
      </c>
      <c r="AM76" s="27">
        <v>6803999</v>
      </c>
      <c r="AN76" s="107" t="s">
        <v>1260</v>
      </c>
      <c r="AO76" s="58" t="s">
        <v>20</v>
      </c>
    </row>
    <row r="77" spans="1:387" ht="54" x14ac:dyDescent="0.25">
      <c r="A77" s="79"/>
      <c r="B77" s="79">
        <v>1</v>
      </c>
      <c r="C77" s="77"/>
      <c r="D77" s="79"/>
      <c r="E77" s="79"/>
      <c r="F77" s="28"/>
      <c r="G77" s="28"/>
      <c r="H77" s="28"/>
      <c r="I77" s="28">
        <v>1</v>
      </c>
      <c r="J77" s="28"/>
      <c r="K77" s="28"/>
      <c r="L77" s="28"/>
      <c r="M77" s="12" t="s">
        <v>1062</v>
      </c>
      <c r="N77" s="33" t="s">
        <v>308</v>
      </c>
      <c r="O77" s="1" t="s">
        <v>1261</v>
      </c>
      <c r="P77" s="14" t="s">
        <v>2059</v>
      </c>
      <c r="Q77" s="10" t="s">
        <v>1354</v>
      </c>
      <c r="R77" s="16" t="s">
        <v>1262</v>
      </c>
      <c r="S77" s="18" t="s">
        <v>1263</v>
      </c>
      <c r="T77" s="82">
        <v>44671</v>
      </c>
      <c r="U77" s="82">
        <v>44673</v>
      </c>
      <c r="V77" s="82">
        <v>44926</v>
      </c>
      <c r="W77" s="21">
        <v>320000000</v>
      </c>
      <c r="X77" s="19">
        <v>0</v>
      </c>
      <c r="Y77" s="19">
        <v>0</v>
      </c>
      <c r="Z77" s="19">
        <v>0</v>
      </c>
      <c r="AA77" s="19">
        <v>0</v>
      </c>
      <c r="AB77" s="22">
        <f t="shared" si="7"/>
        <v>320000000</v>
      </c>
      <c r="AC77" s="19">
        <v>0</v>
      </c>
      <c r="AD77" s="22">
        <f t="shared" si="8"/>
        <v>320000000</v>
      </c>
      <c r="AE77" s="20">
        <v>0</v>
      </c>
      <c r="AF77" s="22">
        <f t="shared" si="9"/>
        <v>320000000</v>
      </c>
      <c r="AG77" s="25" t="s">
        <v>407</v>
      </c>
      <c r="AH77" s="23" t="s">
        <v>1013</v>
      </c>
      <c r="AI77" s="23" t="s">
        <v>1264</v>
      </c>
      <c r="AJ77" s="27">
        <v>900812131</v>
      </c>
      <c r="AK77" s="27">
        <v>6</v>
      </c>
      <c r="AL77" s="23" t="s">
        <v>1265</v>
      </c>
      <c r="AM77" s="27">
        <v>3507679671</v>
      </c>
      <c r="AN77" s="107" t="s">
        <v>58</v>
      </c>
      <c r="AO77" s="58" t="s">
        <v>20</v>
      </c>
    </row>
    <row r="78" spans="1:387" s="40" customFormat="1" ht="94.5" x14ac:dyDescent="0.25">
      <c r="A78" s="79"/>
      <c r="B78" s="79">
        <v>1</v>
      </c>
      <c r="C78" s="77"/>
      <c r="D78" s="79"/>
      <c r="E78" s="79"/>
      <c r="F78" s="30"/>
      <c r="G78" s="30"/>
      <c r="H78" s="30"/>
      <c r="I78" s="30"/>
      <c r="J78" s="30">
        <v>1</v>
      </c>
      <c r="K78" s="30"/>
      <c r="L78" s="30"/>
      <c r="M78" s="32" t="s">
        <v>1061</v>
      </c>
      <c r="N78" s="13" t="s">
        <v>48</v>
      </c>
      <c r="O78" s="3" t="s">
        <v>1266</v>
      </c>
      <c r="P78" s="41" t="s">
        <v>2060</v>
      </c>
      <c r="Q78" s="31" t="s">
        <v>1359</v>
      </c>
      <c r="R78" s="32" t="s">
        <v>1267</v>
      </c>
      <c r="S78" s="35" t="s">
        <v>1268</v>
      </c>
      <c r="T78" s="82">
        <v>44670</v>
      </c>
      <c r="U78" s="82">
        <v>44684</v>
      </c>
      <c r="V78" s="82">
        <v>44880</v>
      </c>
      <c r="W78" s="36">
        <v>617890000</v>
      </c>
      <c r="X78" s="19">
        <v>0</v>
      </c>
      <c r="Y78" s="19">
        <v>0</v>
      </c>
      <c r="Z78" s="19">
        <v>0</v>
      </c>
      <c r="AA78" s="19">
        <v>0</v>
      </c>
      <c r="AB78" s="22">
        <f t="shared" si="7"/>
        <v>617890000</v>
      </c>
      <c r="AC78" s="19">
        <v>0</v>
      </c>
      <c r="AD78" s="22">
        <f t="shared" si="8"/>
        <v>617890000</v>
      </c>
      <c r="AE78" s="20">
        <v>0</v>
      </c>
      <c r="AF78" s="22">
        <f t="shared" si="9"/>
        <v>617890000</v>
      </c>
      <c r="AG78" s="38" t="s">
        <v>353</v>
      </c>
      <c r="AH78" s="37" t="s">
        <v>1013</v>
      </c>
      <c r="AI78" s="37" t="s">
        <v>419</v>
      </c>
      <c r="AJ78" s="39">
        <v>800065396</v>
      </c>
      <c r="AK78" s="39">
        <v>2</v>
      </c>
      <c r="AL78" s="37" t="s">
        <v>420</v>
      </c>
      <c r="AM78" s="39">
        <v>3438770</v>
      </c>
      <c r="AN78" s="108" t="s">
        <v>421</v>
      </c>
      <c r="AO78" s="109" t="s">
        <v>20</v>
      </c>
      <c r="AP78" s="84"/>
      <c r="AQ78" s="84"/>
      <c r="AR78" s="84"/>
      <c r="AS78" s="84"/>
      <c r="AT78" s="84"/>
      <c r="AU78" s="84"/>
      <c r="AV78" s="84"/>
      <c r="AW78" s="84"/>
      <c r="AX78" s="84"/>
      <c r="AY78" s="84"/>
      <c r="AZ78" s="84"/>
      <c r="BA78" s="84"/>
      <c r="BB78" s="84"/>
      <c r="BC78" s="84"/>
      <c r="BD78" s="84"/>
      <c r="BE78" s="84"/>
      <c r="BF78" s="84"/>
      <c r="BG78" s="84"/>
      <c r="BH78" s="84"/>
      <c r="BI78" s="84"/>
      <c r="BJ78" s="84"/>
      <c r="BK78" s="84"/>
      <c r="BL78" s="84"/>
      <c r="BM78" s="84"/>
      <c r="BN78" s="84"/>
      <c r="BO78" s="84"/>
      <c r="BP78" s="84"/>
      <c r="BQ78" s="84"/>
      <c r="BR78" s="84"/>
      <c r="BS78" s="84"/>
      <c r="BT78" s="84"/>
      <c r="BU78" s="84"/>
      <c r="BV78" s="84"/>
      <c r="BW78" s="84"/>
      <c r="BX78" s="84"/>
      <c r="BY78" s="84"/>
      <c r="BZ78" s="84"/>
      <c r="CA78" s="84"/>
      <c r="CB78" s="84"/>
      <c r="CC78" s="84"/>
      <c r="CD78" s="84"/>
      <c r="CE78" s="84"/>
      <c r="CF78" s="84"/>
      <c r="CG78" s="84"/>
      <c r="CH78" s="84"/>
      <c r="CI78" s="84"/>
      <c r="CJ78" s="84"/>
      <c r="CK78" s="84"/>
      <c r="CL78" s="84"/>
      <c r="CM78" s="84"/>
      <c r="CN78" s="84"/>
      <c r="CO78" s="84"/>
      <c r="CP78" s="84"/>
      <c r="CQ78" s="84"/>
      <c r="CR78" s="84"/>
      <c r="CS78" s="84"/>
      <c r="CT78" s="84"/>
      <c r="CU78" s="84"/>
      <c r="CV78" s="84"/>
      <c r="CW78" s="84"/>
      <c r="CX78" s="84"/>
      <c r="CY78" s="84"/>
      <c r="CZ78" s="84"/>
      <c r="DA78" s="84"/>
      <c r="DB78" s="84"/>
      <c r="DC78" s="84"/>
      <c r="DD78" s="84"/>
      <c r="DE78" s="84"/>
      <c r="DF78" s="84"/>
      <c r="DG78" s="84"/>
      <c r="DH78" s="84"/>
      <c r="DI78" s="84"/>
      <c r="DJ78" s="84"/>
      <c r="DK78" s="84"/>
      <c r="DL78" s="84"/>
      <c r="DM78" s="84"/>
      <c r="DN78" s="84"/>
      <c r="DO78" s="84"/>
      <c r="DP78" s="84"/>
      <c r="DQ78" s="84"/>
      <c r="DR78" s="84"/>
      <c r="DS78" s="84"/>
      <c r="DT78" s="84"/>
      <c r="DU78" s="84"/>
      <c r="DV78" s="84"/>
      <c r="DW78" s="84"/>
      <c r="DX78" s="84"/>
      <c r="DY78" s="84"/>
      <c r="DZ78" s="84"/>
      <c r="EA78" s="84"/>
      <c r="EB78" s="84"/>
      <c r="EC78" s="84"/>
      <c r="ED78" s="84"/>
      <c r="EE78" s="84"/>
      <c r="EF78" s="84"/>
      <c r="EG78" s="84"/>
      <c r="EH78" s="84"/>
      <c r="EI78" s="84"/>
      <c r="EJ78" s="84"/>
      <c r="EK78" s="84"/>
      <c r="EL78" s="84"/>
      <c r="EM78" s="84"/>
      <c r="EN78" s="84"/>
      <c r="EO78" s="84"/>
      <c r="EP78" s="84"/>
      <c r="EQ78" s="84"/>
      <c r="ER78" s="84"/>
      <c r="ES78" s="84"/>
      <c r="ET78" s="84"/>
      <c r="EU78" s="84"/>
      <c r="EV78" s="84"/>
      <c r="EW78" s="84"/>
      <c r="EX78" s="84"/>
      <c r="EY78" s="84"/>
      <c r="EZ78" s="84"/>
      <c r="FA78" s="84"/>
      <c r="FB78" s="84"/>
      <c r="FC78" s="84"/>
      <c r="FD78" s="84"/>
      <c r="FE78" s="84"/>
      <c r="FF78" s="84"/>
      <c r="FG78" s="84"/>
      <c r="FH78" s="84"/>
      <c r="FI78" s="84"/>
      <c r="FJ78" s="84"/>
      <c r="FK78" s="84"/>
      <c r="FL78" s="84"/>
      <c r="FM78" s="84"/>
      <c r="FN78" s="84"/>
      <c r="FO78" s="84"/>
      <c r="FP78" s="84"/>
      <c r="FQ78" s="84"/>
      <c r="FR78" s="84"/>
      <c r="FS78" s="84"/>
      <c r="FT78" s="84"/>
      <c r="FU78" s="84"/>
      <c r="FV78" s="84"/>
      <c r="FW78" s="84"/>
      <c r="FX78" s="84"/>
      <c r="FY78" s="84"/>
      <c r="FZ78" s="84"/>
      <c r="GA78" s="84"/>
      <c r="GB78" s="84"/>
      <c r="GC78" s="84"/>
      <c r="GD78" s="84"/>
      <c r="GE78" s="84"/>
      <c r="GF78" s="84"/>
      <c r="GG78" s="84"/>
      <c r="GH78" s="84"/>
      <c r="GI78" s="84"/>
      <c r="GJ78" s="84"/>
      <c r="GK78" s="84"/>
      <c r="GL78" s="84"/>
      <c r="GM78" s="84"/>
      <c r="GN78" s="84"/>
      <c r="GO78" s="84"/>
      <c r="GP78" s="84"/>
      <c r="GQ78" s="84"/>
      <c r="GR78" s="84"/>
      <c r="GS78" s="84"/>
      <c r="GT78" s="84"/>
      <c r="GU78" s="84"/>
      <c r="GV78" s="84"/>
      <c r="GW78" s="84"/>
      <c r="GX78" s="84"/>
      <c r="GY78" s="84"/>
      <c r="GZ78" s="84"/>
      <c r="HA78" s="84"/>
      <c r="HB78" s="84"/>
      <c r="HC78" s="84"/>
      <c r="HD78" s="84"/>
      <c r="HE78" s="84"/>
      <c r="HF78" s="84"/>
      <c r="HG78" s="84"/>
      <c r="HH78" s="84"/>
      <c r="HI78" s="84"/>
      <c r="HJ78" s="84"/>
      <c r="HK78" s="84"/>
      <c r="HL78" s="84"/>
      <c r="HM78" s="84"/>
      <c r="HN78" s="84"/>
      <c r="HO78" s="84"/>
      <c r="HP78" s="84"/>
      <c r="HQ78" s="84"/>
      <c r="HR78" s="84"/>
      <c r="HS78" s="84"/>
      <c r="HT78" s="84"/>
      <c r="HU78" s="84"/>
      <c r="HV78" s="84"/>
      <c r="HW78" s="84"/>
      <c r="HX78" s="84"/>
      <c r="HY78" s="84"/>
      <c r="HZ78" s="84"/>
      <c r="IA78" s="84"/>
      <c r="IB78" s="84"/>
      <c r="IC78" s="84"/>
      <c r="ID78" s="84"/>
      <c r="IE78" s="84"/>
      <c r="IF78" s="84"/>
      <c r="IG78" s="84"/>
      <c r="IH78" s="84"/>
      <c r="II78" s="84"/>
      <c r="IJ78" s="84"/>
      <c r="IK78" s="84"/>
      <c r="IL78" s="84"/>
      <c r="IM78" s="84"/>
      <c r="IN78" s="84"/>
      <c r="IO78" s="84"/>
      <c r="IP78" s="84"/>
      <c r="IQ78" s="84"/>
      <c r="IR78" s="84"/>
      <c r="IS78" s="84"/>
      <c r="IT78" s="84"/>
      <c r="IU78" s="84"/>
      <c r="IV78" s="84"/>
      <c r="IW78" s="84"/>
      <c r="IX78" s="84"/>
      <c r="IY78" s="84"/>
      <c r="IZ78" s="84"/>
      <c r="JA78" s="84"/>
      <c r="JB78" s="84"/>
      <c r="JC78" s="84"/>
      <c r="JD78" s="84"/>
      <c r="JE78" s="84"/>
      <c r="JF78" s="84"/>
      <c r="JG78" s="84"/>
      <c r="JH78" s="84"/>
      <c r="JI78" s="84"/>
      <c r="JJ78" s="84"/>
      <c r="JK78" s="84"/>
      <c r="JL78" s="84"/>
      <c r="JM78" s="84"/>
      <c r="JN78" s="84"/>
      <c r="JO78" s="84"/>
      <c r="JP78" s="84"/>
      <c r="JQ78" s="84"/>
      <c r="JR78" s="84"/>
      <c r="JS78" s="84"/>
      <c r="JT78" s="84"/>
      <c r="JU78" s="84"/>
      <c r="JV78" s="84"/>
      <c r="JW78" s="84"/>
      <c r="JX78" s="84"/>
      <c r="JY78" s="84"/>
      <c r="JZ78" s="84"/>
      <c r="KA78" s="84"/>
      <c r="KB78" s="84"/>
      <c r="KC78" s="84"/>
      <c r="KD78" s="84"/>
      <c r="KE78" s="84"/>
      <c r="KF78" s="84"/>
      <c r="KG78" s="84"/>
      <c r="KH78" s="84"/>
      <c r="KI78" s="84"/>
      <c r="KJ78" s="84"/>
      <c r="KK78" s="84"/>
      <c r="KL78" s="84"/>
      <c r="KM78" s="84"/>
      <c r="KN78" s="84"/>
      <c r="KO78" s="84"/>
      <c r="KP78" s="84"/>
      <c r="KQ78" s="84"/>
      <c r="KR78" s="84"/>
      <c r="KS78" s="84"/>
      <c r="KT78" s="84"/>
      <c r="KU78" s="84"/>
      <c r="KV78" s="84"/>
      <c r="KW78" s="84"/>
      <c r="KX78" s="84"/>
      <c r="KY78" s="84"/>
      <c r="KZ78" s="84"/>
      <c r="LA78" s="84"/>
      <c r="LB78" s="84"/>
      <c r="LC78" s="84"/>
      <c r="LD78" s="84"/>
      <c r="LE78" s="84"/>
      <c r="LF78" s="84"/>
      <c r="LG78" s="84"/>
      <c r="LH78" s="84"/>
      <c r="LI78" s="84"/>
      <c r="LJ78" s="84"/>
      <c r="LK78" s="84"/>
      <c r="LL78" s="84"/>
      <c r="LM78" s="84"/>
      <c r="LN78" s="84"/>
      <c r="LO78" s="84"/>
      <c r="LP78" s="84"/>
      <c r="LQ78" s="84"/>
      <c r="LR78" s="84"/>
      <c r="LS78" s="84"/>
      <c r="LT78" s="84"/>
      <c r="LU78" s="84"/>
      <c r="LV78" s="84"/>
      <c r="LW78" s="84"/>
      <c r="LX78" s="84"/>
      <c r="LY78" s="84"/>
      <c r="LZ78" s="84"/>
      <c r="MA78" s="84"/>
      <c r="MB78" s="84"/>
      <c r="MC78" s="84"/>
      <c r="MD78" s="84"/>
      <c r="ME78" s="84"/>
      <c r="MF78" s="84"/>
      <c r="MG78" s="84"/>
      <c r="MH78" s="84"/>
      <c r="MI78" s="84"/>
      <c r="MJ78" s="84"/>
      <c r="MK78" s="84"/>
      <c r="ML78" s="84"/>
      <c r="MM78" s="84"/>
      <c r="MN78" s="84"/>
      <c r="MO78" s="84"/>
      <c r="MP78" s="84"/>
      <c r="MQ78" s="84"/>
      <c r="MR78" s="84"/>
      <c r="MS78" s="84"/>
      <c r="MT78" s="84"/>
      <c r="MU78" s="84"/>
      <c r="MV78" s="84"/>
      <c r="MW78" s="84"/>
      <c r="MX78" s="84"/>
      <c r="MY78" s="84"/>
      <c r="MZ78" s="84"/>
      <c r="NA78" s="84"/>
      <c r="NB78" s="84"/>
      <c r="NC78" s="84"/>
      <c r="ND78" s="84"/>
      <c r="NE78" s="84"/>
      <c r="NF78" s="84"/>
      <c r="NG78" s="84"/>
      <c r="NH78" s="84"/>
      <c r="NI78" s="84"/>
      <c r="NJ78" s="84"/>
      <c r="NK78" s="84"/>
      <c r="NL78" s="84"/>
      <c r="NM78" s="84"/>
      <c r="NN78" s="84"/>
      <c r="NO78" s="84"/>
      <c r="NP78" s="84"/>
      <c r="NQ78" s="84"/>
      <c r="NR78" s="84"/>
      <c r="NS78" s="84"/>
      <c r="NT78" s="84"/>
      <c r="NU78" s="84"/>
      <c r="NV78" s="84"/>
      <c r="NW78" s="84"/>
    </row>
    <row r="79" spans="1:387" ht="54" x14ac:dyDescent="0.25">
      <c r="A79" s="79">
        <v>1</v>
      </c>
      <c r="B79" s="79"/>
      <c r="C79" s="77"/>
      <c r="D79" s="79"/>
      <c r="E79" s="79"/>
      <c r="F79" s="28"/>
      <c r="G79" s="28"/>
      <c r="H79" s="28">
        <v>1</v>
      </c>
      <c r="I79" s="28"/>
      <c r="J79" s="28"/>
      <c r="K79" s="28"/>
      <c r="L79" s="28"/>
      <c r="M79" s="12" t="s">
        <v>1269</v>
      </c>
      <c r="N79" s="13" t="s">
        <v>309</v>
      </c>
      <c r="O79" s="1" t="s">
        <v>1270</v>
      </c>
      <c r="P79" s="14" t="s">
        <v>2061</v>
      </c>
      <c r="Q79" s="10" t="s">
        <v>1327</v>
      </c>
      <c r="R79" s="16" t="s">
        <v>1271</v>
      </c>
      <c r="S79" s="18" t="s">
        <v>1972</v>
      </c>
      <c r="T79" s="82">
        <v>44677</v>
      </c>
      <c r="U79" s="82">
        <v>44680</v>
      </c>
      <c r="V79" s="82">
        <v>44910</v>
      </c>
      <c r="W79" s="21">
        <v>25000000</v>
      </c>
      <c r="X79" s="19">
        <v>0</v>
      </c>
      <c r="Y79" s="19">
        <v>0</v>
      </c>
      <c r="Z79" s="19">
        <v>0</v>
      </c>
      <c r="AA79" s="19">
        <v>0</v>
      </c>
      <c r="AB79" s="22">
        <f t="shared" si="7"/>
        <v>25000000</v>
      </c>
      <c r="AC79" s="19">
        <v>12500000</v>
      </c>
      <c r="AD79" s="22">
        <f t="shared" si="8"/>
        <v>37500000</v>
      </c>
      <c r="AE79" s="20">
        <v>0</v>
      </c>
      <c r="AF79" s="22">
        <f t="shared" si="9"/>
        <v>37500000</v>
      </c>
      <c r="AG79" s="25" t="s">
        <v>41</v>
      </c>
      <c r="AH79" s="23" t="s">
        <v>1013</v>
      </c>
      <c r="AI79" s="23" t="s">
        <v>1272</v>
      </c>
      <c r="AJ79" s="27">
        <v>860006626</v>
      </c>
      <c r="AK79" s="27">
        <v>8</v>
      </c>
      <c r="AL79" s="23" t="s">
        <v>1273</v>
      </c>
      <c r="AM79" s="27">
        <v>3213110357</v>
      </c>
      <c r="AN79" s="107" t="s">
        <v>1274</v>
      </c>
      <c r="AO79" s="58" t="s">
        <v>20</v>
      </c>
    </row>
    <row r="80" spans="1:387" ht="61.5" customHeight="1" x14ac:dyDescent="0.25">
      <c r="A80" s="79">
        <v>1</v>
      </c>
      <c r="B80" s="79"/>
      <c r="C80" s="77"/>
      <c r="D80" s="79"/>
      <c r="E80" s="79"/>
      <c r="F80" s="28"/>
      <c r="G80" s="28"/>
      <c r="H80" s="28">
        <v>1</v>
      </c>
      <c r="I80" s="28"/>
      <c r="J80" s="28"/>
      <c r="K80" s="28"/>
      <c r="L80" s="28"/>
      <c r="M80" s="12" t="s">
        <v>1275</v>
      </c>
      <c r="N80" s="13" t="s">
        <v>309</v>
      </c>
      <c r="O80" s="1" t="s">
        <v>1276</v>
      </c>
      <c r="P80" s="14" t="s">
        <v>2062</v>
      </c>
      <c r="Q80" s="10" t="s">
        <v>1316</v>
      </c>
      <c r="R80" s="16" t="s">
        <v>1277</v>
      </c>
      <c r="S80" s="18" t="s">
        <v>1973</v>
      </c>
      <c r="T80" s="82">
        <v>44676</v>
      </c>
      <c r="U80" s="82">
        <v>44679</v>
      </c>
      <c r="V80" s="82">
        <v>44910</v>
      </c>
      <c r="W80" s="21">
        <v>45000000</v>
      </c>
      <c r="X80" s="19">
        <v>0</v>
      </c>
      <c r="Y80" s="19">
        <v>0</v>
      </c>
      <c r="Z80" s="19">
        <v>0</v>
      </c>
      <c r="AA80" s="19">
        <v>0</v>
      </c>
      <c r="AB80" s="22">
        <f t="shared" si="7"/>
        <v>45000000</v>
      </c>
      <c r="AC80" s="19">
        <v>0</v>
      </c>
      <c r="AD80" s="22">
        <f t="shared" si="8"/>
        <v>45000000</v>
      </c>
      <c r="AE80" s="20">
        <v>0</v>
      </c>
      <c r="AF80" s="22">
        <f t="shared" si="9"/>
        <v>45000000</v>
      </c>
      <c r="AG80" s="25" t="s">
        <v>78</v>
      </c>
      <c r="AH80" s="23" t="s">
        <v>1013</v>
      </c>
      <c r="AI80" s="23" t="s">
        <v>155</v>
      </c>
      <c r="AJ80" s="27">
        <v>900574975</v>
      </c>
      <c r="AK80" s="27">
        <v>3</v>
      </c>
      <c r="AL80" s="23" t="s">
        <v>1278</v>
      </c>
      <c r="AM80" s="27">
        <v>5548472</v>
      </c>
      <c r="AN80" s="107" t="s">
        <v>1279</v>
      </c>
      <c r="AO80" s="58" t="s">
        <v>38</v>
      </c>
    </row>
    <row r="81" spans="1:387" s="40" customFormat="1" ht="62.25" customHeight="1" x14ac:dyDescent="0.25">
      <c r="A81" s="79"/>
      <c r="B81" s="79"/>
      <c r="C81" s="77">
        <v>1</v>
      </c>
      <c r="D81" s="79"/>
      <c r="E81" s="79"/>
      <c r="F81" s="30"/>
      <c r="G81" s="30"/>
      <c r="H81" s="30">
        <v>1</v>
      </c>
      <c r="I81" s="30"/>
      <c r="J81" s="30"/>
      <c r="K81" s="30"/>
      <c r="L81" s="30"/>
      <c r="M81" s="32" t="s">
        <v>1280</v>
      </c>
      <c r="N81" s="33" t="s">
        <v>309</v>
      </c>
      <c r="O81" s="3" t="s">
        <v>1281</v>
      </c>
      <c r="P81" s="34" t="s">
        <v>2063</v>
      </c>
      <c r="Q81" s="31" t="s">
        <v>1332</v>
      </c>
      <c r="R81" s="32" t="s">
        <v>1282</v>
      </c>
      <c r="S81" s="35" t="s">
        <v>1283</v>
      </c>
      <c r="T81" s="82">
        <v>44673</v>
      </c>
      <c r="U81" s="82">
        <v>44683</v>
      </c>
      <c r="V81" s="82">
        <v>44910</v>
      </c>
      <c r="W81" s="36">
        <v>31632580</v>
      </c>
      <c r="X81" s="19">
        <v>0</v>
      </c>
      <c r="Y81" s="19">
        <v>0</v>
      </c>
      <c r="Z81" s="19">
        <v>0</v>
      </c>
      <c r="AA81" s="19">
        <v>0</v>
      </c>
      <c r="AB81" s="22">
        <f t="shared" si="7"/>
        <v>31632580</v>
      </c>
      <c r="AC81" s="19">
        <v>0</v>
      </c>
      <c r="AD81" s="22">
        <f t="shared" si="8"/>
        <v>31632580</v>
      </c>
      <c r="AE81" s="20">
        <v>0</v>
      </c>
      <c r="AF81" s="22">
        <f t="shared" si="9"/>
        <v>31632580</v>
      </c>
      <c r="AG81" s="25" t="s">
        <v>935</v>
      </c>
      <c r="AH81" s="37" t="s">
        <v>1013</v>
      </c>
      <c r="AI81" s="37" t="s">
        <v>543</v>
      </c>
      <c r="AJ81" s="39">
        <v>900023598</v>
      </c>
      <c r="AK81" s="39">
        <v>6</v>
      </c>
      <c r="AL81" s="37" t="s">
        <v>1284</v>
      </c>
      <c r="AM81" s="39">
        <v>6711779</v>
      </c>
      <c r="AN81" s="108" t="s">
        <v>544</v>
      </c>
      <c r="AO81" s="109" t="s">
        <v>28</v>
      </c>
      <c r="AP81" s="84"/>
      <c r="AQ81" s="84"/>
      <c r="AR81" s="84"/>
      <c r="AS81" s="84"/>
      <c r="AT81" s="84"/>
      <c r="AU81" s="84"/>
      <c r="AV81" s="84"/>
      <c r="AW81" s="84"/>
      <c r="AX81" s="84"/>
      <c r="AY81" s="84"/>
      <c r="AZ81" s="84"/>
      <c r="BA81" s="84"/>
      <c r="BB81" s="84"/>
      <c r="BC81" s="84"/>
      <c r="BD81" s="84"/>
      <c r="BE81" s="84"/>
      <c r="BF81" s="84"/>
      <c r="BG81" s="84"/>
      <c r="BH81" s="84"/>
      <c r="BI81" s="84"/>
      <c r="BJ81" s="84"/>
      <c r="BK81" s="84"/>
      <c r="BL81" s="84"/>
      <c r="BM81" s="84"/>
      <c r="BN81" s="84"/>
      <c r="BO81" s="84"/>
      <c r="BP81" s="84"/>
      <c r="BQ81" s="84"/>
      <c r="BR81" s="84"/>
      <c r="BS81" s="84"/>
      <c r="BT81" s="84"/>
      <c r="BU81" s="84"/>
      <c r="BV81" s="84"/>
      <c r="BW81" s="84"/>
      <c r="BX81" s="84"/>
      <c r="BY81" s="84"/>
      <c r="BZ81" s="84"/>
      <c r="CA81" s="84"/>
      <c r="CB81" s="84"/>
      <c r="CC81" s="84"/>
      <c r="CD81" s="84"/>
      <c r="CE81" s="84"/>
      <c r="CF81" s="84"/>
      <c r="CG81" s="84"/>
      <c r="CH81" s="84"/>
      <c r="CI81" s="84"/>
      <c r="CJ81" s="84"/>
      <c r="CK81" s="84"/>
      <c r="CL81" s="84"/>
      <c r="CM81" s="84"/>
      <c r="CN81" s="84"/>
      <c r="CO81" s="84"/>
      <c r="CP81" s="84"/>
      <c r="CQ81" s="84"/>
      <c r="CR81" s="84"/>
      <c r="CS81" s="84"/>
      <c r="CT81" s="84"/>
      <c r="CU81" s="84"/>
      <c r="CV81" s="84"/>
      <c r="CW81" s="84"/>
      <c r="CX81" s="84"/>
      <c r="CY81" s="84"/>
      <c r="CZ81" s="84"/>
      <c r="DA81" s="84"/>
      <c r="DB81" s="84"/>
      <c r="DC81" s="84"/>
      <c r="DD81" s="84"/>
      <c r="DE81" s="84"/>
      <c r="DF81" s="84"/>
      <c r="DG81" s="84"/>
      <c r="DH81" s="84"/>
      <c r="DI81" s="84"/>
      <c r="DJ81" s="84"/>
      <c r="DK81" s="84"/>
      <c r="DL81" s="84"/>
      <c r="DM81" s="84"/>
      <c r="DN81" s="84"/>
      <c r="DO81" s="84"/>
      <c r="DP81" s="84"/>
      <c r="DQ81" s="84"/>
      <c r="DR81" s="84"/>
      <c r="DS81" s="84"/>
      <c r="DT81" s="84"/>
      <c r="DU81" s="84"/>
      <c r="DV81" s="84"/>
      <c r="DW81" s="84"/>
      <c r="DX81" s="84"/>
      <c r="DY81" s="84"/>
      <c r="DZ81" s="84"/>
      <c r="EA81" s="84"/>
      <c r="EB81" s="84"/>
      <c r="EC81" s="84"/>
      <c r="ED81" s="84"/>
      <c r="EE81" s="84"/>
      <c r="EF81" s="84"/>
      <c r="EG81" s="84"/>
      <c r="EH81" s="84"/>
      <c r="EI81" s="84"/>
      <c r="EJ81" s="84"/>
      <c r="EK81" s="84"/>
      <c r="EL81" s="84"/>
      <c r="EM81" s="84"/>
      <c r="EN81" s="84"/>
      <c r="EO81" s="84"/>
      <c r="EP81" s="84"/>
      <c r="EQ81" s="84"/>
      <c r="ER81" s="84"/>
      <c r="ES81" s="84"/>
      <c r="ET81" s="84"/>
      <c r="EU81" s="84"/>
      <c r="EV81" s="84"/>
      <c r="EW81" s="84"/>
      <c r="EX81" s="84"/>
      <c r="EY81" s="84"/>
      <c r="EZ81" s="84"/>
      <c r="FA81" s="84"/>
      <c r="FB81" s="84"/>
      <c r="FC81" s="84"/>
      <c r="FD81" s="84"/>
      <c r="FE81" s="84"/>
      <c r="FF81" s="84"/>
      <c r="FG81" s="84"/>
      <c r="FH81" s="84"/>
      <c r="FI81" s="84"/>
      <c r="FJ81" s="84"/>
      <c r="FK81" s="84"/>
      <c r="FL81" s="84"/>
      <c r="FM81" s="84"/>
      <c r="FN81" s="84"/>
      <c r="FO81" s="84"/>
      <c r="FP81" s="84"/>
      <c r="FQ81" s="84"/>
      <c r="FR81" s="84"/>
      <c r="FS81" s="84"/>
      <c r="FT81" s="84"/>
      <c r="FU81" s="84"/>
      <c r="FV81" s="84"/>
      <c r="FW81" s="84"/>
      <c r="FX81" s="84"/>
      <c r="FY81" s="84"/>
      <c r="FZ81" s="84"/>
      <c r="GA81" s="84"/>
      <c r="GB81" s="84"/>
      <c r="GC81" s="84"/>
      <c r="GD81" s="84"/>
      <c r="GE81" s="84"/>
      <c r="GF81" s="84"/>
      <c r="GG81" s="84"/>
      <c r="GH81" s="84"/>
      <c r="GI81" s="84"/>
      <c r="GJ81" s="84"/>
      <c r="GK81" s="84"/>
      <c r="GL81" s="84"/>
      <c r="GM81" s="84"/>
      <c r="GN81" s="84"/>
      <c r="GO81" s="84"/>
      <c r="GP81" s="84"/>
      <c r="GQ81" s="84"/>
      <c r="GR81" s="84"/>
      <c r="GS81" s="84"/>
      <c r="GT81" s="84"/>
      <c r="GU81" s="84"/>
      <c r="GV81" s="84"/>
      <c r="GW81" s="84"/>
      <c r="GX81" s="84"/>
      <c r="GY81" s="84"/>
      <c r="GZ81" s="84"/>
      <c r="HA81" s="84"/>
      <c r="HB81" s="84"/>
      <c r="HC81" s="84"/>
      <c r="HD81" s="84"/>
      <c r="HE81" s="84"/>
      <c r="HF81" s="84"/>
      <c r="HG81" s="84"/>
      <c r="HH81" s="84"/>
      <c r="HI81" s="84"/>
      <c r="HJ81" s="84"/>
      <c r="HK81" s="84"/>
      <c r="HL81" s="84"/>
      <c r="HM81" s="84"/>
      <c r="HN81" s="84"/>
      <c r="HO81" s="84"/>
      <c r="HP81" s="84"/>
      <c r="HQ81" s="84"/>
      <c r="HR81" s="84"/>
      <c r="HS81" s="84"/>
      <c r="HT81" s="84"/>
      <c r="HU81" s="84"/>
      <c r="HV81" s="84"/>
      <c r="HW81" s="84"/>
      <c r="HX81" s="84"/>
      <c r="HY81" s="84"/>
      <c r="HZ81" s="84"/>
      <c r="IA81" s="84"/>
      <c r="IB81" s="84"/>
      <c r="IC81" s="84"/>
      <c r="ID81" s="84"/>
      <c r="IE81" s="84"/>
      <c r="IF81" s="84"/>
      <c r="IG81" s="84"/>
      <c r="IH81" s="84"/>
      <c r="II81" s="84"/>
      <c r="IJ81" s="84"/>
      <c r="IK81" s="84"/>
      <c r="IL81" s="84"/>
      <c r="IM81" s="84"/>
      <c r="IN81" s="84"/>
      <c r="IO81" s="84"/>
      <c r="IP81" s="84"/>
      <c r="IQ81" s="84"/>
      <c r="IR81" s="84"/>
      <c r="IS81" s="84"/>
      <c r="IT81" s="84"/>
      <c r="IU81" s="84"/>
      <c r="IV81" s="84"/>
      <c r="IW81" s="84"/>
      <c r="IX81" s="84"/>
      <c r="IY81" s="84"/>
      <c r="IZ81" s="84"/>
      <c r="JA81" s="84"/>
      <c r="JB81" s="84"/>
      <c r="JC81" s="84"/>
      <c r="JD81" s="84"/>
      <c r="JE81" s="84"/>
      <c r="JF81" s="84"/>
      <c r="JG81" s="84"/>
      <c r="JH81" s="84"/>
      <c r="JI81" s="84"/>
      <c r="JJ81" s="84"/>
      <c r="JK81" s="84"/>
      <c r="JL81" s="84"/>
      <c r="JM81" s="84"/>
      <c r="JN81" s="84"/>
      <c r="JO81" s="84"/>
      <c r="JP81" s="84"/>
      <c r="JQ81" s="84"/>
      <c r="JR81" s="84"/>
      <c r="JS81" s="84"/>
      <c r="JT81" s="84"/>
      <c r="JU81" s="84"/>
      <c r="JV81" s="84"/>
      <c r="JW81" s="84"/>
      <c r="JX81" s="84"/>
      <c r="JY81" s="84"/>
      <c r="JZ81" s="84"/>
      <c r="KA81" s="84"/>
      <c r="KB81" s="84"/>
      <c r="KC81" s="84"/>
      <c r="KD81" s="84"/>
      <c r="KE81" s="84"/>
      <c r="KF81" s="84"/>
      <c r="KG81" s="84"/>
      <c r="KH81" s="84"/>
      <c r="KI81" s="84"/>
      <c r="KJ81" s="84"/>
      <c r="KK81" s="84"/>
      <c r="KL81" s="84"/>
      <c r="KM81" s="84"/>
      <c r="KN81" s="84"/>
      <c r="KO81" s="84"/>
      <c r="KP81" s="84"/>
      <c r="KQ81" s="84"/>
      <c r="KR81" s="84"/>
      <c r="KS81" s="84"/>
      <c r="KT81" s="84"/>
      <c r="KU81" s="84"/>
      <c r="KV81" s="84"/>
      <c r="KW81" s="84"/>
      <c r="KX81" s="84"/>
      <c r="KY81" s="84"/>
      <c r="KZ81" s="84"/>
      <c r="LA81" s="84"/>
      <c r="LB81" s="84"/>
      <c r="LC81" s="84"/>
      <c r="LD81" s="84"/>
      <c r="LE81" s="84"/>
      <c r="LF81" s="84"/>
      <c r="LG81" s="84"/>
      <c r="LH81" s="84"/>
      <c r="LI81" s="84"/>
      <c r="LJ81" s="84"/>
      <c r="LK81" s="84"/>
      <c r="LL81" s="84"/>
      <c r="LM81" s="84"/>
      <c r="LN81" s="84"/>
      <c r="LO81" s="84"/>
      <c r="LP81" s="84"/>
      <c r="LQ81" s="84"/>
      <c r="LR81" s="84"/>
      <c r="LS81" s="84"/>
      <c r="LT81" s="84"/>
      <c r="LU81" s="84"/>
      <c r="LV81" s="84"/>
      <c r="LW81" s="84"/>
      <c r="LX81" s="84"/>
      <c r="LY81" s="84"/>
      <c r="LZ81" s="84"/>
      <c r="MA81" s="84"/>
      <c r="MB81" s="84"/>
      <c r="MC81" s="84"/>
      <c r="MD81" s="84"/>
      <c r="ME81" s="84"/>
      <c r="MF81" s="84"/>
      <c r="MG81" s="84"/>
      <c r="MH81" s="84"/>
      <c r="MI81" s="84"/>
      <c r="MJ81" s="84"/>
      <c r="MK81" s="84"/>
      <c r="ML81" s="84"/>
      <c r="MM81" s="84"/>
      <c r="MN81" s="84"/>
      <c r="MO81" s="84"/>
      <c r="MP81" s="84"/>
      <c r="MQ81" s="84"/>
      <c r="MR81" s="84"/>
      <c r="MS81" s="84"/>
      <c r="MT81" s="84"/>
      <c r="MU81" s="84"/>
      <c r="MV81" s="84"/>
      <c r="MW81" s="84"/>
      <c r="MX81" s="84"/>
      <c r="MY81" s="84"/>
      <c r="MZ81" s="84"/>
      <c r="NA81" s="84"/>
      <c r="NB81" s="84"/>
      <c r="NC81" s="84"/>
      <c r="ND81" s="84"/>
      <c r="NE81" s="84"/>
      <c r="NF81" s="84"/>
      <c r="NG81" s="84"/>
      <c r="NH81" s="84"/>
      <c r="NI81" s="84"/>
      <c r="NJ81" s="84"/>
      <c r="NK81" s="84"/>
      <c r="NL81" s="84"/>
      <c r="NM81" s="84"/>
      <c r="NN81" s="84"/>
      <c r="NO81" s="84"/>
      <c r="NP81" s="84"/>
      <c r="NQ81" s="84"/>
      <c r="NR81" s="84"/>
      <c r="NS81" s="84"/>
      <c r="NT81" s="84"/>
      <c r="NU81" s="84"/>
      <c r="NV81" s="84"/>
      <c r="NW81" s="84"/>
    </row>
    <row r="82" spans="1:387" s="40" customFormat="1" ht="54" x14ac:dyDescent="0.25">
      <c r="A82" s="79"/>
      <c r="B82" s="79">
        <v>1</v>
      </c>
      <c r="C82" s="77"/>
      <c r="D82" s="79"/>
      <c r="E82" s="79"/>
      <c r="F82" s="30"/>
      <c r="G82" s="30"/>
      <c r="H82" s="30"/>
      <c r="I82" s="30">
        <v>1</v>
      </c>
      <c r="J82" s="30"/>
      <c r="K82" s="30"/>
      <c r="L82" s="30"/>
      <c r="M82" s="32" t="s">
        <v>1285</v>
      </c>
      <c r="N82" s="33" t="s">
        <v>309</v>
      </c>
      <c r="O82" s="3" t="s">
        <v>1286</v>
      </c>
      <c r="P82" s="34" t="s">
        <v>2064</v>
      </c>
      <c r="Q82" s="31" t="s">
        <v>1358</v>
      </c>
      <c r="R82" s="32" t="s">
        <v>1287</v>
      </c>
      <c r="S82" s="35" t="s">
        <v>1288</v>
      </c>
      <c r="T82" s="82">
        <v>44676</v>
      </c>
      <c r="U82" s="82">
        <v>44687</v>
      </c>
      <c r="V82" s="82">
        <v>44910</v>
      </c>
      <c r="W82" s="36">
        <v>3218930</v>
      </c>
      <c r="X82" s="19">
        <v>0</v>
      </c>
      <c r="Y82" s="19">
        <v>0</v>
      </c>
      <c r="Z82" s="19">
        <v>0</v>
      </c>
      <c r="AA82" s="19">
        <v>0</v>
      </c>
      <c r="AB82" s="22">
        <f t="shared" si="7"/>
        <v>3218930</v>
      </c>
      <c r="AC82" s="19">
        <v>0</v>
      </c>
      <c r="AD82" s="22">
        <f t="shared" si="8"/>
        <v>3218930</v>
      </c>
      <c r="AE82" s="20">
        <v>0</v>
      </c>
      <c r="AF82" s="22">
        <f t="shared" si="9"/>
        <v>3218930</v>
      </c>
      <c r="AG82" s="38" t="s">
        <v>1289</v>
      </c>
      <c r="AH82" s="37" t="s">
        <v>1013</v>
      </c>
      <c r="AI82" s="37" t="s">
        <v>366</v>
      </c>
      <c r="AJ82" s="39">
        <v>830131869</v>
      </c>
      <c r="AK82" s="39">
        <v>6</v>
      </c>
      <c r="AL82" s="37" t="s">
        <v>552</v>
      </c>
      <c r="AM82" s="39">
        <v>5334444</v>
      </c>
      <c r="AN82" s="108" t="s">
        <v>553</v>
      </c>
      <c r="AO82" s="109" t="s">
        <v>20</v>
      </c>
      <c r="AP82" s="84"/>
      <c r="AQ82" s="84"/>
      <c r="AR82" s="84"/>
      <c r="AS82" s="84"/>
      <c r="AT82" s="84"/>
      <c r="AU82" s="84"/>
      <c r="AV82" s="84"/>
      <c r="AW82" s="84"/>
      <c r="AX82" s="84"/>
      <c r="AY82" s="84"/>
      <c r="AZ82" s="84"/>
      <c r="BA82" s="84"/>
      <c r="BB82" s="84"/>
      <c r="BC82" s="84"/>
      <c r="BD82" s="84"/>
      <c r="BE82" s="84"/>
      <c r="BF82" s="84"/>
      <c r="BG82" s="84"/>
      <c r="BH82" s="84"/>
      <c r="BI82" s="84"/>
      <c r="BJ82" s="84"/>
      <c r="BK82" s="84"/>
      <c r="BL82" s="84"/>
      <c r="BM82" s="84"/>
      <c r="BN82" s="84"/>
      <c r="BO82" s="84"/>
      <c r="BP82" s="84"/>
      <c r="BQ82" s="84"/>
      <c r="BR82" s="84"/>
      <c r="BS82" s="84"/>
      <c r="BT82" s="84"/>
      <c r="BU82" s="84"/>
      <c r="BV82" s="84"/>
      <c r="BW82" s="84"/>
      <c r="BX82" s="84"/>
      <c r="BY82" s="84"/>
      <c r="BZ82" s="84"/>
      <c r="CA82" s="84"/>
      <c r="CB82" s="84"/>
      <c r="CC82" s="84"/>
      <c r="CD82" s="84"/>
      <c r="CE82" s="84"/>
      <c r="CF82" s="84"/>
      <c r="CG82" s="84"/>
      <c r="CH82" s="84"/>
      <c r="CI82" s="84"/>
      <c r="CJ82" s="84"/>
      <c r="CK82" s="84"/>
      <c r="CL82" s="84"/>
      <c r="CM82" s="84"/>
      <c r="CN82" s="84"/>
      <c r="CO82" s="84"/>
      <c r="CP82" s="84"/>
      <c r="CQ82" s="84"/>
      <c r="CR82" s="84"/>
      <c r="CS82" s="84"/>
      <c r="CT82" s="84"/>
      <c r="CU82" s="84"/>
      <c r="CV82" s="84"/>
      <c r="CW82" s="84"/>
      <c r="CX82" s="84"/>
      <c r="CY82" s="84"/>
      <c r="CZ82" s="84"/>
      <c r="DA82" s="84"/>
      <c r="DB82" s="84"/>
      <c r="DC82" s="84"/>
      <c r="DD82" s="84"/>
      <c r="DE82" s="84"/>
      <c r="DF82" s="84"/>
      <c r="DG82" s="84"/>
      <c r="DH82" s="84"/>
      <c r="DI82" s="84"/>
      <c r="DJ82" s="84"/>
      <c r="DK82" s="84"/>
      <c r="DL82" s="84"/>
      <c r="DM82" s="84"/>
      <c r="DN82" s="84"/>
      <c r="DO82" s="84"/>
      <c r="DP82" s="84"/>
      <c r="DQ82" s="84"/>
      <c r="DR82" s="84"/>
      <c r="DS82" s="84"/>
      <c r="DT82" s="84"/>
      <c r="DU82" s="84"/>
      <c r="DV82" s="84"/>
      <c r="DW82" s="84"/>
      <c r="DX82" s="84"/>
      <c r="DY82" s="84"/>
      <c r="DZ82" s="84"/>
      <c r="EA82" s="84"/>
      <c r="EB82" s="84"/>
      <c r="EC82" s="84"/>
      <c r="ED82" s="84"/>
      <c r="EE82" s="84"/>
      <c r="EF82" s="84"/>
      <c r="EG82" s="84"/>
      <c r="EH82" s="84"/>
      <c r="EI82" s="84"/>
      <c r="EJ82" s="84"/>
      <c r="EK82" s="84"/>
      <c r="EL82" s="84"/>
      <c r="EM82" s="84"/>
      <c r="EN82" s="84"/>
      <c r="EO82" s="84"/>
      <c r="EP82" s="84"/>
      <c r="EQ82" s="84"/>
      <c r="ER82" s="84"/>
      <c r="ES82" s="84"/>
      <c r="ET82" s="84"/>
      <c r="EU82" s="84"/>
      <c r="EV82" s="84"/>
      <c r="EW82" s="84"/>
      <c r="EX82" s="84"/>
      <c r="EY82" s="84"/>
      <c r="EZ82" s="84"/>
      <c r="FA82" s="84"/>
      <c r="FB82" s="84"/>
      <c r="FC82" s="84"/>
      <c r="FD82" s="84"/>
      <c r="FE82" s="84"/>
      <c r="FF82" s="84"/>
      <c r="FG82" s="84"/>
      <c r="FH82" s="84"/>
      <c r="FI82" s="84"/>
      <c r="FJ82" s="84"/>
      <c r="FK82" s="84"/>
      <c r="FL82" s="84"/>
      <c r="FM82" s="84"/>
      <c r="FN82" s="84"/>
      <c r="FO82" s="84"/>
      <c r="FP82" s="84"/>
      <c r="FQ82" s="84"/>
      <c r="FR82" s="84"/>
      <c r="FS82" s="84"/>
      <c r="FT82" s="84"/>
      <c r="FU82" s="84"/>
      <c r="FV82" s="84"/>
      <c r="FW82" s="84"/>
      <c r="FX82" s="84"/>
      <c r="FY82" s="84"/>
      <c r="FZ82" s="84"/>
      <c r="GA82" s="84"/>
      <c r="GB82" s="84"/>
      <c r="GC82" s="84"/>
      <c r="GD82" s="84"/>
      <c r="GE82" s="84"/>
      <c r="GF82" s="84"/>
      <c r="GG82" s="84"/>
      <c r="GH82" s="84"/>
      <c r="GI82" s="84"/>
      <c r="GJ82" s="84"/>
      <c r="GK82" s="84"/>
      <c r="GL82" s="84"/>
      <c r="GM82" s="84"/>
      <c r="GN82" s="84"/>
      <c r="GO82" s="84"/>
      <c r="GP82" s="84"/>
      <c r="GQ82" s="84"/>
      <c r="GR82" s="84"/>
      <c r="GS82" s="84"/>
      <c r="GT82" s="84"/>
      <c r="GU82" s="84"/>
      <c r="GV82" s="84"/>
      <c r="GW82" s="84"/>
      <c r="GX82" s="84"/>
      <c r="GY82" s="84"/>
      <c r="GZ82" s="84"/>
      <c r="HA82" s="84"/>
      <c r="HB82" s="84"/>
      <c r="HC82" s="84"/>
      <c r="HD82" s="84"/>
      <c r="HE82" s="84"/>
      <c r="HF82" s="84"/>
      <c r="HG82" s="84"/>
      <c r="HH82" s="84"/>
      <c r="HI82" s="84"/>
      <c r="HJ82" s="84"/>
      <c r="HK82" s="84"/>
      <c r="HL82" s="84"/>
      <c r="HM82" s="84"/>
      <c r="HN82" s="84"/>
      <c r="HO82" s="84"/>
      <c r="HP82" s="84"/>
      <c r="HQ82" s="84"/>
      <c r="HR82" s="84"/>
      <c r="HS82" s="84"/>
      <c r="HT82" s="84"/>
      <c r="HU82" s="84"/>
      <c r="HV82" s="84"/>
      <c r="HW82" s="84"/>
      <c r="HX82" s="84"/>
      <c r="HY82" s="84"/>
      <c r="HZ82" s="84"/>
      <c r="IA82" s="84"/>
      <c r="IB82" s="84"/>
      <c r="IC82" s="84"/>
      <c r="ID82" s="84"/>
      <c r="IE82" s="84"/>
      <c r="IF82" s="84"/>
      <c r="IG82" s="84"/>
      <c r="IH82" s="84"/>
      <c r="II82" s="84"/>
      <c r="IJ82" s="84"/>
      <c r="IK82" s="84"/>
      <c r="IL82" s="84"/>
      <c r="IM82" s="84"/>
      <c r="IN82" s="84"/>
      <c r="IO82" s="84"/>
      <c r="IP82" s="84"/>
      <c r="IQ82" s="84"/>
      <c r="IR82" s="84"/>
      <c r="IS82" s="84"/>
      <c r="IT82" s="84"/>
      <c r="IU82" s="84"/>
      <c r="IV82" s="84"/>
      <c r="IW82" s="84"/>
      <c r="IX82" s="84"/>
      <c r="IY82" s="84"/>
      <c r="IZ82" s="84"/>
      <c r="JA82" s="84"/>
      <c r="JB82" s="84"/>
      <c r="JC82" s="84"/>
      <c r="JD82" s="84"/>
      <c r="JE82" s="84"/>
      <c r="JF82" s="84"/>
      <c r="JG82" s="84"/>
      <c r="JH82" s="84"/>
      <c r="JI82" s="84"/>
      <c r="JJ82" s="84"/>
      <c r="JK82" s="84"/>
      <c r="JL82" s="84"/>
      <c r="JM82" s="84"/>
      <c r="JN82" s="84"/>
      <c r="JO82" s="84"/>
      <c r="JP82" s="84"/>
      <c r="JQ82" s="84"/>
      <c r="JR82" s="84"/>
      <c r="JS82" s="84"/>
      <c r="JT82" s="84"/>
      <c r="JU82" s="84"/>
      <c r="JV82" s="84"/>
      <c r="JW82" s="84"/>
      <c r="JX82" s="84"/>
      <c r="JY82" s="84"/>
      <c r="JZ82" s="84"/>
      <c r="KA82" s="84"/>
      <c r="KB82" s="84"/>
      <c r="KC82" s="84"/>
      <c r="KD82" s="84"/>
      <c r="KE82" s="84"/>
      <c r="KF82" s="84"/>
      <c r="KG82" s="84"/>
      <c r="KH82" s="84"/>
      <c r="KI82" s="84"/>
      <c r="KJ82" s="84"/>
      <c r="KK82" s="84"/>
      <c r="KL82" s="84"/>
      <c r="KM82" s="84"/>
      <c r="KN82" s="84"/>
      <c r="KO82" s="84"/>
      <c r="KP82" s="84"/>
      <c r="KQ82" s="84"/>
      <c r="KR82" s="84"/>
      <c r="KS82" s="84"/>
      <c r="KT82" s="84"/>
      <c r="KU82" s="84"/>
      <c r="KV82" s="84"/>
      <c r="KW82" s="84"/>
      <c r="KX82" s="84"/>
      <c r="KY82" s="84"/>
      <c r="KZ82" s="84"/>
      <c r="LA82" s="84"/>
      <c r="LB82" s="84"/>
      <c r="LC82" s="84"/>
      <c r="LD82" s="84"/>
      <c r="LE82" s="84"/>
      <c r="LF82" s="84"/>
      <c r="LG82" s="84"/>
      <c r="LH82" s="84"/>
      <c r="LI82" s="84"/>
      <c r="LJ82" s="84"/>
      <c r="LK82" s="84"/>
      <c r="LL82" s="84"/>
      <c r="LM82" s="84"/>
      <c r="LN82" s="84"/>
      <c r="LO82" s="84"/>
      <c r="LP82" s="84"/>
      <c r="LQ82" s="84"/>
      <c r="LR82" s="84"/>
      <c r="LS82" s="84"/>
      <c r="LT82" s="84"/>
      <c r="LU82" s="84"/>
      <c r="LV82" s="84"/>
      <c r="LW82" s="84"/>
      <c r="LX82" s="84"/>
      <c r="LY82" s="84"/>
      <c r="LZ82" s="84"/>
      <c r="MA82" s="84"/>
      <c r="MB82" s="84"/>
      <c r="MC82" s="84"/>
      <c r="MD82" s="84"/>
      <c r="ME82" s="84"/>
      <c r="MF82" s="84"/>
      <c r="MG82" s="84"/>
      <c r="MH82" s="84"/>
      <c r="MI82" s="84"/>
      <c r="MJ82" s="84"/>
      <c r="MK82" s="84"/>
      <c r="ML82" s="84"/>
      <c r="MM82" s="84"/>
      <c r="MN82" s="84"/>
      <c r="MO82" s="84"/>
      <c r="MP82" s="84"/>
      <c r="MQ82" s="84"/>
      <c r="MR82" s="84"/>
      <c r="MS82" s="84"/>
      <c r="MT82" s="84"/>
      <c r="MU82" s="84"/>
      <c r="MV82" s="84"/>
      <c r="MW82" s="84"/>
      <c r="MX82" s="84"/>
      <c r="MY82" s="84"/>
      <c r="MZ82" s="84"/>
      <c r="NA82" s="84"/>
      <c r="NB82" s="84"/>
      <c r="NC82" s="84"/>
      <c r="ND82" s="84"/>
      <c r="NE82" s="84"/>
      <c r="NF82" s="84"/>
      <c r="NG82" s="84"/>
      <c r="NH82" s="84"/>
      <c r="NI82" s="84"/>
      <c r="NJ82" s="84"/>
      <c r="NK82" s="84"/>
      <c r="NL82" s="84"/>
      <c r="NM82" s="84"/>
      <c r="NN82" s="84"/>
      <c r="NO82" s="84"/>
      <c r="NP82" s="84"/>
      <c r="NQ82" s="84"/>
      <c r="NR82" s="84"/>
      <c r="NS82" s="84"/>
      <c r="NT82" s="84"/>
      <c r="NU82" s="84"/>
      <c r="NV82" s="84"/>
      <c r="NW82" s="84"/>
    </row>
    <row r="83" spans="1:387" s="40" customFormat="1" ht="81" x14ac:dyDescent="0.25">
      <c r="A83" s="79">
        <v>1</v>
      </c>
      <c r="B83" s="79"/>
      <c r="C83" s="77"/>
      <c r="D83" s="79"/>
      <c r="E83" s="79"/>
      <c r="F83" s="30"/>
      <c r="G83" s="30"/>
      <c r="H83" s="30">
        <v>1</v>
      </c>
      <c r="I83" s="30"/>
      <c r="J83" s="30"/>
      <c r="K83" s="30"/>
      <c r="L83" s="30"/>
      <c r="M83" s="32" t="s">
        <v>1291</v>
      </c>
      <c r="N83" s="33" t="s">
        <v>309</v>
      </c>
      <c r="O83" s="3" t="s">
        <v>1292</v>
      </c>
      <c r="P83" s="34" t="s">
        <v>2065</v>
      </c>
      <c r="Q83" s="31" t="s">
        <v>1901</v>
      </c>
      <c r="R83" s="32" t="s">
        <v>1293</v>
      </c>
      <c r="S83" s="35" t="s">
        <v>1974</v>
      </c>
      <c r="T83" s="82">
        <v>44677</v>
      </c>
      <c r="U83" s="82">
        <v>44684</v>
      </c>
      <c r="V83" s="82">
        <v>44880</v>
      </c>
      <c r="W83" s="36">
        <v>65000000</v>
      </c>
      <c r="X83" s="19">
        <v>0</v>
      </c>
      <c r="Y83" s="19">
        <v>0</v>
      </c>
      <c r="Z83" s="19">
        <v>0</v>
      </c>
      <c r="AA83" s="19">
        <v>0</v>
      </c>
      <c r="AB83" s="22">
        <f t="shared" si="7"/>
        <v>65000000</v>
      </c>
      <c r="AC83" s="19">
        <v>0</v>
      </c>
      <c r="AD83" s="22">
        <f t="shared" si="8"/>
        <v>65000000</v>
      </c>
      <c r="AE83" s="20">
        <v>0</v>
      </c>
      <c r="AF83" s="22">
        <f t="shared" si="9"/>
        <v>65000000</v>
      </c>
      <c r="AG83" s="38" t="s">
        <v>337</v>
      </c>
      <c r="AH83" s="37" t="s">
        <v>1013</v>
      </c>
      <c r="AI83" s="37" t="s">
        <v>75</v>
      </c>
      <c r="AJ83" s="39">
        <v>830055758</v>
      </c>
      <c r="AK83" s="39">
        <v>1</v>
      </c>
      <c r="AL83" s="37" t="s">
        <v>454</v>
      </c>
      <c r="AM83" s="39">
        <v>6114015</v>
      </c>
      <c r="AN83" s="108" t="s">
        <v>76</v>
      </c>
      <c r="AO83" s="109" t="s">
        <v>20</v>
      </c>
      <c r="AP83" s="84"/>
      <c r="AQ83" s="84"/>
      <c r="AR83" s="84"/>
      <c r="AS83" s="84"/>
      <c r="AT83" s="84"/>
      <c r="AU83" s="84"/>
      <c r="AV83" s="84"/>
      <c r="AW83" s="84"/>
      <c r="AX83" s="84"/>
      <c r="AY83" s="84"/>
      <c r="AZ83" s="84"/>
      <c r="BA83" s="84"/>
      <c r="BB83" s="84"/>
      <c r="BC83" s="84"/>
      <c r="BD83" s="84"/>
      <c r="BE83" s="84"/>
      <c r="BF83" s="84"/>
      <c r="BG83" s="84"/>
      <c r="BH83" s="84"/>
      <c r="BI83" s="84"/>
      <c r="BJ83" s="84"/>
      <c r="BK83" s="84"/>
      <c r="BL83" s="84"/>
      <c r="BM83" s="84"/>
      <c r="BN83" s="84"/>
      <c r="BO83" s="84"/>
      <c r="BP83" s="84"/>
      <c r="BQ83" s="84"/>
      <c r="BR83" s="84"/>
      <c r="BS83" s="84"/>
      <c r="BT83" s="84"/>
      <c r="BU83" s="84"/>
      <c r="BV83" s="84"/>
      <c r="BW83" s="84"/>
      <c r="BX83" s="84"/>
      <c r="BY83" s="84"/>
      <c r="BZ83" s="84"/>
      <c r="CA83" s="84"/>
      <c r="CB83" s="84"/>
      <c r="CC83" s="84"/>
      <c r="CD83" s="84"/>
      <c r="CE83" s="84"/>
      <c r="CF83" s="84"/>
      <c r="CG83" s="84"/>
      <c r="CH83" s="84"/>
      <c r="CI83" s="84"/>
      <c r="CJ83" s="84"/>
      <c r="CK83" s="84"/>
      <c r="CL83" s="84"/>
      <c r="CM83" s="84"/>
      <c r="CN83" s="84"/>
      <c r="CO83" s="84"/>
      <c r="CP83" s="84"/>
      <c r="CQ83" s="84"/>
      <c r="CR83" s="84"/>
      <c r="CS83" s="84"/>
      <c r="CT83" s="84"/>
      <c r="CU83" s="84"/>
      <c r="CV83" s="84"/>
      <c r="CW83" s="84"/>
      <c r="CX83" s="84"/>
      <c r="CY83" s="84"/>
      <c r="CZ83" s="84"/>
      <c r="DA83" s="84"/>
      <c r="DB83" s="84"/>
      <c r="DC83" s="84"/>
      <c r="DD83" s="84"/>
      <c r="DE83" s="84"/>
      <c r="DF83" s="84"/>
      <c r="DG83" s="84"/>
      <c r="DH83" s="84"/>
      <c r="DI83" s="84"/>
      <c r="DJ83" s="84"/>
      <c r="DK83" s="84"/>
      <c r="DL83" s="84"/>
      <c r="DM83" s="84"/>
      <c r="DN83" s="84"/>
      <c r="DO83" s="84"/>
      <c r="DP83" s="84"/>
      <c r="DQ83" s="84"/>
      <c r="DR83" s="84"/>
      <c r="DS83" s="84"/>
      <c r="DT83" s="84"/>
      <c r="DU83" s="84"/>
      <c r="DV83" s="84"/>
      <c r="DW83" s="84"/>
      <c r="DX83" s="84"/>
      <c r="DY83" s="84"/>
      <c r="DZ83" s="84"/>
      <c r="EA83" s="84"/>
      <c r="EB83" s="84"/>
      <c r="EC83" s="84"/>
      <c r="ED83" s="84"/>
      <c r="EE83" s="84"/>
      <c r="EF83" s="84"/>
      <c r="EG83" s="84"/>
      <c r="EH83" s="84"/>
      <c r="EI83" s="84"/>
      <c r="EJ83" s="84"/>
      <c r="EK83" s="84"/>
      <c r="EL83" s="84"/>
      <c r="EM83" s="84"/>
      <c r="EN83" s="84"/>
      <c r="EO83" s="84"/>
      <c r="EP83" s="84"/>
      <c r="EQ83" s="84"/>
      <c r="ER83" s="84"/>
      <c r="ES83" s="84"/>
      <c r="ET83" s="84"/>
      <c r="EU83" s="84"/>
      <c r="EV83" s="84"/>
      <c r="EW83" s="84"/>
      <c r="EX83" s="84"/>
      <c r="EY83" s="84"/>
      <c r="EZ83" s="84"/>
      <c r="FA83" s="84"/>
      <c r="FB83" s="84"/>
      <c r="FC83" s="84"/>
      <c r="FD83" s="84"/>
      <c r="FE83" s="84"/>
      <c r="FF83" s="84"/>
      <c r="FG83" s="84"/>
      <c r="FH83" s="84"/>
      <c r="FI83" s="84"/>
      <c r="FJ83" s="84"/>
      <c r="FK83" s="84"/>
      <c r="FL83" s="84"/>
      <c r="FM83" s="84"/>
      <c r="FN83" s="84"/>
      <c r="FO83" s="84"/>
      <c r="FP83" s="84"/>
      <c r="FQ83" s="84"/>
      <c r="FR83" s="84"/>
      <c r="FS83" s="84"/>
      <c r="FT83" s="84"/>
      <c r="FU83" s="84"/>
      <c r="FV83" s="84"/>
      <c r="FW83" s="84"/>
      <c r="FX83" s="84"/>
      <c r="FY83" s="84"/>
      <c r="FZ83" s="84"/>
      <c r="GA83" s="84"/>
      <c r="GB83" s="84"/>
      <c r="GC83" s="84"/>
      <c r="GD83" s="84"/>
      <c r="GE83" s="84"/>
      <c r="GF83" s="84"/>
      <c r="GG83" s="84"/>
      <c r="GH83" s="84"/>
      <c r="GI83" s="84"/>
      <c r="GJ83" s="84"/>
      <c r="GK83" s="84"/>
      <c r="GL83" s="84"/>
      <c r="GM83" s="84"/>
      <c r="GN83" s="84"/>
      <c r="GO83" s="84"/>
      <c r="GP83" s="84"/>
      <c r="GQ83" s="84"/>
      <c r="GR83" s="84"/>
      <c r="GS83" s="84"/>
      <c r="GT83" s="84"/>
      <c r="GU83" s="84"/>
      <c r="GV83" s="84"/>
      <c r="GW83" s="84"/>
      <c r="GX83" s="84"/>
      <c r="GY83" s="84"/>
      <c r="GZ83" s="84"/>
      <c r="HA83" s="84"/>
      <c r="HB83" s="84"/>
      <c r="HC83" s="84"/>
      <c r="HD83" s="84"/>
      <c r="HE83" s="84"/>
      <c r="HF83" s="84"/>
      <c r="HG83" s="84"/>
      <c r="HH83" s="84"/>
      <c r="HI83" s="84"/>
      <c r="HJ83" s="84"/>
      <c r="HK83" s="84"/>
      <c r="HL83" s="84"/>
      <c r="HM83" s="84"/>
      <c r="HN83" s="84"/>
      <c r="HO83" s="84"/>
      <c r="HP83" s="84"/>
      <c r="HQ83" s="84"/>
      <c r="HR83" s="84"/>
      <c r="HS83" s="84"/>
      <c r="HT83" s="84"/>
      <c r="HU83" s="84"/>
      <c r="HV83" s="84"/>
      <c r="HW83" s="84"/>
      <c r="HX83" s="84"/>
      <c r="HY83" s="84"/>
      <c r="HZ83" s="84"/>
      <c r="IA83" s="84"/>
      <c r="IB83" s="84"/>
      <c r="IC83" s="84"/>
      <c r="ID83" s="84"/>
      <c r="IE83" s="84"/>
      <c r="IF83" s="84"/>
      <c r="IG83" s="84"/>
      <c r="IH83" s="84"/>
      <c r="II83" s="84"/>
      <c r="IJ83" s="84"/>
      <c r="IK83" s="84"/>
      <c r="IL83" s="84"/>
      <c r="IM83" s="84"/>
      <c r="IN83" s="84"/>
      <c r="IO83" s="84"/>
      <c r="IP83" s="84"/>
      <c r="IQ83" s="84"/>
      <c r="IR83" s="84"/>
      <c r="IS83" s="84"/>
      <c r="IT83" s="84"/>
      <c r="IU83" s="84"/>
      <c r="IV83" s="84"/>
      <c r="IW83" s="84"/>
      <c r="IX83" s="84"/>
      <c r="IY83" s="84"/>
      <c r="IZ83" s="84"/>
      <c r="JA83" s="84"/>
      <c r="JB83" s="84"/>
      <c r="JC83" s="84"/>
      <c r="JD83" s="84"/>
      <c r="JE83" s="84"/>
      <c r="JF83" s="84"/>
      <c r="JG83" s="84"/>
      <c r="JH83" s="84"/>
      <c r="JI83" s="84"/>
      <c r="JJ83" s="84"/>
      <c r="JK83" s="84"/>
      <c r="JL83" s="84"/>
      <c r="JM83" s="84"/>
      <c r="JN83" s="84"/>
      <c r="JO83" s="84"/>
      <c r="JP83" s="84"/>
      <c r="JQ83" s="84"/>
      <c r="JR83" s="84"/>
      <c r="JS83" s="84"/>
      <c r="JT83" s="84"/>
      <c r="JU83" s="84"/>
      <c r="JV83" s="84"/>
      <c r="JW83" s="84"/>
      <c r="JX83" s="84"/>
      <c r="JY83" s="84"/>
      <c r="JZ83" s="84"/>
      <c r="KA83" s="84"/>
      <c r="KB83" s="84"/>
      <c r="KC83" s="84"/>
      <c r="KD83" s="84"/>
      <c r="KE83" s="84"/>
      <c r="KF83" s="84"/>
      <c r="KG83" s="84"/>
      <c r="KH83" s="84"/>
      <c r="KI83" s="84"/>
      <c r="KJ83" s="84"/>
      <c r="KK83" s="84"/>
      <c r="KL83" s="84"/>
      <c r="KM83" s="84"/>
      <c r="KN83" s="84"/>
      <c r="KO83" s="84"/>
      <c r="KP83" s="84"/>
      <c r="KQ83" s="84"/>
      <c r="KR83" s="84"/>
      <c r="KS83" s="84"/>
      <c r="KT83" s="84"/>
      <c r="KU83" s="84"/>
      <c r="KV83" s="84"/>
      <c r="KW83" s="84"/>
      <c r="KX83" s="84"/>
      <c r="KY83" s="84"/>
      <c r="KZ83" s="84"/>
      <c r="LA83" s="84"/>
      <c r="LB83" s="84"/>
      <c r="LC83" s="84"/>
      <c r="LD83" s="84"/>
      <c r="LE83" s="84"/>
      <c r="LF83" s="84"/>
      <c r="LG83" s="84"/>
      <c r="LH83" s="84"/>
      <c r="LI83" s="84"/>
      <c r="LJ83" s="84"/>
      <c r="LK83" s="84"/>
      <c r="LL83" s="84"/>
      <c r="LM83" s="84"/>
      <c r="LN83" s="84"/>
      <c r="LO83" s="84"/>
      <c r="LP83" s="84"/>
      <c r="LQ83" s="84"/>
      <c r="LR83" s="84"/>
      <c r="LS83" s="84"/>
      <c r="LT83" s="84"/>
      <c r="LU83" s="84"/>
      <c r="LV83" s="84"/>
      <c r="LW83" s="84"/>
      <c r="LX83" s="84"/>
      <c r="LY83" s="84"/>
      <c r="LZ83" s="84"/>
      <c r="MA83" s="84"/>
      <c r="MB83" s="84"/>
      <c r="MC83" s="84"/>
      <c r="MD83" s="84"/>
      <c r="ME83" s="84"/>
      <c r="MF83" s="84"/>
      <c r="MG83" s="84"/>
      <c r="MH83" s="84"/>
      <c r="MI83" s="84"/>
      <c r="MJ83" s="84"/>
      <c r="MK83" s="84"/>
      <c r="ML83" s="84"/>
      <c r="MM83" s="84"/>
      <c r="MN83" s="84"/>
      <c r="MO83" s="84"/>
      <c r="MP83" s="84"/>
      <c r="MQ83" s="84"/>
      <c r="MR83" s="84"/>
      <c r="MS83" s="84"/>
      <c r="MT83" s="84"/>
      <c r="MU83" s="84"/>
      <c r="MV83" s="84"/>
      <c r="MW83" s="84"/>
      <c r="MX83" s="84"/>
      <c r="MY83" s="84"/>
      <c r="MZ83" s="84"/>
      <c r="NA83" s="84"/>
      <c r="NB83" s="84"/>
      <c r="NC83" s="84"/>
      <c r="ND83" s="84"/>
      <c r="NE83" s="84"/>
      <c r="NF83" s="84"/>
      <c r="NG83" s="84"/>
      <c r="NH83" s="84"/>
      <c r="NI83" s="84"/>
      <c r="NJ83" s="84"/>
      <c r="NK83" s="84"/>
      <c r="NL83" s="84"/>
      <c r="NM83" s="84"/>
      <c r="NN83" s="84"/>
      <c r="NO83" s="84"/>
      <c r="NP83" s="84"/>
      <c r="NQ83" s="84"/>
      <c r="NR83" s="84"/>
      <c r="NS83" s="84"/>
      <c r="NT83" s="84"/>
      <c r="NU83" s="84"/>
      <c r="NV83" s="84"/>
      <c r="NW83" s="84"/>
    </row>
    <row r="84" spans="1:387" s="40" customFormat="1" ht="54" x14ac:dyDescent="0.25">
      <c r="A84" s="79">
        <v>1</v>
      </c>
      <c r="B84" s="79"/>
      <c r="C84" s="77"/>
      <c r="D84" s="79"/>
      <c r="E84" s="79"/>
      <c r="F84" s="30">
        <v>1</v>
      </c>
      <c r="G84" s="30"/>
      <c r="H84" s="30"/>
      <c r="I84" s="30"/>
      <c r="J84" s="30"/>
      <c r="K84" s="30"/>
      <c r="L84" s="30"/>
      <c r="M84" s="32" t="s">
        <v>1081</v>
      </c>
      <c r="N84" s="33" t="s">
        <v>309</v>
      </c>
      <c r="O84" s="3" t="s">
        <v>1294</v>
      </c>
      <c r="P84" s="34" t="s">
        <v>2066</v>
      </c>
      <c r="Q84" s="31" t="s">
        <v>1902</v>
      </c>
      <c r="R84" s="32" t="s">
        <v>1295</v>
      </c>
      <c r="S84" s="35" t="s">
        <v>1296</v>
      </c>
      <c r="T84" s="82">
        <v>44677</v>
      </c>
      <c r="U84" s="82">
        <v>44693</v>
      </c>
      <c r="V84" s="82">
        <v>44910</v>
      </c>
      <c r="W84" s="36">
        <v>135000000</v>
      </c>
      <c r="X84" s="19">
        <v>0</v>
      </c>
      <c r="Y84" s="19">
        <v>0</v>
      </c>
      <c r="Z84" s="19">
        <v>0</v>
      </c>
      <c r="AA84" s="19">
        <v>0</v>
      </c>
      <c r="AB84" s="22">
        <f t="shared" si="7"/>
        <v>135000000</v>
      </c>
      <c r="AC84" s="19">
        <v>67500000</v>
      </c>
      <c r="AD84" s="22">
        <f t="shared" ref="AD84:AD104" si="10">AB84+AC84</f>
        <v>202500000</v>
      </c>
      <c r="AE84" s="20">
        <v>0</v>
      </c>
      <c r="AF84" s="22">
        <f t="shared" ref="AF84:AF104" si="11">AD84-AE84</f>
        <v>202500000</v>
      </c>
      <c r="AG84" s="38" t="s">
        <v>78</v>
      </c>
      <c r="AH84" s="37" t="s">
        <v>1013</v>
      </c>
      <c r="AI84" s="37" t="s">
        <v>735</v>
      </c>
      <c r="AJ84" s="39">
        <v>860019041</v>
      </c>
      <c r="AK84" s="39">
        <v>6</v>
      </c>
      <c r="AL84" s="37" t="s">
        <v>523</v>
      </c>
      <c r="AM84" s="39">
        <v>6544666</v>
      </c>
      <c r="AN84" s="108" t="s">
        <v>60</v>
      </c>
      <c r="AO84" s="109" t="s">
        <v>20</v>
      </c>
      <c r="AP84" s="84"/>
      <c r="AQ84" s="84"/>
      <c r="AR84" s="84"/>
      <c r="AS84" s="84"/>
      <c r="AT84" s="84"/>
      <c r="AU84" s="84"/>
      <c r="AV84" s="84"/>
      <c r="AW84" s="84"/>
      <c r="AX84" s="84"/>
      <c r="AY84" s="84"/>
      <c r="AZ84" s="84"/>
      <c r="BA84" s="84"/>
      <c r="BB84" s="84"/>
      <c r="BC84" s="84"/>
      <c r="BD84" s="84"/>
      <c r="BE84" s="84"/>
      <c r="BF84" s="84"/>
      <c r="BG84" s="84"/>
      <c r="BH84" s="84"/>
      <c r="BI84" s="84"/>
      <c r="BJ84" s="84"/>
      <c r="BK84" s="84"/>
      <c r="BL84" s="84"/>
      <c r="BM84" s="84"/>
      <c r="BN84" s="84"/>
      <c r="BO84" s="84"/>
      <c r="BP84" s="84"/>
      <c r="BQ84" s="84"/>
      <c r="BR84" s="84"/>
      <c r="BS84" s="84"/>
      <c r="BT84" s="84"/>
      <c r="BU84" s="84"/>
      <c r="BV84" s="84"/>
      <c r="BW84" s="84"/>
      <c r="BX84" s="84"/>
      <c r="BY84" s="84"/>
      <c r="BZ84" s="84"/>
      <c r="CA84" s="84"/>
      <c r="CB84" s="84"/>
      <c r="CC84" s="84"/>
      <c r="CD84" s="84"/>
      <c r="CE84" s="84"/>
      <c r="CF84" s="84"/>
      <c r="CG84" s="84"/>
      <c r="CH84" s="84"/>
      <c r="CI84" s="84"/>
      <c r="CJ84" s="84"/>
      <c r="CK84" s="84"/>
      <c r="CL84" s="84"/>
      <c r="CM84" s="84"/>
      <c r="CN84" s="84"/>
      <c r="CO84" s="84"/>
      <c r="CP84" s="84"/>
      <c r="CQ84" s="84"/>
      <c r="CR84" s="84"/>
      <c r="CS84" s="84"/>
      <c r="CT84" s="84"/>
      <c r="CU84" s="84"/>
      <c r="CV84" s="84"/>
      <c r="CW84" s="84"/>
      <c r="CX84" s="84"/>
      <c r="CY84" s="84"/>
      <c r="CZ84" s="84"/>
      <c r="DA84" s="84"/>
      <c r="DB84" s="84"/>
      <c r="DC84" s="84"/>
      <c r="DD84" s="84"/>
      <c r="DE84" s="84"/>
      <c r="DF84" s="84"/>
      <c r="DG84" s="84"/>
      <c r="DH84" s="84"/>
      <c r="DI84" s="84"/>
      <c r="DJ84" s="84"/>
      <c r="DK84" s="84"/>
      <c r="DL84" s="84"/>
      <c r="DM84" s="84"/>
      <c r="DN84" s="84"/>
      <c r="DO84" s="84"/>
      <c r="DP84" s="84"/>
      <c r="DQ84" s="84"/>
      <c r="DR84" s="84"/>
      <c r="DS84" s="84"/>
      <c r="DT84" s="84"/>
      <c r="DU84" s="84"/>
      <c r="DV84" s="84"/>
      <c r="DW84" s="84"/>
      <c r="DX84" s="84"/>
      <c r="DY84" s="84"/>
      <c r="DZ84" s="84"/>
      <c r="EA84" s="84"/>
      <c r="EB84" s="84"/>
      <c r="EC84" s="84"/>
      <c r="ED84" s="84"/>
      <c r="EE84" s="84"/>
      <c r="EF84" s="84"/>
      <c r="EG84" s="84"/>
      <c r="EH84" s="84"/>
      <c r="EI84" s="84"/>
      <c r="EJ84" s="84"/>
      <c r="EK84" s="84"/>
      <c r="EL84" s="84"/>
      <c r="EM84" s="84"/>
      <c r="EN84" s="84"/>
      <c r="EO84" s="84"/>
      <c r="EP84" s="84"/>
      <c r="EQ84" s="84"/>
      <c r="ER84" s="84"/>
      <c r="ES84" s="84"/>
      <c r="ET84" s="84"/>
      <c r="EU84" s="84"/>
      <c r="EV84" s="84"/>
      <c r="EW84" s="84"/>
      <c r="EX84" s="84"/>
      <c r="EY84" s="84"/>
      <c r="EZ84" s="84"/>
      <c r="FA84" s="84"/>
      <c r="FB84" s="84"/>
      <c r="FC84" s="84"/>
      <c r="FD84" s="84"/>
      <c r="FE84" s="84"/>
      <c r="FF84" s="84"/>
      <c r="FG84" s="84"/>
      <c r="FH84" s="84"/>
      <c r="FI84" s="84"/>
      <c r="FJ84" s="84"/>
      <c r="FK84" s="84"/>
      <c r="FL84" s="84"/>
      <c r="FM84" s="84"/>
      <c r="FN84" s="84"/>
      <c r="FO84" s="84"/>
      <c r="FP84" s="84"/>
      <c r="FQ84" s="84"/>
      <c r="FR84" s="84"/>
      <c r="FS84" s="84"/>
      <c r="FT84" s="84"/>
      <c r="FU84" s="84"/>
      <c r="FV84" s="84"/>
      <c r="FW84" s="84"/>
      <c r="FX84" s="84"/>
      <c r="FY84" s="84"/>
      <c r="FZ84" s="84"/>
      <c r="GA84" s="84"/>
      <c r="GB84" s="84"/>
      <c r="GC84" s="84"/>
      <c r="GD84" s="84"/>
      <c r="GE84" s="84"/>
      <c r="GF84" s="84"/>
      <c r="GG84" s="84"/>
      <c r="GH84" s="84"/>
      <c r="GI84" s="84"/>
      <c r="GJ84" s="84"/>
      <c r="GK84" s="84"/>
      <c r="GL84" s="84"/>
      <c r="GM84" s="84"/>
      <c r="GN84" s="84"/>
      <c r="GO84" s="84"/>
      <c r="GP84" s="84"/>
      <c r="GQ84" s="84"/>
      <c r="GR84" s="84"/>
      <c r="GS84" s="84"/>
      <c r="GT84" s="84"/>
      <c r="GU84" s="84"/>
      <c r="GV84" s="84"/>
      <c r="GW84" s="84"/>
      <c r="GX84" s="84"/>
      <c r="GY84" s="84"/>
      <c r="GZ84" s="84"/>
      <c r="HA84" s="84"/>
      <c r="HB84" s="84"/>
      <c r="HC84" s="84"/>
      <c r="HD84" s="84"/>
      <c r="HE84" s="84"/>
      <c r="HF84" s="84"/>
      <c r="HG84" s="84"/>
      <c r="HH84" s="84"/>
      <c r="HI84" s="84"/>
      <c r="HJ84" s="84"/>
      <c r="HK84" s="84"/>
      <c r="HL84" s="84"/>
      <c r="HM84" s="84"/>
      <c r="HN84" s="84"/>
      <c r="HO84" s="84"/>
      <c r="HP84" s="84"/>
      <c r="HQ84" s="84"/>
      <c r="HR84" s="84"/>
      <c r="HS84" s="84"/>
      <c r="HT84" s="84"/>
      <c r="HU84" s="84"/>
      <c r="HV84" s="84"/>
      <c r="HW84" s="84"/>
      <c r="HX84" s="84"/>
      <c r="HY84" s="84"/>
      <c r="HZ84" s="84"/>
      <c r="IA84" s="84"/>
      <c r="IB84" s="84"/>
      <c r="IC84" s="84"/>
      <c r="ID84" s="84"/>
      <c r="IE84" s="84"/>
      <c r="IF84" s="84"/>
      <c r="IG84" s="84"/>
      <c r="IH84" s="84"/>
      <c r="II84" s="84"/>
      <c r="IJ84" s="84"/>
      <c r="IK84" s="84"/>
      <c r="IL84" s="84"/>
      <c r="IM84" s="84"/>
      <c r="IN84" s="84"/>
      <c r="IO84" s="84"/>
      <c r="IP84" s="84"/>
      <c r="IQ84" s="84"/>
      <c r="IR84" s="84"/>
      <c r="IS84" s="84"/>
      <c r="IT84" s="84"/>
      <c r="IU84" s="84"/>
      <c r="IV84" s="84"/>
      <c r="IW84" s="84"/>
      <c r="IX84" s="84"/>
      <c r="IY84" s="84"/>
      <c r="IZ84" s="84"/>
      <c r="JA84" s="84"/>
      <c r="JB84" s="84"/>
      <c r="JC84" s="84"/>
      <c r="JD84" s="84"/>
      <c r="JE84" s="84"/>
      <c r="JF84" s="84"/>
      <c r="JG84" s="84"/>
      <c r="JH84" s="84"/>
      <c r="JI84" s="84"/>
      <c r="JJ84" s="84"/>
      <c r="JK84" s="84"/>
      <c r="JL84" s="84"/>
      <c r="JM84" s="84"/>
      <c r="JN84" s="84"/>
      <c r="JO84" s="84"/>
      <c r="JP84" s="84"/>
      <c r="JQ84" s="84"/>
      <c r="JR84" s="84"/>
      <c r="JS84" s="84"/>
      <c r="JT84" s="84"/>
      <c r="JU84" s="84"/>
      <c r="JV84" s="84"/>
      <c r="JW84" s="84"/>
      <c r="JX84" s="84"/>
      <c r="JY84" s="84"/>
      <c r="JZ84" s="84"/>
      <c r="KA84" s="84"/>
      <c r="KB84" s="84"/>
      <c r="KC84" s="84"/>
      <c r="KD84" s="84"/>
      <c r="KE84" s="84"/>
      <c r="KF84" s="84"/>
      <c r="KG84" s="84"/>
      <c r="KH84" s="84"/>
      <c r="KI84" s="84"/>
      <c r="KJ84" s="84"/>
      <c r="KK84" s="84"/>
      <c r="KL84" s="84"/>
      <c r="KM84" s="84"/>
      <c r="KN84" s="84"/>
      <c r="KO84" s="84"/>
      <c r="KP84" s="84"/>
      <c r="KQ84" s="84"/>
      <c r="KR84" s="84"/>
      <c r="KS84" s="84"/>
      <c r="KT84" s="84"/>
      <c r="KU84" s="84"/>
      <c r="KV84" s="84"/>
      <c r="KW84" s="84"/>
      <c r="KX84" s="84"/>
      <c r="KY84" s="84"/>
      <c r="KZ84" s="84"/>
      <c r="LA84" s="84"/>
      <c r="LB84" s="84"/>
      <c r="LC84" s="84"/>
      <c r="LD84" s="84"/>
      <c r="LE84" s="84"/>
      <c r="LF84" s="84"/>
      <c r="LG84" s="84"/>
      <c r="LH84" s="84"/>
      <c r="LI84" s="84"/>
      <c r="LJ84" s="84"/>
      <c r="LK84" s="84"/>
      <c r="LL84" s="84"/>
      <c r="LM84" s="84"/>
      <c r="LN84" s="84"/>
      <c r="LO84" s="84"/>
      <c r="LP84" s="84"/>
      <c r="LQ84" s="84"/>
      <c r="LR84" s="84"/>
      <c r="LS84" s="84"/>
      <c r="LT84" s="84"/>
      <c r="LU84" s="84"/>
      <c r="LV84" s="84"/>
      <c r="LW84" s="84"/>
      <c r="LX84" s="84"/>
      <c r="LY84" s="84"/>
      <c r="LZ84" s="84"/>
      <c r="MA84" s="84"/>
      <c r="MB84" s="84"/>
      <c r="MC84" s="84"/>
      <c r="MD84" s="84"/>
      <c r="ME84" s="84"/>
      <c r="MF84" s="84"/>
      <c r="MG84" s="84"/>
      <c r="MH84" s="84"/>
      <c r="MI84" s="84"/>
      <c r="MJ84" s="84"/>
      <c r="MK84" s="84"/>
      <c r="ML84" s="84"/>
      <c r="MM84" s="84"/>
      <c r="MN84" s="84"/>
      <c r="MO84" s="84"/>
      <c r="MP84" s="84"/>
      <c r="MQ84" s="84"/>
      <c r="MR84" s="84"/>
      <c r="MS84" s="84"/>
      <c r="MT84" s="84"/>
      <c r="MU84" s="84"/>
      <c r="MV84" s="84"/>
      <c r="MW84" s="84"/>
      <c r="MX84" s="84"/>
      <c r="MY84" s="84"/>
      <c r="MZ84" s="84"/>
      <c r="NA84" s="84"/>
      <c r="NB84" s="84"/>
      <c r="NC84" s="84"/>
      <c r="ND84" s="84"/>
      <c r="NE84" s="84"/>
      <c r="NF84" s="84"/>
      <c r="NG84" s="84"/>
      <c r="NH84" s="84"/>
      <c r="NI84" s="84"/>
      <c r="NJ84" s="84"/>
      <c r="NK84" s="84"/>
      <c r="NL84" s="84"/>
      <c r="NM84" s="84"/>
      <c r="NN84" s="84"/>
      <c r="NO84" s="84"/>
      <c r="NP84" s="84"/>
      <c r="NQ84" s="84"/>
      <c r="NR84" s="84"/>
      <c r="NS84" s="84"/>
      <c r="NT84" s="84"/>
      <c r="NU84" s="84"/>
      <c r="NV84" s="84"/>
      <c r="NW84" s="84"/>
    </row>
    <row r="85" spans="1:387" s="40" customFormat="1" ht="54" x14ac:dyDescent="0.25">
      <c r="A85" s="79"/>
      <c r="B85" s="79">
        <v>1</v>
      </c>
      <c r="C85" s="77"/>
      <c r="D85" s="79"/>
      <c r="E85" s="79"/>
      <c r="F85" s="30"/>
      <c r="G85" s="30"/>
      <c r="H85" s="30"/>
      <c r="I85" s="30">
        <v>1</v>
      </c>
      <c r="J85" s="30"/>
      <c r="K85" s="30"/>
      <c r="L85" s="30"/>
      <c r="M85" s="32" t="s">
        <v>1113</v>
      </c>
      <c r="N85" s="33" t="s">
        <v>309</v>
      </c>
      <c r="O85" s="3" t="s">
        <v>1298</v>
      </c>
      <c r="P85" s="34" t="s">
        <v>2067</v>
      </c>
      <c r="Q85" s="31" t="s">
        <v>1297</v>
      </c>
      <c r="R85" s="32" t="s">
        <v>1299</v>
      </c>
      <c r="S85" s="35" t="s">
        <v>1300</v>
      </c>
      <c r="T85" s="82">
        <v>44678</v>
      </c>
      <c r="U85" s="82">
        <v>44699</v>
      </c>
      <c r="V85" s="82">
        <v>44910</v>
      </c>
      <c r="W85" s="36">
        <v>640000000</v>
      </c>
      <c r="X85" s="19">
        <v>0</v>
      </c>
      <c r="Y85" s="19">
        <v>0</v>
      </c>
      <c r="Z85" s="19">
        <v>0</v>
      </c>
      <c r="AA85" s="19">
        <v>0</v>
      </c>
      <c r="AB85" s="22">
        <f t="shared" si="7"/>
        <v>640000000</v>
      </c>
      <c r="AC85" s="19">
        <v>0</v>
      </c>
      <c r="AD85" s="22">
        <f t="shared" si="10"/>
        <v>640000000</v>
      </c>
      <c r="AE85" s="20">
        <v>0</v>
      </c>
      <c r="AF85" s="22">
        <f t="shared" si="11"/>
        <v>640000000</v>
      </c>
      <c r="AG85" s="38" t="s">
        <v>78</v>
      </c>
      <c r="AH85" s="37" t="s">
        <v>1013</v>
      </c>
      <c r="AI85" s="37" t="s">
        <v>968</v>
      </c>
      <c r="AJ85" s="39">
        <v>900618831</v>
      </c>
      <c r="AK85" s="39">
        <v>2</v>
      </c>
      <c r="AL85" s="37" t="s">
        <v>1301</v>
      </c>
      <c r="AM85" s="39">
        <v>7456572</v>
      </c>
      <c r="AN85" s="108" t="s">
        <v>452</v>
      </c>
      <c r="AO85" s="109" t="s">
        <v>20</v>
      </c>
      <c r="AP85" s="84"/>
      <c r="AQ85" s="84"/>
      <c r="AR85" s="84"/>
      <c r="AS85" s="84"/>
      <c r="AT85" s="84"/>
      <c r="AU85" s="84"/>
      <c r="AV85" s="84"/>
      <c r="AW85" s="84"/>
      <c r="AX85" s="84"/>
      <c r="AY85" s="84"/>
      <c r="AZ85" s="84"/>
      <c r="BA85" s="84"/>
      <c r="BB85" s="84"/>
      <c r="BC85" s="84"/>
      <c r="BD85" s="84"/>
      <c r="BE85" s="84"/>
      <c r="BF85" s="84"/>
      <c r="BG85" s="84"/>
      <c r="BH85" s="84"/>
      <c r="BI85" s="84"/>
      <c r="BJ85" s="84"/>
      <c r="BK85" s="84"/>
      <c r="BL85" s="84"/>
      <c r="BM85" s="84"/>
      <c r="BN85" s="84"/>
      <c r="BO85" s="84"/>
      <c r="BP85" s="84"/>
      <c r="BQ85" s="84"/>
      <c r="BR85" s="84"/>
      <c r="BS85" s="84"/>
      <c r="BT85" s="84"/>
      <c r="BU85" s="84"/>
      <c r="BV85" s="84"/>
      <c r="BW85" s="84"/>
      <c r="BX85" s="84"/>
      <c r="BY85" s="84"/>
      <c r="BZ85" s="84"/>
      <c r="CA85" s="84"/>
      <c r="CB85" s="84"/>
      <c r="CC85" s="84"/>
      <c r="CD85" s="84"/>
      <c r="CE85" s="84"/>
      <c r="CF85" s="84"/>
      <c r="CG85" s="84"/>
      <c r="CH85" s="84"/>
      <c r="CI85" s="84"/>
      <c r="CJ85" s="84"/>
      <c r="CK85" s="84"/>
      <c r="CL85" s="84"/>
      <c r="CM85" s="84"/>
      <c r="CN85" s="84"/>
      <c r="CO85" s="84"/>
      <c r="CP85" s="84"/>
      <c r="CQ85" s="84"/>
      <c r="CR85" s="84"/>
      <c r="CS85" s="84"/>
      <c r="CT85" s="84"/>
      <c r="CU85" s="84"/>
      <c r="CV85" s="84"/>
      <c r="CW85" s="84"/>
      <c r="CX85" s="84"/>
      <c r="CY85" s="84"/>
      <c r="CZ85" s="84"/>
      <c r="DA85" s="84"/>
      <c r="DB85" s="84"/>
      <c r="DC85" s="84"/>
      <c r="DD85" s="84"/>
      <c r="DE85" s="84"/>
      <c r="DF85" s="84"/>
      <c r="DG85" s="84"/>
      <c r="DH85" s="84"/>
      <c r="DI85" s="84"/>
      <c r="DJ85" s="84"/>
      <c r="DK85" s="84"/>
      <c r="DL85" s="84"/>
      <c r="DM85" s="84"/>
      <c r="DN85" s="84"/>
      <c r="DO85" s="84"/>
      <c r="DP85" s="84"/>
      <c r="DQ85" s="84"/>
      <c r="DR85" s="84"/>
      <c r="DS85" s="84"/>
      <c r="DT85" s="84"/>
      <c r="DU85" s="84"/>
      <c r="DV85" s="84"/>
      <c r="DW85" s="84"/>
      <c r="DX85" s="84"/>
      <c r="DY85" s="84"/>
      <c r="DZ85" s="84"/>
      <c r="EA85" s="84"/>
      <c r="EB85" s="84"/>
      <c r="EC85" s="84"/>
      <c r="ED85" s="84"/>
      <c r="EE85" s="84"/>
      <c r="EF85" s="84"/>
      <c r="EG85" s="84"/>
      <c r="EH85" s="84"/>
      <c r="EI85" s="84"/>
      <c r="EJ85" s="84"/>
      <c r="EK85" s="84"/>
      <c r="EL85" s="84"/>
      <c r="EM85" s="84"/>
      <c r="EN85" s="84"/>
      <c r="EO85" s="84"/>
      <c r="EP85" s="84"/>
      <c r="EQ85" s="84"/>
      <c r="ER85" s="84"/>
      <c r="ES85" s="84"/>
      <c r="ET85" s="84"/>
      <c r="EU85" s="84"/>
      <c r="EV85" s="84"/>
      <c r="EW85" s="84"/>
      <c r="EX85" s="84"/>
      <c r="EY85" s="84"/>
      <c r="EZ85" s="84"/>
      <c r="FA85" s="84"/>
      <c r="FB85" s="84"/>
      <c r="FC85" s="84"/>
      <c r="FD85" s="84"/>
      <c r="FE85" s="84"/>
      <c r="FF85" s="84"/>
      <c r="FG85" s="84"/>
      <c r="FH85" s="84"/>
      <c r="FI85" s="84"/>
      <c r="FJ85" s="84"/>
      <c r="FK85" s="84"/>
      <c r="FL85" s="84"/>
      <c r="FM85" s="84"/>
      <c r="FN85" s="84"/>
      <c r="FO85" s="84"/>
      <c r="FP85" s="84"/>
      <c r="FQ85" s="84"/>
      <c r="FR85" s="84"/>
      <c r="FS85" s="84"/>
      <c r="FT85" s="84"/>
      <c r="FU85" s="84"/>
      <c r="FV85" s="84"/>
      <c r="FW85" s="84"/>
      <c r="FX85" s="84"/>
      <c r="FY85" s="84"/>
      <c r="FZ85" s="84"/>
      <c r="GA85" s="84"/>
      <c r="GB85" s="84"/>
      <c r="GC85" s="84"/>
      <c r="GD85" s="84"/>
      <c r="GE85" s="84"/>
      <c r="GF85" s="84"/>
      <c r="GG85" s="84"/>
      <c r="GH85" s="84"/>
      <c r="GI85" s="84"/>
      <c r="GJ85" s="84"/>
      <c r="GK85" s="84"/>
      <c r="GL85" s="84"/>
      <c r="GM85" s="84"/>
      <c r="GN85" s="84"/>
      <c r="GO85" s="84"/>
      <c r="GP85" s="84"/>
      <c r="GQ85" s="84"/>
      <c r="GR85" s="84"/>
      <c r="GS85" s="84"/>
      <c r="GT85" s="84"/>
      <c r="GU85" s="84"/>
      <c r="GV85" s="84"/>
      <c r="GW85" s="84"/>
      <c r="GX85" s="84"/>
      <c r="GY85" s="84"/>
      <c r="GZ85" s="84"/>
      <c r="HA85" s="84"/>
      <c r="HB85" s="84"/>
      <c r="HC85" s="84"/>
      <c r="HD85" s="84"/>
      <c r="HE85" s="84"/>
      <c r="HF85" s="84"/>
      <c r="HG85" s="84"/>
      <c r="HH85" s="84"/>
      <c r="HI85" s="84"/>
      <c r="HJ85" s="84"/>
      <c r="HK85" s="84"/>
      <c r="HL85" s="84"/>
      <c r="HM85" s="84"/>
      <c r="HN85" s="84"/>
      <c r="HO85" s="84"/>
      <c r="HP85" s="84"/>
      <c r="HQ85" s="84"/>
      <c r="HR85" s="84"/>
      <c r="HS85" s="84"/>
      <c r="HT85" s="84"/>
      <c r="HU85" s="84"/>
      <c r="HV85" s="84"/>
      <c r="HW85" s="84"/>
      <c r="HX85" s="84"/>
      <c r="HY85" s="84"/>
      <c r="HZ85" s="84"/>
      <c r="IA85" s="84"/>
      <c r="IB85" s="84"/>
      <c r="IC85" s="84"/>
      <c r="ID85" s="84"/>
      <c r="IE85" s="84"/>
      <c r="IF85" s="84"/>
      <c r="IG85" s="84"/>
      <c r="IH85" s="84"/>
      <c r="II85" s="84"/>
      <c r="IJ85" s="84"/>
      <c r="IK85" s="84"/>
      <c r="IL85" s="84"/>
      <c r="IM85" s="84"/>
      <c r="IN85" s="84"/>
      <c r="IO85" s="84"/>
      <c r="IP85" s="84"/>
      <c r="IQ85" s="84"/>
      <c r="IR85" s="84"/>
      <c r="IS85" s="84"/>
      <c r="IT85" s="84"/>
      <c r="IU85" s="84"/>
      <c r="IV85" s="84"/>
      <c r="IW85" s="84"/>
      <c r="IX85" s="84"/>
      <c r="IY85" s="84"/>
      <c r="IZ85" s="84"/>
      <c r="JA85" s="84"/>
      <c r="JB85" s="84"/>
      <c r="JC85" s="84"/>
      <c r="JD85" s="84"/>
      <c r="JE85" s="84"/>
      <c r="JF85" s="84"/>
      <c r="JG85" s="84"/>
      <c r="JH85" s="84"/>
      <c r="JI85" s="84"/>
      <c r="JJ85" s="84"/>
      <c r="JK85" s="84"/>
      <c r="JL85" s="84"/>
      <c r="JM85" s="84"/>
      <c r="JN85" s="84"/>
      <c r="JO85" s="84"/>
      <c r="JP85" s="84"/>
      <c r="JQ85" s="84"/>
      <c r="JR85" s="84"/>
      <c r="JS85" s="84"/>
      <c r="JT85" s="84"/>
      <c r="JU85" s="84"/>
      <c r="JV85" s="84"/>
      <c r="JW85" s="84"/>
      <c r="JX85" s="84"/>
      <c r="JY85" s="84"/>
      <c r="JZ85" s="84"/>
      <c r="KA85" s="84"/>
      <c r="KB85" s="84"/>
      <c r="KC85" s="84"/>
      <c r="KD85" s="84"/>
      <c r="KE85" s="84"/>
      <c r="KF85" s="84"/>
      <c r="KG85" s="84"/>
      <c r="KH85" s="84"/>
      <c r="KI85" s="84"/>
      <c r="KJ85" s="84"/>
      <c r="KK85" s="84"/>
      <c r="KL85" s="84"/>
      <c r="KM85" s="84"/>
      <c r="KN85" s="84"/>
      <c r="KO85" s="84"/>
      <c r="KP85" s="84"/>
      <c r="KQ85" s="84"/>
      <c r="KR85" s="84"/>
      <c r="KS85" s="84"/>
      <c r="KT85" s="84"/>
      <c r="KU85" s="84"/>
      <c r="KV85" s="84"/>
      <c r="KW85" s="84"/>
      <c r="KX85" s="84"/>
      <c r="KY85" s="84"/>
      <c r="KZ85" s="84"/>
      <c r="LA85" s="84"/>
      <c r="LB85" s="84"/>
      <c r="LC85" s="84"/>
      <c r="LD85" s="84"/>
      <c r="LE85" s="84"/>
      <c r="LF85" s="84"/>
      <c r="LG85" s="84"/>
      <c r="LH85" s="84"/>
      <c r="LI85" s="84"/>
      <c r="LJ85" s="84"/>
      <c r="LK85" s="84"/>
      <c r="LL85" s="84"/>
      <c r="LM85" s="84"/>
      <c r="LN85" s="84"/>
      <c r="LO85" s="84"/>
      <c r="LP85" s="84"/>
      <c r="LQ85" s="84"/>
      <c r="LR85" s="84"/>
      <c r="LS85" s="84"/>
      <c r="LT85" s="84"/>
      <c r="LU85" s="84"/>
      <c r="LV85" s="84"/>
      <c r="LW85" s="84"/>
      <c r="LX85" s="84"/>
      <c r="LY85" s="84"/>
      <c r="LZ85" s="84"/>
      <c r="MA85" s="84"/>
      <c r="MB85" s="84"/>
      <c r="MC85" s="84"/>
      <c r="MD85" s="84"/>
      <c r="ME85" s="84"/>
      <c r="MF85" s="84"/>
      <c r="MG85" s="84"/>
      <c r="MH85" s="84"/>
      <c r="MI85" s="84"/>
      <c r="MJ85" s="84"/>
      <c r="MK85" s="84"/>
      <c r="ML85" s="84"/>
      <c r="MM85" s="84"/>
      <c r="MN85" s="84"/>
      <c r="MO85" s="84"/>
      <c r="MP85" s="84"/>
      <c r="MQ85" s="84"/>
      <c r="MR85" s="84"/>
      <c r="MS85" s="84"/>
      <c r="MT85" s="84"/>
      <c r="MU85" s="84"/>
      <c r="MV85" s="84"/>
      <c r="MW85" s="84"/>
      <c r="MX85" s="84"/>
      <c r="MY85" s="84"/>
      <c r="MZ85" s="84"/>
      <c r="NA85" s="84"/>
      <c r="NB85" s="84"/>
      <c r="NC85" s="84"/>
      <c r="ND85" s="84"/>
      <c r="NE85" s="84"/>
      <c r="NF85" s="84"/>
      <c r="NG85" s="84"/>
      <c r="NH85" s="84"/>
      <c r="NI85" s="84"/>
      <c r="NJ85" s="84"/>
      <c r="NK85" s="84"/>
      <c r="NL85" s="84"/>
      <c r="NM85" s="84"/>
      <c r="NN85" s="84"/>
      <c r="NO85" s="84"/>
      <c r="NP85" s="84"/>
      <c r="NQ85" s="84"/>
      <c r="NR85" s="84"/>
      <c r="NS85" s="84"/>
      <c r="NT85" s="84"/>
      <c r="NU85" s="84"/>
      <c r="NV85" s="84"/>
      <c r="NW85" s="84"/>
    </row>
    <row r="86" spans="1:387" s="40" customFormat="1" ht="60" customHeight="1" x14ac:dyDescent="0.25">
      <c r="A86" s="79"/>
      <c r="B86" s="79">
        <v>1</v>
      </c>
      <c r="C86" s="77"/>
      <c r="D86" s="79"/>
      <c r="E86" s="79"/>
      <c r="F86" s="30"/>
      <c r="G86" s="30"/>
      <c r="H86" s="30">
        <v>1</v>
      </c>
      <c r="I86" s="30"/>
      <c r="J86" s="30"/>
      <c r="K86" s="30"/>
      <c r="L86" s="30"/>
      <c r="M86" s="32" t="s">
        <v>1239</v>
      </c>
      <c r="N86" s="33" t="s">
        <v>309</v>
      </c>
      <c r="O86" s="3" t="s">
        <v>1303</v>
      </c>
      <c r="P86" s="34" t="s">
        <v>2068</v>
      </c>
      <c r="Q86" s="31" t="s">
        <v>1302</v>
      </c>
      <c r="R86" s="32" t="s">
        <v>77</v>
      </c>
      <c r="S86" s="35" t="s">
        <v>1304</v>
      </c>
      <c r="T86" s="82">
        <v>44680</v>
      </c>
      <c r="U86" s="82">
        <v>44692</v>
      </c>
      <c r="V86" s="82">
        <v>44905</v>
      </c>
      <c r="W86" s="36">
        <v>15000000</v>
      </c>
      <c r="X86" s="19">
        <v>0</v>
      </c>
      <c r="Y86" s="19">
        <v>0</v>
      </c>
      <c r="Z86" s="19">
        <v>0</v>
      </c>
      <c r="AA86" s="19">
        <v>0</v>
      </c>
      <c r="AB86" s="22">
        <f t="shared" si="7"/>
        <v>15000000</v>
      </c>
      <c r="AC86" s="19">
        <v>7500000</v>
      </c>
      <c r="AD86" s="22">
        <f t="shared" si="10"/>
        <v>22500000</v>
      </c>
      <c r="AE86" s="20">
        <v>0</v>
      </c>
      <c r="AF86" s="22">
        <f t="shared" si="11"/>
        <v>22500000</v>
      </c>
      <c r="AG86" s="38" t="s">
        <v>407</v>
      </c>
      <c r="AH86" s="37" t="s">
        <v>1013</v>
      </c>
      <c r="AI86" s="37" t="s">
        <v>150</v>
      </c>
      <c r="AJ86" s="39">
        <v>811019499</v>
      </c>
      <c r="AK86" s="39">
        <v>7</v>
      </c>
      <c r="AL86" s="37" t="s">
        <v>34</v>
      </c>
      <c r="AM86" s="39">
        <v>2684904</v>
      </c>
      <c r="AN86" s="108" t="s">
        <v>1159</v>
      </c>
      <c r="AO86" s="109" t="s">
        <v>130</v>
      </c>
      <c r="AP86" s="84"/>
      <c r="AQ86" s="84"/>
      <c r="AR86" s="84"/>
      <c r="AS86" s="84"/>
      <c r="AT86" s="84"/>
      <c r="AU86" s="84"/>
      <c r="AV86" s="84"/>
      <c r="AW86" s="84"/>
      <c r="AX86" s="84"/>
      <c r="AY86" s="84"/>
      <c r="AZ86" s="84"/>
      <c r="BA86" s="84"/>
      <c r="BB86" s="84"/>
      <c r="BC86" s="84"/>
      <c r="BD86" s="84"/>
      <c r="BE86" s="84"/>
      <c r="BF86" s="84"/>
      <c r="BG86" s="84"/>
      <c r="BH86" s="84"/>
      <c r="BI86" s="84"/>
      <c r="BJ86" s="84"/>
      <c r="BK86" s="84"/>
      <c r="BL86" s="84"/>
      <c r="BM86" s="84"/>
      <c r="BN86" s="84"/>
      <c r="BO86" s="84"/>
      <c r="BP86" s="84"/>
      <c r="BQ86" s="84"/>
      <c r="BR86" s="84"/>
      <c r="BS86" s="84"/>
      <c r="BT86" s="84"/>
      <c r="BU86" s="84"/>
      <c r="BV86" s="84"/>
      <c r="BW86" s="84"/>
      <c r="BX86" s="84"/>
      <c r="BY86" s="84"/>
      <c r="BZ86" s="84"/>
      <c r="CA86" s="84"/>
      <c r="CB86" s="84"/>
      <c r="CC86" s="84"/>
      <c r="CD86" s="84"/>
      <c r="CE86" s="84"/>
      <c r="CF86" s="84"/>
      <c r="CG86" s="84"/>
      <c r="CH86" s="84"/>
      <c r="CI86" s="84"/>
      <c r="CJ86" s="84"/>
      <c r="CK86" s="84"/>
      <c r="CL86" s="84"/>
      <c r="CM86" s="84"/>
      <c r="CN86" s="84"/>
      <c r="CO86" s="84"/>
      <c r="CP86" s="84"/>
      <c r="CQ86" s="84"/>
      <c r="CR86" s="84"/>
      <c r="CS86" s="84"/>
      <c r="CT86" s="84"/>
      <c r="CU86" s="84"/>
      <c r="CV86" s="84"/>
      <c r="CW86" s="84"/>
      <c r="CX86" s="84"/>
      <c r="CY86" s="84"/>
      <c r="CZ86" s="84"/>
      <c r="DA86" s="84"/>
      <c r="DB86" s="84"/>
      <c r="DC86" s="84"/>
      <c r="DD86" s="84"/>
      <c r="DE86" s="84"/>
      <c r="DF86" s="84"/>
      <c r="DG86" s="84"/>
      <c r="DH86" s="84"/>
      <c r="DI86" s="84"/>
      <c r="DJ86" s="84"/>
      <c r="DK86" s="84"/>
      <c r="DL86" s="84"/>
      <c r="DM86" s="84"/>
      <c r="DN86" s="84"/>
      <c r="DO86" s="84"/>
      <c r="DP86" s="84"/>
      <c r="DQ86" s="84"/>
      <c r="DR86" s="84"/>
      <c r="DS86" s="84"/>
      <c r="DT86" s="84"/>
      <c r="DU86" s="84"/>
      <c r="DV86" s="84"/>
      <c r="DW86" s="84"/>
      <c r="DX86" s="84"/>
      <c r="DY86" s="84"/>
      <c r="DZ86" s="84"/>
      <c r="EA86" s="84"/>
      <c r="EB86" s="84"/>
      <c r="EC86" s="84"/>
      <c r="ED86" s="84"/>
      <c r="EE86" s="84"/>
      <c r="EF86" s="84"/>
      <c r="EG86" s="84"/>
      <c r="EH86" s="84"/>
      <c r="EI86" s="84"/>
      <c r="EJ86" s="84"/>
      <c r="EK86" s="84"/>
      <c r="EL86" s="84"/>
      <c r="EM86" s="84"/>
      <c r="EN86" s="84"/>
      <c r="EO86" s="84"/>
      <c r="EP86" s="84"/>
      <c r="EQ86" s="84"/>
      <c r="ER86" s="84"/>
      <c r="ES86" s="84"/>
      <c r="ET86" s="84"/>
      <c r="EU86" s="84"/>
      <c r="EV86" s="84"/>
      <c r="EW86" s="84"/>
      <c r="EX86" s="84"/>
      <c r="EY86" s="84"/>
      <c r="EZ86" s="84"/>
      <c r="FA86" s="84"/>
      <c r="FB86" s="84"/>
      <c r="FC86" s="84"/>
      <c r="FD86" s="84"/>
      <c r="FE86" s="84"/>
      <c r="FF86" s="84"/>
      <c r="FG86" s="84"/>
      <c r="FH86" s="84"/>
      <c r="FI86" s="84"/>
      <c r="FJ86" s="84"/>
      <c r="FK86" s="84"/>
      <c r="FL86" s="84"/>
      <c r="FM86" s="84"/>
      <c r="FN86" s="84"/>
      <c r="FO86" s="84"/>
      <c r="FP86" s="84"/>
      <c r="FQ86" s="84"/>
      <c r="FR86" s="84"/>
      <c r="FS86" s="84"/>
      <c r="FT86" s="84"/>
      <c r="FU86" s="84"/>
      <c r="FV86" s="84"/>
      <c r="FW86" s="84"/>
      <c r="FX86" s="84"/>
      <c r="FY86" s="84"/>
      <c r="FZ86" s="84"/>
      <c r="GA86" s="84"/>
      <c r="GB86" s="84"/>
      <c r="GC86" s="84"/>
      <c r="GD86" s="84"/>
      <c r="GE86" s="84"/>
      <c r="GF86" s="84"/>
      <c r="GG86" s="84"/>
      <c r="GH86" s="84"/>
      <c r="GI86" s="84"/>
      <c r="GJ86" s="84"/>
      <c r="GK86" s="84"/>
      <c r="GL86" s="84"/>
      <c r="GM86" s="84"/>
      <c r="GN86" s="84"/>
      <c r="GO86" s="84"/>
      <c r="GP86" s="84"/>
      <c r="GQ86" s="84"/>
      <c r="GR86" s="84"/>
      <c r="GS86" s="84"/>
      <c r="GT86" s="84"/>
      <c r="GU86" s="84"/>
      <c r="GV86" s="84"/>
      <c r="GW86" s="84"/>
      <c r="GX86" s="84"/>
      <c r="GY86" s="84"/>
      <c r="GZ86" s="84"/>
      <c r="HA86" s="84"/>
      <c r="HB86" s="84"/>
      <c r="HC86" s="84"/>
      <c r="HD86" s="84"/>
      <c r="HE86" s="84"/>
      <c r="HF86" s="84"/>
      <c r="HG86" s="84"/>
      <c r="HH86" s="84"/>
      <c r="HI86" s="84"/>
      <c r="HJ86" s="84"/>
      <c r="HK86" s="84"/>
      <c r="HL86" s="84"/>
      <c r="HM86" s="84"/>
      <c r="HN86" s="84"/>
      <c r="HO86" s="84"/>
      <c r="HP86" s="84"/>
      <c r="HQ86" s="84"/>
      <c r="HR86" s="84"/>
      <c r="HS86" s="84"/>
      <c r="HT86" s="84"/>
      <c r="HU86" s="84"/>
      <c r="HV86" s="84"/>
      <c r="HW86" s="84"/>
      <c r="HX86" s="84"/>
      <c r="HY86" s="84"/>
      <c r="HZ86" s="84"/>
      <c r="IA86" s="84"/>
      <c r="IB86" s="84"/>
      <c r="IC86" s="84"/>
      <c r="ID86" s="84"/>
      <c r="IE86" s="84"/>
      <c r="IF86" s="84"/>
      <c r="IG86" s="84"/>
      <c r="IH86" s="84"/>
      <c r="II86" s="84"/>
      <c r="IJ86" s="84"/>
      <c r="IK86" s="84"/>
      <c r="IL86" s="84"/>
      <c r="IM86" s="84"/>
      <c r="IN86" s="84"/>
      <c r="IO86" s="84"/>
      <c r="IP86" s="84"/>
      <c r="IQ86" s="84"/>
      <c r="IR86" s="84"/>
      <c r="IS86" s="84"/>
      <c r="IT86" s="84"/>
      <c r="IU86" s="84"/>
      <c r="IV86" s="84"/>
      <c r="IW86" s="84"/>
      <c r="IX86" s="84"/>
      <c r="IY86" s="84"/>
      <c r="IZ86" s="84"/>
      <c r="JA86" s="84"/>
      <c r="JB86" s="84"/>
      <c r="JC86" s="84"/>
      <c r="JD86" s="84"/>
      <c r="JE86" s="84"/>
      <c r="JF86" s="84"/>
      <c r="JG86" s="84"/>
      <c r="JH86" s="84"/>
      <c r="JI86" s="84"/>
      <c r="JJ86" s="84"/>
      <c r="JK86" s="84"/>
      <c r="JL86" s="84"/>
      <c r="JM86" s="84"/>
      <c r="JN86" s="84"/>
      <c r="JO86" s="84"/>
      <c r="JP86" s="84"/>
      <c r="JQ86" s="84"/>
      <c r="JR86" s="84"/>
      <c r="JS86" s="84"/>
      <c r="JT86" s="84"/>
      <c r="JU86" s="84"/>
      <c r="JV86" s="84"/>
      <c r="JW86" s="84"/>
      <c r="JX86" s="84"/>
      <c r="JY86" s="84"/>
      <c r="JZ86" s="84"/>
      <c r="KA86" s="84"/>
      <c r="KB86" s="84"/>
      <c r="KC86" s="84"/>
      <c r="KD86" s="84"/>
      <c r="KE86" s="84"/>
      <c r="KF86" s="84"/>
      <c r="KG86" s="84"/>
      <c r="KH86" s="84"/>
      <c r="KI86" s="84"/>
      <c r="KJ86" s="84"/>
      <c r="KK86" s="84"/>
      <c r="KL86" s="84"/>
      <c r="KM86" s="84"/>
      <c r="KN86" s="84"/>
      <c r="KO86" s="84"/>
      <c r="KP86" s="84"/>
      <c r="KQ86" s="84"/>
      <c r="KR86" s="84"/>
      <c r="KS86" s="84"/>
      <c r="KT86" s="84"/>
      <c r="KU86" s="84"/>
      <c r="KV86" s="84"/>
      <c r="KW86" s="84"/>
      <c r="KX86" s="84"/>
      <c r="KY86" s="84"/>
      <c r="KZ86" s="84"/>
      <c r="LA86" s="84"/>
      <c r="LB86" s="84"/>
      <c r="LC86" s="84"/>
      <c r="LD86" s="84"/>
      <c r="LE86" s="84"/>
      <c r="LF86" s="84"/>
      <c r="LG86" s="84"/>
      <c r="LH86" s="84"/>
      <c r="LI86" s="84"/>
      <c r="LJ86" s="84"/>
      <c r="LK86" s="84"/>
      <c r="LL86" s="84"/>
      <c r="LM86" s="84"/>
      <c r="LN86" s="84"/>
      <c r="LO86" s="84"/>
      <c r="LP86" s="84"/>
      <c r="LQ86" s="84"/>
      <c r="LR86" s="84"/>
      <c r="LS86" s="84"/>
      <c r="LT86" s="84"/>
      <c r="LU86" s="84"/>
      <c r="LV86" s="84"/>
      <c r="LW86" s="84"/>
      <c r="LX86" s="84"/>
      <c r="LY86" s="84"/>
      <c r="LZ86" s="84"/>
      <c r="MA86" s="84"/>
      <c r="MB86" s="84"/>
      <c r="MC86" s="84"/>
      <c r="MD86" s="84"/>
      <c r="ME86" s="84"/>
      <c r="MF86" s="84"/>
      <c r="MG86" s="84"/>
      <c r="MH86" s="84"/>
      <c r="MI86" s="84"/>
      <c r="MJ86" s="84"/>
      <c r="MK86" s="84"/>
      <c r="ML86" s="84"/>
      <c r="MM86" s="84"/>
      <c r="MN86" s="84"/>
      <c r="MO86" s="84"/>
      <c r="MP86" s="84"/>
      <c r="MQ86" s="84"/>
      <c r="MR86" s="84"/>
      <c r="MS86" s="84"/>
      <c r="MT86" s="84"/>
      <c r="MU86" s="84"/>
      <c r="MV86" s="84"/>
      <c r="MW86" s="84"/>
      <c r="MX86" s="84"/>
      <c r="MY86" s="84"/>
      <c r="MZ86" s="84"/>
      <c r="NA86" s="84"/>
      <c r="NB86" s="84"/>
      <c r="NC86" s="84"/>
      <c r="ND86" s="84"/>
      <c r="NE86" s="84"/>
      <c r="NF86" s="84"/>
      <c r="NG86" s="84"/>
      <c r="NH86" s="84"/>
      <c r="NI86" s="84"/>
      <c r="NJ86" s="84"/>
      <c r="NK86" s="84"/>
      <c r="NL86" s="84"/>
      <c r="NM86" s="84"/>
      <c r="NN86" s="84"/>
      <c r="NO86" s="84"/>
      <c r="NP86" s="84"/>
      <c r="NQ86" s="84"/>
      <c r="NR86" s="84"/>
      <c r="NS86" s="84"/>
      <c r="NT86" s="84"/>
      <c r="NU86" s="84"/>
      <c r="NV86" s="84"/>
      <c r="NW86" s="84"/>
    </row>
    <row r="87" spans="1:387" s="40" customFormat="1" ht="63" customHeight="1" x14ac:dyDescent="0.25">
      <c r="A87" s="79"/>
      <c r="B87" s="79">
        <v>1</v>
      </c>
      <c r="C87" s="77"/>
      <c r="D87" s="79"/>
      <c r="E87" s="79"/>
      <c r="F87" s="30"/>
      <c r="G87" s="30"/>
      <c r="H87" s="30">
        <v>1</v>
      </c>
      <c r="I87" s="30"/>
      <c r="J87" s="30"/>
      <c r="K87" s="30"/>
      <c r="L87" s="30"/>
      <c r="M87" s="32" t="s">
        <v>1239</v>
      </c>
      <c r="N87" s="33" t="s">
        <v>309</v>
      </c>
      <c r="O87" s="3" t="s">
        <v>1303</v>
      </c>
      <c r="P87" s="34" t="s">
        <v>2068</v>
      </c>
      <c r="Q87" s="31" t="s">
        <v>1305</v>
      </c>
      <c r="R87" s="32" t="s">
        <v>796</v>
      </c>
      <c r="S87" s="35" t="s">
        <v>1306</v>
      </c>
      <c r="T87" s="82">
        <v>44680</v>
      </c>
      <c r="U87" s="82">
        <v>44692</v>
      </c>
      <c r="V87" s="82">
        <v>44905</v>
      </c>
      <c r="W87" s="36">
        <v>17500000</v>
      </c>
      <c r="X87" s="19">
        <v>0</v>
      </c>
      <c r="Y87" s="19">
        <v>0</v>
      </c>
      <c r="Z87" s="19">
        <v>0</v>
      </c>
      <c r="AA87" s="19">
        <v>0</v>
      </c>
      <c r="AB87" s="22">
        <f t="shared" si="7"/>
        <v>17500000</v>
      </c>
      <c r="AC87" s="19">
        <v>0</v>
      </c>
      <c r="AD87" s="22">
        <f t="shared" si="10"/>
        <v>17500000</v>
      </c>
      <c r="AE87" s="20">
        <v>0</v>
      </c>
      <c r="AF87" s="22">
        <f t="shared" si="11"/>
        <v>17500000</v>
      </c>
      <c r="AG87" s="38" t="s">
        <v>407</v>
      </c>
      <c r="AH87" s="37" t="s">
        <v>1013</v>
      </c>
      <c r="AI87" s="37" t="s">
        <v>398</v>
      </c>
      <c r="AJ87" s="39">
        <v>860044349</v>
      </c>
      <c r="AK87" s="39">
        <v>4</v>
      </c>
      <c r="AL87" s="37" t="s">
        <v>528</v>
      </c>
      <c r="AM87" s="39">
        <v>6510700</v>
      </c>
      <c r="AN87" s="108" t="s">
        <v>1307</v>
      </c>
      <c r="AO87" s="109" t="s">
        <v>20</v>
      </c>
      <c r="AP87" s="84"/>
      <c r="AQ87" s="84"/>
      <c r="AR87" s="84"/>
      <c r="AS87" s="84"/>
      <c r="AT87" s="84"/>
      <c r="AU87" s="84"/>
      <c r="AV87" s="84"/>
      <c r="AW87" s="84"/>
      <c r="AX87" s="84"/>
      <c r="AY87" s="84"/>
      <c r="AZ87" s="84"/>
      <c r="BA87" s="84"/>
      <c r="BB87" s="84"/>
      <c r="BC87" s="84"/>
      <c r="BD87" s="84"/>
      <c r="BE87" s="84"/>
      <c r="BF87" s="84"/>
      <c r="BG87" s="84"/>
      <c r="BH87" s="84"/>
      <c r="BI87" s="84"/>
      <c r="BJ87" s="84"/>
      <c r="BK87" s="84"/>
      <c r="BL87" s="84"/>
      <c r="BM87" s="84"/>
      <c r="BN87" s="84"/>
      <c r="BO87" s="84"/>
      <c r="BP87" s="84"/>
      <c r="BQ87" s="84"/>
      <c r="BR87" s="84"/>
      <c r="BS87" s="84"/>
      <c r="BT87" s="84"/>
      <c r="BU87" s="84"/>
      <c r="BV87" s="84"/>
      <c r="BW87" s="84"/>
      <c r="BX87" s="84"/>
      <c r="BY87" s="84"/>
      <c r="BZ87" s="84"/>
      <c r="CA87" s="84"/>
      <c r="CB87" s="84"/>
      <c r="CC87" s="84"/>
      <c r="CD87" s="84"/>
      <c r="CE87" s="84"/>
      <c r="CF87" s="84"/>
      <c r="CG87" s="84"/>
      <c r="CH87" s="84"/>
      <c r="CI87" s="84"/>
      <c r="CJ87" s="84"/>
      <c r="CK87" s="84"/>
      <c r="CL87" s="84"/>
      <c r="CM87" s="84"/>
      <c r="CN87" s="84"/>
      <c r="CO87" s="84"/>
      <c r="CP87" s="84"/>
      <c r="CQ87" s="84"/>
      <c r="CR87" s="84"/>
      <c r="CS87" s="84"/>
      <c r="CT87" s="84"/>
      <c r="CU87" s="84"/>
      <c r="CV87" s="84"/>
      <c r="CW87" s="84"/>
      <c r="CX87" s="84"/>
      <c r="CY87" s="84"/>
      <c r="CZ87" s="84"/>
      <c r="DA87" s="84"/>
      <c r="DB87" s="84"/>
      <c r="DC87" s="84"/>
      <c r="DD87" s="84"/>
      <c r="DE87" s="84"/>
      <c r="DF87" s="84"/>
      <c r="DG87" s="84"/>
      <c r="DH87" s="84"/>
      <c r="DI87" s="84"/>
      <c r="DJ87" s="84"/>
      <c r="DK87" s="84"/>
      <c r="DL87" s="84"/>
      <c r="DM87" s="84"/>
      <c r="DN87" s="84"/>
      <c r="DO87" s="84"/>
      <c r="DP87" s="84"/>
      <c r="DQ87" s="84"/>
      <c r="DR87" s="84"/>
      <c r="DS87" s="84"/>
      <c r="DT87" s="84"/>
      <c r="DU87" s="84"/>
      <c r="DV87" s="84"/>
      <c r="DW87" s="84"/>
      <c r="DX87" s="84"/>
      <c r="DY87" s="84"/>
      <c r="DZ87" s="84"/>
      <c r="EA87" s="84"/>
      <c r="EB87" s="84"/>
      <c r="EC87" s="84"/>
      <c r="ED87" s="84"/>
      <c r="EE87" s="84"/>
      <c r="EF87" s="84"/>
      <c r="EG87" s="84"/>
      <c r="EH87" s="84"/>
      <c r="EI87" s="84"/>
      <c r="EJ87" s="84"/>
      <c r="EK87" s="84"/>
      <c r="EL87" s="84"/>
      <c r="EM87" s="84"/>
      <c r="EN87" s="84"/>
      <c r="EO87" s="84"/>
      <c r="EP87" s="84"/>
      <c r="EQ87" s="84"/>
      <c r="ER87" s="84"/>
      <c r="ES87" s="84"/>
      <c r="ET87" s="84"/>
      <c r="EU87" s="84"/>
      <c r="EV87" s="84"/>
      <c r="EW87" s="84"/>
      <c r="EX87" s="84"/>
      <c r="EY87" s="84"/>
      <c r="EZ87" s="84"/>
      <c r="FA87" s="84"/>
      <c r="FB87" s="84"/>
      <c r="FC87" s="84"/>
      <c r="FD87" s="84"/>
      <c r="FE87" s="84"/>
      <c r="FF87" s="84"/>
      <c r="FG87" s="84"/>
      <c r="FH87" s="84"/>
      <c r="FI87" s="84"/>
      <c r="FJ87" s="84"/>
      <c r="FK87" s="84"/>
      <c r="FL87" s="84"/>
      <c r="FM87" s="84"/>
      <c r="FN87" s="84"/>
      <c r="FO87" s="84"/>
      <c r="FP87" s="84"/>
      <c r="FQ87" s="84"/>
      <c r="FR87" s="84"/>
      <c r="FS87" s="84"/>
      <c r="FT87" s="84"/>
      <c r="FU87" s="84"/>
      <c r="FV87" s="84"/>
      <c r="FW87" s="84"/>
      <c r="FX87" s="84"/>
      <c r="FY87" s="84"/>
      <c r="FZ87" s="84"/>
      <c r="GA87" s="84"/>
      <c r="GB87" s="84"/>
      <c r="GC87" s="84"/>
      <c r="GD87" s="84"/>
      <c r="GE87" s="84"/>
      <c r="GF87" s="84"/>
      <c r="GG87" s="84"/>
      <c r="GH87" s="84"/>
      <c r="GI87" s="84"/>
      <c r="GJ87" s="84"/>
      <c r="GK87" s="84"/>
      <c r="GL87" s="84"/>
      <c r="GM87" s="84"/>
      <c r="GN87" s="84"/>
      <c r="GO87" s="84"/>
      <c r="GP87" s="84"/>
      <c r="GQ87" s="84"/>
      <c r="GR87" s="84"/>
      <c r="GS87" s="84"/>
      <c r="GT87" s="84"/>
      <c r="GU87" s="84"/>
      <c r="GV87" s="84"/>
      <c r="GW87" s="84"/>
      <c r="GX87" s="84"/>
      <c r="GY87" s="84"/>
      <c r="GZ87" s="84"/>
      <c r="HA87" s="84"/>
      <c r="HB87" s="84"/>
      <c r="HC87" s="84"/>
      <c r="HD87" s="84"/>
      <c r="HE87" s="84"/>
      <c r="HF87" s="84"/>
      <c r="HG87" s="84"/>
      <c r="HH87" s="84"/>
      <c r="HI87" s="84"/>
      <c r="HJ87" s="84"/>
      <c r="HK87" s="84"/>
      <c r="HL87" s="84"/>
      <c r="HM87" s="84"/>
      <c r="HN87" s="84"/>
      <c r="HO87" s="84"/>
      <c r="HP87" s="84"/>
      <c r="HQ87" s="84"/>
      <c r="HR87" s="84"/>
      <c r="HS87" s="84"/>
      <c r="HT87" s="84"/>
      <c r="HU87" s="84"/>
      <c r="HV87" s="84"/>
      <c r="HW87" s="84"/>
      <c r="HX87" s="84"/>
      <c r="HY87" s="84"/>
      <c r="HZ87" s="84"/>
      <c r="IA87" s="84"/>
      <c r="IB87" s="84"/>
      <c r="IC87" s="84"/>
      <c r="ID87" s="84"/>
      <c r="IE87" s="84"/>
      <c r="IF87" s="84"/>
      <c r="IG87" s="84"/>
      <c r="IH87" s="84"/>
      <c r="II87" s="84"/>
      <c r="IJ87" s="84"/>
      <c r="IK87" s="84"/>
      <c r="IL87" s="84"/>
      <c r="IM87" s="84"/>
      <c r="IN87" s="84"/>
      <c r="IO87" s="84"/>
      <c r="IP87" s="84"/>
      <c r="IQ87" s="84"/>
      <c r="IR87" s="84"/>
      <c r="IS87" s="84"/>
      <c r="IT87" s="84"/>
      <c r="IU87" s="84"/>
      <c r="IV87" s="84"/>
      <c r="IW87" s="84"/>
      <c r="IX87" s="84"/>
      <c r="IY87" s="84"/>
      <c r="IZ87" s="84"/>
      <c r="JA87" s="84"/>
      <c r="JB87" s="84"/>
      <c r="JC87" s="84"/>
      <c r="JD87" s="84"/>
      <c r="JE87" s="84"/>
      <c r="JF87" s="84"/>
      <c r="JG87" s="84"/>
      <c r="JH87" s="84"/>
      <c r="JI87" s="84"/>
      <c r="JJ87" s="84"/>
      <c r="JK87" s="84"/>
      <c r="JL87" s="84"/>
      <c r="JM87" s="84"/>
      <c r="JN87" s="84"/>
      <c r="JO87" s="84"/>
      <c r="JP87" s="84"/>
      <c r="JQ87" s="84"/>
      <c r="JR87" s="84"/>
      <c r="JS87" s="84"/>
      <c r="JT87" s="84"/>
      <c r="JU87" s="84"/>
      <c r="JV87" s="84"/>
      <c r="JW87" s="84"/>
      <c r="JX87" s="84"/>
      <c r="JY87" s="84"/>
      <c r="JZ87" s="84"/>
      <c r="KA87" s="84"/>
      <c r="KB87" s="84"/>
      <c r="KC87" s="84"/>
      <c r="KD87" s="84"/>
      <c r="KE87" s="84"/>
      <c r="KF87" s="84"/>
      <c r="KG87" s="84"/>
      <c r="KH87" s="84"/>
      <c r="KI87" s="84"/>
      <c r="KJ87" s="84"/>
      <c r="KK87" s="84"/>
      <c r="KL87" s="84"/>
      <c r="KM87" s="84"/>
      <c r="KN87" s="84"/>
      <c r="KO87" s="84"/>
      <c r="KP87" s="84"/>
      <c r="KQ87" s="84"/>
      <c r="KR87" s="84"/>
      <c r="KS87" s="84"/>
      <c r="KT87" s="84"/>
      <c r="KU87" s="84"/>
      <c r="KV87" s="84"/>
      <c r="KW87" s="84"/>
      <c r="KX87" s="84"/>
      <c r="KY87" s="84"/>
      <c r="KZ87" s="84"/>
      <c r="LA87" s="84"/>
      <c r="LB87" s="84"/>
      <c r="LC87" s="84"/>
      <c r="LD87" s="84"/>
      <c r="LE87" s="84"/>
      <c r="LF87" s="84"/>
      <c r="LG87" s="84"/>
      <c r="LH87" s="84"/>
      <c r="LI87" s="84"/>
      <c r="LJ87" s="84"/>
      <c r="LK87" s="84"/>
      <c r="LL87" s="84"/>
      <c r="LM87" s="84"/>
      <c r="LN87" s="84"/>
      <c r="LO87" s="84"/>
      <c r="LP87" s="84"/>
      <c r="LQ87" s="84"/>
      <c r="LR87" s="84"/>
      <c r="LS87" s="84"/>
      <c r="LT87" s="84"/>
      <c r="LU87" s="84"/>
      <c r="LV87" s="84"/>
      <c r="LW87" s="84"/>
      <c r="LX87" s="84"/>
      <c r="LY87" s="84"/>
      <c r="LZ87" s="84"/>
      <c r="MA87" s="84"/>
      <c r="MB87" s="84"/>
      <c r="MC87" s="84"/>
      <c r="MD87" s="84"/>
      <c r="ME87" s="84"/>
      <c r="MF87" s="84"/>
      <c r="MG87" s="84"/>
      <c r="MH87" s="84"/>
      <c r="MI87" s="84"/>
      <c r="MJ87" s="84"/>
      <c r="MK87" s="84"/>
      <c r="ML87" s="84"/>
      <c r="MM87" s="84"/>
      <c r="MN87" s="84"/>
      <c r="MO87" s="84"/>
      <c r="MP87" s="84"/>
      <c r="MQ87" s="84"/>
      <c r="MR87" s="84"/>
      <c r="MS87" s="84"/>
      <c r="MT87" s="84"/>
      <c r="MU87" s="84"/>
      <c r="MV87" s="84"/>
      <c r="MW87" s="84"/>
      <c r="MX87" s="84"/>
      <c r="MY87" s="84"/>
      <c r="MZ87" s="84"/>
      <c r="NA87" s="84"/>
      <c r="NB87" s="84"/>
      <c r="NC87" s="84"/>
      <c r="ND87" s="84"/>
      <c r="NE87" s="84"/>
      <c r="NF87" s="84"/>
      <c r="NG87" s="84"/>
      <c r="NH87" s="84"/>
      <c r="NI87" s="84"/>
      <c r="NJ87" s="84"/>
      <c r="NK87" s="84"/>
      <c r="NL87" s="84"/>
      <c r="NM87" s="84"/>
      <c r="NN87" s="84"/>
      <c r="NO87" s="84"/>
      <c r="NP87" s="84"/>
      <c r="NQ87" s="84"/>
      <c r="NR87" s="84"/>
      <c r="NS87" s="84"/>
      <c r="NT87" s="84"/>
      <c r="NU87" s="84"/>
      <c r="NV87" s="84"/>
      <c r="NW87" s="84"/>
    </row>
    <row r="88" spans="1:387" s="40" customFormat="1" ht="63.75" customHeight="1" x14ac:dyDescent="0.25">
      <c r="A88" s="79"/>
      <c r="B88" s="79">
        <v>1</v>
      </c>
      <c r="C88" s="77"/>
      <c r="D88" s="79"/>
      <c r="E88" s="79"/>
      <c r="F88" s="30"/>
      <c r="G88" s="30"/>
      <c r="H88" s="30">
        <v>1</v>
      </c>
      <c r="I88" s="30"/>
      <c r="J88" s="30"/>
      <c r="K88" s="30"/>
      <c r="L88" s="30"/>
      <c r="M88" s="32" t="s">
        <v>1239</v>
      </c>
      <c r="N88" s="33" t="s">
        <v>309</v>
      </c>
      <c r="O88" s="3" t="s">
        <v>1303</v>
      </c>
      <c r="P88" s="34" t="s">
        <v>2068</v>
      </c>
      <c r="Q88" s="31" t="s">
        <v>1370</v>
      </c>
      <c r="R88" s="32" t="s">
        <v>251</v>
      </c>
      <c r="S88" s="35" t="s">
        <v>1308</v>
      </c>
      <c r="T88" s="82">
        <v>44680</v>
      </c>
      <c r="U88" s="82">
        <v>44692</v>
      </c>
      <c r="V88" s="82">
        <v>44905</v>
      </c>
      <c r="W88" s="36">
        <v>17500000</v>
      </c>
      <c r="X88" s="19">
        <v>0</v>
      </c>
      <c r="Y88" s="19">
        <v>0</v>
      </c>
      <c r="Z88" s="19">
        <v>0</v>
      </c>
      <c r="AA88" s="19">
        <v>0</v>
      </c>
      <c r="AB88" s="22">
        <f t="shared" si="7"/>
        <v>17500000</v>
      </c>
      <c r="AC88" s="19">
        <v>8750000</v>
      </c>
      <c r="AD88" s="22">
        <f t="shared" si="10"/>
        <v>26250000</v>
      </c>
      <c r="AE88" s="20">
        <v>0</v>
      </c>
      <c r="AF88" s="22">
        <f t="shared" si="11"/>
        <v>26250000</v>
      </c>
      <c r="AG88" s="38" t="s">
        <v>407</v>
      </c>
      <c r="AH88" s="37" t="s">
        <v>1013</v>
      </c>
      <c r="AI88" s="37" t="s">
        <v>575</v>
      </c>
      <c r="AJ88" s="39">
        <v>830039229</v>
      </c>
      <c r="AK88" s="39">
        <v>1</v>
      </c>
      <c r="AL88" s="37" t="s">
        <v>254</v>
      </c>
      <c r="AM88" s="39">
        <v>6295045</v>
      </c>
      <c r="AN88" s="108" t="s">
        <v>576</v>
      </c>
      <c r="AO88" s="109" t="s">
        <v>20</v>
      </c>
      <c r="AP88" s="84"/>
      <c r="AQ88" s="84"/>
      <c r="AR88" s="84"/>
      <c r="AS88" s="84"/>
      <c r="AT88" s="84"/>
      <c r="AU88" s="84"/>
      <c r="AV88" s="84"/>
      <c r="AW88" s="84"/>
      <c r="AX88" s="84"/>
      <c r="AY88" s="84"/>
      <c r="AZ88" s="84"/>
      <c r="BA88" s="84"/>
      <c r="BB88" s="84"/>
      <c r="BC88" s="84"/>
      <c r="BD88" s="84"/>
      <c r="BE88" s="84"/>
      <c r="BF88" s="84"/>
      <c r="BG88" s="84"/>
      <c r="BH88" s="84"/>
      <c r="BI88" s="84"/>
      <c r="BJ88" s="84"/>
      <c r="BK88" s="84"/>
      <c r="BL88" s="84"/>
      <c r="BM88" s="84"/>
      <c r="BN88" s="84"/>
      <c r="BO88" s="84"/>
      <c r="BP88" s="84"/>
      <c r="BQ88" s="84"/>
      <c r="BR88" s="84"/>
      <c r="BS88" s="84"/>
      <c r="BT88" s="84"/>
      <c r="BU88" s="84"/>
      <c r="BV88" s="84"/>
      <c r="BW88" s="84"/>
      <c r="BX88" s="84"/>
      <c r="BY88" s="84"/>
      <c r="BZ88" s="84"/>
      <c r="CA88" s="84"/>
      <c r="CB88" s="84"/>
      <c r="CC88" s="84"/>
      <c r="CD88" s="84"/>
      <c r="CE88" s="84"/>
      <c r="CF88" s="84"/>
      <c r="CG88" s="84"/>
      <c r="CH88" s="84"/>
      <c r="CI88" s="84"/>
      <c r="CJ88" s="84"/>
      <c r="CK88" s="84"/>
      <c r="CL88" s="84"/>
      <c r="CM88" s="84"/>
      <c r="CN88" s="84"/>
      <c r="CO88" s="84"/>
      <c r="CP88" s="84"/>
      <c r="CQ88" s="84"/>
      <c r="CR88" s="84"/>
      <c r="CS88" s="84"/>
      <c r="CT88" s="84"/>
      <c r="CU88" s="84"/>
      <c r="CV88" s="84"/>
      <c r="CW88" s="84"/>
      <c r="CX88" s="84"/>
      <c r="CY88" s="84"/>
      <c r="CZ88" s="84"/>
      <c r="DA88" s="84"/>
      <c r="DB88" s="84"/>
      <c r="DC88" s="84"/>
      <c r="DD88" s="84"/>
      <c r="DE88" s="84"/>
      <c r="DF88" s="84"/>
      <c r="DG88" s="84"/>
      <c r="DH88" s="84"/>
      <c r="DI88" s="84"/>
      <c r="DJ88" s="84"/>
      <c r="DK88" s="84"/>
      <c r="DL88" s="84"/>
      <c r="DM88" s="84"/>
      <c r="DN88" s="84"/>
      <c r="DO88" s="84"/>
      <c r="DP88" s="84"/>
      <c r="DQ88" s="84"/>
      <c r="DR88" s="84"/>
      <c r="DS88" s="84"/>
      <c r="DT88" s="84"/>
      <c r="DU88" s="84"/>
      <c r="DV88" s="84"/>
      <c r="DW88" s="84"/>
      <c r="DX88" s="84"/>
      <c r="DY88" s="84"/>
      <c r="DZ88" s="84"/>
      <c r="EA88" s="84"/>
      <c r="EB88" s="84"/>
      <c r="EC88" s="84"/>
      <c r="ED88" s="84"/>
      <c r="EE88" s="84"/>
      <c r="EF88" s="84"/>
      <c r="EG88" s="84"/>
      <c r="EH88" s="84"/>
      <c r="EI88" s="84"/>
      <c r="EJ88" s="84"/>
      <c r="EK88" s="84"/>
      <c r="EL88" s="84"/>
      <c r="EM88" s="84"/>
      <c r="EN88" s="84"/>
      <c r="EO88" s="84"/>
      <c r="EP88" s="84"/>
      <c r="EQ88" s="84"/>
      <c r="ER88" s="84"/>
      <c r="ES88" s="84"/>
      <c r="ET88" s="84"/>
      <c r="EU88" s="84"/>
      <c r="EV88" s="84"/>
      <c r="EW88" s="84"/>
      <c r="EX88" s="84"/>
      <c r="EY88" s="84"/>
      <c r="EZ88" s="84"/>
      <c r="FA88" s="84"/>
      <c r="FB88" s="84"/>
      <c r="FC88" s="84"/>
      <c r="FD88" s="84"/>
      <c r="FE88" s="84"/>
      <c r="FF88" s="84"/>
      <c r="FG88" s="84"/>
      <c r="FH88" s="84"/>
      <c r="FI88" s="84"/>
      <c r="FJ88" s="84"/>
      <c r="FK88" s="84"/>
      <c r="FL88" s="84"/>
      <c r="FM88" s="84"/>
      <c r="FN88" s="84"/>
      <c r="FO88" s="84"/>
      <c r="FP88" s="84"/>
      <c r="FQ88" s="84"/>
      <c r="FR88" s="84"/>
      <c r="FS88" s="84"/>
      <c r="FT88" s="84"/>
      <c r="FU88" s="84"/>
      <c r="FV88" s="84"/>
      <c r="FW88" s="84"/>
      <c r="FX88" s="84"/>
      <c r="FY88" s="84"/>
      <c r="FZ88" s="84"/>
      <c r="GA88" s="84"/>
      <c r="GB88" s="84"/>
      <c r="GC88" s="84"/>
      <c r="GD88" s="84"/>
      <c r="GE88" s="84"/>
      <c r="GF88" s="84"/>
      <c r="GG88" s="84"/>
      <c r="GH88" s="84"/>
      <c r="GI88" s="84"/>
      <c r="GJ88" s="84"/>
      <c r="GK88" s="84"/>
      <c r="GL88" s="84"/>
      <c r="GM88" s="84"/>
      <c r="GN88" s="84"/>
      <c r="GO88" s="84"/>
      <c r="GP88" s="84"/>
      <c r="GQ88" s="84"/>
      <c r="GR88" s="84"/>
      <c r="GS88" s="84"/>
      <c r="GT88" s="84"/>
      <c r="GU88" s="84"/>
      <c r="GV88" s="84"/>
      <c r="GW88" s="84"/>
      <c r="GX88" s="84"/>
      <c r="GY88" s="84"/>
      <c r="GZ88" s="84"/>
      <c r="HA88" s="84"/>
      <c r="HB88" s="84"/>
      <c r="HC88" s="84"/>
      <c r="HD88" s="84"/>
      <c r="HE88" s="84"/>
      <c r="HF88" s="84"/>
      <c r="HG88" s="84"/>
      <c r="HH88" s="84"/>
      <c r="HI88" s="84"/>
      <c r="HJ88" s="84"/>
      <c r="HK88" s="84"/>
      <c r="HL88" s="84"/>
      <c r="HM88" s="84"/>
      <c r="HN88" s="84"/>
      <c r="HO88" s="84"/>
      <c r="HP88" s="84"/>
      <c r="HQ88" s="84"/>
      <c r="HR88" s="84"/>
      <c r="HS88" s="84"/>
      <c r="HT88" s="84"/>
      <c r="HU88" s="84"/>
      <c r="HV88" s="84"/>
      <c r="HW88" s="84"/>
      <c r="HX88" s="84"/>
      <c r="HY88" s="84"/>
      <c r="HZ88" s="84"/>
      <c r="IA88" s="84"/>
      <c r="IB88" s="84"/>
      <c r="IC88" s="84"/>
      <c r="ID88" s="84"/>
      <c r="IE88" s="84"/>
      <c r="IF88" s="84"/>
      <c r="IG88" s="84"/>
      <c r="IH88" s="84"/>
      <c r="II88" s="84"/>
      <c r="IJ88" s="84"/>
      <c r="IK88" s="84"/>
      <c r="IL88" s="84"/>
      <c r="IM88" s="84"/>
      <c r="IN88" s="84"/>
      <c r="IO88" s="84"/>
      <c r="IP88" s="84"/>
      <c r="IQ88" s="84"/>
      <c r="IR88" s="84"/>
      <c r="IS88" s="84"/>
      <c r="IT88" s="84"/>
      <c r="IU88" s="84"/>
      <c r="IV88" s="84"/>
      <c r="IW88" s="84"/>
      <c r="IX88" s="84"/>
      <c r="IY88" s="84"/>
      <c r="IZ88" s="84"/>
      <c r="JA88" s="84"/>
      <c r="JB88" s="84"/>
      <c r="JC88" s="84"/>
      <c r="JD88" s="84"/>
      <c r="JE88" s="84"/>
      <c r="JF88" s="84"/>
      <c r="JG88" s="84"/>
      <c r="JH88" s="84"/>
      <c r="JI88" s="84"/>
      <c r="JJ88" s="84"/>
      <c r="JK88" s="84"/>
      <c r="JL88" s="84"/>
      <c r="JM88" s="84"/>
      <c r="JN88" s="84"/>
      <c r="JO88" s="84"/>
      <c r="JP88" s="84"/>
      <c r="JQ88" s="84"/>
      <c r="JR88" s="84"/>
      <c r="JS88" s="84"/>
      <c r="JT88" s="84"/>
      <c r="JU88" s="84"/>
      <c r="JV88" s="84"/>
      <c r="JW88" s="84"/>
      <c r="JX88" s="84"/>
      <c r="JY88" s="84"/>
      <c r="JZ88" s="84"/>
      <c r="KA88" s="84"/>
      <c r="KB88" s="84"/>
      <c r="KC88" s="84"/>
      <c r="KD88" s="84"/>
      <c r="KE88" s="84"/>
      <c r="KF88" s="84"/>
      <c r="KG88" s="84"/>
      <c r="KH88" s="84"/>
      <c r="KI88" s="84"/>
      <c r="KJ88" s="84"/>
      <c r="KK88" s="84"/>
      <c r="KL88" s="84"/>
      <c r="KM88" s="84"/>
      <c r="KN88" s="84"/>
      <c r="KO88" s="84"/>
      <c r="KP88" s="84"/>
      <c r="KQ88" s="84"/>
      <c r="KR88" s="84"/>
      <c r="KS88" s="84"/>
      <c r="KT88" s="84"/>
      <c r="KU88" s="84"/>
      <c r="KV88" s="84"/>
      <c r="KW88" s="84"/>
      <c r="KX88" s="84"/>
      <c r="KY88" s="84"/>
      <c r="KZ88" s="84"/>
      <c r="LA88" s="84"/>
      <c r="LB88" s="84"/>
      <c r="LC88" s="84"/>
      <c r="LD88" s="84"/>
      <c r="LE88" s="84"/>
      <c r="LF88" s="84"/>
      <c r="LG88" s="84"/>
      <c r="LH88" s="84"/>
      <c r="LI88" s="84"/>
      <c r="LJ88" s="84"/>
      <c r="LK88" s="84"/>
      <c r="LL88" s="84"/>
      <c r="LM88" s="84"/>
      <c r="LN88" s="84"/>
      <c r="LO88" s="84"/>
      <c r="LP88" s="84"/>
      <c r="LQ88" s="84"/>
      <c r="LR88" s="84"/>
      <c r="LS88" s="84"/>
      <c r="LT88" s="84"/>
      <c r="LU88" s="84"/>
      <c r="LV88" s="84"/>
      <c r="LW88" s="84"/>
      <c r="LX88" s="84"/>
      <c r="LY88" s="84"/>
      <c r="LZ88" s="84"/>
      <c r="MA88" s="84"/>
      <c r="MB88" s="84"/>
      <c r="MC88" s="84"/>
      <c r="MD88" s="84"/>
      <c r="ME88" s="84"/>
      <c r="MF88" s="84"/>
      <c r="MG88" s="84"/>
      <c r="MH88" s="84"/>
      <c r="MI88" s="84"/>
      <c r="MJ88" s="84"/>
      <c r="MK88" s="84"/>
      <c r="ML88" s="84"/>
      <c r="MM88" s="84"/>
      <c r="MN88" s="84"/>
      <c r="MO88" s="84"/>
      <c r="MP88" s="84"/>
      <c r="MQ88" s="84"/>
      <c r="MR88" s="84"/>
      <c r="MS88" s="84"/>
      <c r="MT88" s="84"/>
      <c r="MU88" s="84"/>
      <c r="MV88" s="84"/>
      <c r="MW88" s="84"/>
      <c r="MX88" s="84"/>
      <c r="MY88" s="84"/>
      <c r="MZ88" s="84"/>
      <c r="NA88" s="84"/>
      <c r="NB88" s="84"/>
      <c r="NC88" s="84"/>
      <c r="ND88" s="84"/>
      <c r="NE88" s="84"/>
      <c r="NF88" s="84"/>
      <c r="NG88" s="84"/>
      <c r="NH88" s="84"/>
      <c r="NI88" s="84"/>
      <c r="NJ88" s="84"/>
      <c r="NK88" s="84"/>
      <c r="NL88" s="84"/>
      <c r="NM88" s="84"/>
      <c r="NN88" s="84"/>
      <c r="NO88" s="84"/>
      <c r="NP88" s="84"/>
      <c r="NQ88" s="84"/>
      <c r="NR88" s="84"/>
      <c r="NS88" s="84"/>
      <c r="NT88" s="84"/>
      <c r="NU88" s="84"/>
      <c r="NV88" s="84"/>
      <c r="NW88" s="84"/>
    </row>
    <row r="89" spans="1:387" s="40" customFormat="1" ht="54" x14ac:dyDescent="0.25">
      <c r="A89" s="79"/>
      <c r="B89" s="79"/>
      <c r="C89" s="77">
        <v>1</v>
      </c>
      <c r="D89" s="79"/>
      <c r="E89" s="79"/>
      <c r="F89" s="30">
        <v>1</v>
      </c>
      <c r="G89" s="30"/>
      <c r="H89" s="30"/>
      <c r="I89" s="30"/>
      <c r="J89" s="30"/>
      <c r="K89" s="30"/>
      <c r="L89" s="30"/>
      <c r="M89" s="32" t="s">
        <v>1240</v>
      </c>
      <c r="N89" s="33" t="s">
        <v>36</v>
      </c>
      <c r="O89" s="3" t="s">
        <v>1309</v>
      </c>
      <c r="P89" s="34" t="s">
        <v>2069</v>
      </c>
      <c r="Q89" s="31" t="s">
        <v>1360</v>
      </c>
      <c r="R89" s="32" t="s">
        <v>393</v>
      </c>
      <c r="S89" s="35" t="s">
        <v>1310</v>
      </c>
      <c r="T89" s="82">
        <v>44685</v>
      </c>
      <c r="U89" s="82">
        <v>44705</v>
      </c>
      <c r="V89" s="82">
        <v>44926</v>
      </c>
      <c r="W89" s="36">
        <v>52026975</v>
      </c>
      <c r="X89" s="19">
        <v>0</v>
      </c>
      <c r="Y89" s="19">
        <v>0</v>
      </c>
      <c r="Z89" s="19">
        <v>0</v>
      </c>
      <c r="AA89" s="19">
        <v>0</v>
      </c>
      <c r="AB89" s="22">
        <f t="shared" si="7"/>
        <v>52026975</v>
      </c>
      <c r="AC89" s="19">
        <v>0</v>
      </c>
      <c r="AD89" s="22">
        <f t="shared" si="10"/>
        <v>52026975</v>
      </c>
      <c r="AE89" s="20">
        <v>0</v>
      </c>
      <c r="AF89" s="22">
        <f t="shared" si="11"/>
        <v>52026975</v>
      </c>
      <c r="AG89" s="38" t="s">
        <v>703</v>
      </c>
      <c r="AH89" s="37" t="s">
        <v>1013</v>
      </c>
      <c r="AI89" s="37" t="s">
        <v>1311</v>
      </c>
      <c r="AJ89" s="39">
        <v>830102216</v>
      </c>
      <c r="AK89" s="39">
        <v>3</v>
      </c>
      <c r="AL89" s="37" t="s">
        <v>1312</v>
      </c>
      <c r="AM89" s="39">
        <v>7442498</v>
      </c>
      <c r="AN89" s="108" t="s">
        <v>1313</v>
      </c>
      <c r="AO89" s="109" t="s">
        <v>20</v>
      </c>
      <c r="AP89" s="84"/>
      <c r="AQ89" s="84"/>
      <c r="AR89" s="84"/>
      <c r="AS89" s="84"/>
      <c r="AT89" s="84"/>
      <c r="AU89" s="84"/>
      <c r="AV89" s="84"/>
      <c r="AW89" s="84"/>
      <c r="AX89" s="84"/>
      <c r="AY89" s="84"/>
      <c r="AZ89" s="84"/>
      <c r="BA89" s="84"/>
      <c r="BB89" s="84"/>
      <c r="BC89" s="84"/>
      <c r="BD89" s="84"/>
      <c r="BE89" s="84"/>
      <c r="BF89" s="84"/>
      <c r="BG89" s="84"/>
      <c r="BH89" s="84"/>
      <c r="BI89" s="84"/>
      <c r="BJ89" s="84"/>
      <c r="BK89" s="84"/>
      <c r="BL89" s="84"/>
      <c r="BM89" s="84"/>
      <c r="BN89" s="84"/>
      <c r="BO89" s="84"/>
      <c r="BP89" s="84"/>
      <c r="BQ89" s="84"/>
      <c r="BR89" s="84"/>
      <c r="BS89" s="84"/>
      <c r="BT89" s="84"/>
      <c r="BU89" s="84"/>
      <c r="BV89" s="84"/>
      <c r="BW89" s="84"/>
      <c r="BX89" s="84"/>
      <c r="BY89" s="84"/>
      <c r="BZ89" s="84"/>
      <c r="CA89" s="84"/>
      <c r="CB89" s="84"/>
      <c r="CC89" s="84"/>
      <c r="CD89" s="84"/>
      <c r="CE89" s="84"/>
      <c r="CF89" s="84"/>
      <c r="CG89" s="84"/>
      <c r="CH89" s="84"/>
      <c r="CI89" s="84"/>
      <c r="CJ89" s="84"/>
      <c r="CK89" s="84"/>
      <c r="CL89" s="84"/>
      <c r="CM89" s="84"/>
      <c r="CN89" s="84"/>
      <c r="CO89" s="84"/>
      <c r="CP89" s="84"/>
      <c r="CQ89" s="84"/>
      <c r="CR89" s="84"/>
      <c r="CS89" s="84"/>
      <c r="CT89" s="84"/>
      <c r="CU89" s="84"/>
      <c r="CV89" s="84"/>
      <c r="CW89" s="84"/>
      <c r="CX89" s="84"/>
      <c r="CY89" s="84"/>
      <c r="CZ89" s="84"/>
      <c r="DA89" s="84"/>
      <c r="DB89" s="84"/>
      <c r="DC89" s="84"/>
      <c r="DD89" s="84"/>
      <c r="DE89" s="84"/>
      <c r="DF89" s="84"/>
      <c r="DG89" s="84"/>
      <c r="DH89" s="84"/>
      <c r="DI89" s="84"/>
      <c r="DJ89" s="84"/>
      <c r="DK89" s="84"/>
      <c r="DL89" s="84"/>
      <c r="DM89" s="84"/>
      <c r="DN89" s="84"/>
      <c r="DO89" s="84"/>
      <c r="DP89" s="84"/>
      <c r="DQ89" s="84"/>
      <c r="DR89" s="84"/>
      <c r="DS89" s="84"/>
      <c r="DT89" s="84"/>
      <c r="DU89" s="84"/>
      <c r="DV89" s="84"/>
      <c r="DW89" s="84"/>
      <c r="DX89" s="84"/>
      <c r="DY89" s="84"/>
      <c r="DZ89" s="84"/>
      <c r="EA89" s="84"/>
      <c r="EB89" s="84"/>
      <c r="EC89" s="84"/>
      <c r="ED89" s="84"/>
      <c r="EE89" s="84"/>
      <c r="EF89" s="84"/>
      <c r="EG89" s="84"/>
      <c r="EH89" s="84"/>
      <c r="EI89" s="84"/>
      <c r="EJ89" s="84"/>
      <c r="EK89" s="84"/>
      <c r="EL89" s="84"/>
      <c r="EM89" s="84"/>
      <c r="EN89" s="84"/>
      <c r="EO89" s="84"/>
      <c r="EP89" s="84"/>
      <c r="EQ89" s="84"/>
      <c r="ER89" s="84"/>
      <c r="ES89" s="84"/>
      <c r="ET89" s="84"/>
      <c r="EU89" s="84"/>
      <c r="EV89" s="84"/>
      <c r="EW89" s="84"/>
      <c r="EX89" s="84"/>
      <c r="EY89" s="84"/>
      <c r="EZ89" s="84"/>
      <c r="FA89" s="84"/>
      <c r="FB89" s="84"/>
      <c r="FC89" s="84"/>
      <c r="FD89" s="84"/>
      <c r="FE89" s="84"/>
      <c r="FF89" s="84"/>
      <c r="FG89" s="84"/>
      <c r="FH89" s="84"/>
      <c r="FI89" s="84"/>
      <c r="FJ89" s="84"/>
      <c r="FK89" s="84"/>
      <c r="FL89" s="84"/>
      <c r="FM89" s="84"/>
      <c r="FN89" s="84"/>
      <c r="FO89" s="84"/>
      <c r="FP89" s="84"/>
      <c r="FQ89" s="84"/>
      <c r="FR89" s="84"/>
      <c r="FS89" s="84"/>
      <c r="FT89" s="84"/>
      <c r="FU89" s="84"/>
      <c r="FV89" s="84"/>
      <c r="FW89" s="84"/>
      <c r="FX89" s="84"/>
      <c r="FY89" s="84"/>
      <c r="FZ89" s="84"/>
      <c r="GA89" s="84"/>
      <c r="GB89" s="84"/>
      <c r="GC89" s="84"/>
      <c r="GD89" s="84"/>
      <c r="GE89" s="84"/>
      <c r="GF89" s="84"/>
      <c r="GG89" s="84"/>
      <c r="GH89" s="84"/>
      <c r="GI89" s="84"/>
      <c r="GJ89" s="84"/>
      <c r="GK89" s="84"/>
      <c r="GL89" s="84"/>
      <c r="GM89" s="84"/>
      <c r="GN89" s="84"/>
      <c r="GO89" s="84"/>
      <c r="GP89" s="84"/>
      <c r="GQ89" s="84"/>
      <c r="GR89" s="84"/>
      <c r="GS89" s="84"/>
      <c r="GT89" s="84"/>
      <c r="GU89" s="84"/>
      <c r="GV89" s="84"/>
      <c r="GW89" s="84"/>
      <c r="GX89" s="84"/>
      <c r="GY89" s="84"/>
      <c r="GZ89" s="84"/>
      <c r="HA89" s="84"/>
      <c r="HB89" s="84"/>
      <c r="HC89" s="84"/>
      <c r="HD89" s="84"/>
      <c r="HE89" s="84"/>
      <c r="HF89" s="84"/>
      <c r="HG89" s="84"/>
      <c r="HH89" s="84"/>
      <c r="HI89" s="84"/>
      <c r="HJ89" s="84"/>
      <c r="HK89" s="84"/>
      <c r="HL89" s="84"/>
      <c r="HM89" s="84"/>
      <c r="HN89" s="84"/>
      <c r="HO89" s="84"/>
      <c r="HP89" s="84"/>
      <c r="HQ89" s="84"/>
      <c r="HR89" s="84"/>
      <c r="HS89" s="84"/>
      <c r="HT89" s="84"/>
      <c r="HU89" s="84"/>
      <c r="HV89" s="84"/>
      <c r="HW89" s="84"/>
      <c r="HX89" s="84"/>
      <c r="HY89" s="84"/>
      <c r="HZ89" s="84"/>
      <c r="IA89" s="84"/>
      <c r="IB89" s="84"/>
      <c r="IC89" s="84"/>
      <c r="ID89" s="84"/>
      <c r="IE89" s="84"/>
      <c r="IF89" s="84"/>
      <c r="IG89" s="84"/>
      <c r="IH89" s="84"/>
      <c r="II89" s="84"/>
      <c r="IJ89" s="84"/>
      <c r="IK89" s="84"/>
      <c r="IL89" s="84"/>
      <c r="IM89" s="84"/>
      <c r="IN89" s="84"/>
      <c r="IO89" s="84"/>
      <c r="IP89" s="84"/>
      <c r="IQ89" s="84"/>
      <c r="IR89" s="84"/>
      <c r="IS89" s="84"/>
      <c r="IT89" s="84"/>
      <c r="IU89" s="84"/>
      <c r="IV89" s="84"/>
      <c r="IW89" s="84"/>
      <c r="IX89" s="84"/>
      <c r="IY89" s="84"/>
      <c r="IZ89" s="84"/>
      <c r="JA89" s="84"/>
      <c r="JB89" s="84"/>
      <c r="JC89" s="84"/>
      <c r="JD89" s="84"/>
      <c r="JE89" s="84"/>
      <c r="JF89" s="84"/>
      <c r="JG89" s="84"/>
      <c r="JH89" s="84"/>
      <c r="JI89" s="84"/>
      <c r="JJ89" s="84"/>
      <c r="JK89" s="84"/>
      <c r="JL89" s="84"/>
      <c r="JM89" s="84"/>
      <c r="JN89" s="84"/>
      <c r="JO89" s="84"/>
      <c r="JP89" s="84"/>
      <c r="JQ89" s="84"/>
      <c r="JR89" s="84"/>
      <c r="JS89" s="84"/>
      <c r="JT89" s="84"/>
      <c r="JU89" s="84"/>
      <c r="JV89" s="84"/>
      <c r="JW89" s="84"/>
      <c r="JX89" s="84"/>
      <c r="JY89" s="84"/>
      <c r="JZ89" s="84"/>
      <c r="KA89" s="84"/>
      <c r="KB89" s="84"/>
      <c r="KC89" s="84"/>
      <c r="KD89" s="84"/>
      <c r="KE89" s="84"/>
      <c r="KF89" s="84"/>
      <c r="KG89" s="84"/>
      <c r="KH89" s="84"/>
      <c r="KI89" s="84"/>
      <c r="KJ89" s="84"/>
      <c r="KK89" s="84"/>
      <c r="KL89" s="84"/>
      <c r="KM89" s="84"/>
      <c r="KN89" s="84"/>
      <c r="KO89" s="84"/>
      <c r="KP89" s="84"/>
      <c r="KQ89" s="84"/>
      <c r="KR89" s="84"/>
      <c r="KS89" s="84"/>
      <c r="KT89" s="84"/>
      <c r="KU89" s="84"/>
      <c r="KV89" s="84"/>
      <c r="KW89" s="84"/>
      <c r="KX89" s="84"/>
      <c r="KY89" s="84"/>
      <c r="KZ89" s="84"/>
      <c r="LA89" s="84"/>
      <c r="LB89" s="84"/>
      <c r="LC89" s="84"/>
      <c r="LD89" s="84"/>
      <c r="LE89" s="84"/>
      <c r="LF89" s="84"/>
      <c r="LG89" s="84"/>
      <c r="LH89" s="84"/>
      <c r="LI89" s="84"/>
      <c r="LJ89" s="84"/>
      <c r="LK89" s="84"/>
      <c r="LL89" s="84"/>
      <c r="LM89" s="84"/>
      <c r="LN89" s="84"/>
      <c r="LO89" s="84"/>
      <c r="LP89" s="84"/>
      <c r="LQ89" s="84"/>
      <c r="LR89" s="84"/>
      <c r="LS89" s="84"/>
      <c r="LT89" s="84"/>
      <c r="LU89" s="84"/>
      <c r="LV89" s="84"/>
      <c r="LW89" s="84"/>
      <c r="LX89" s="84"/>
      <c r="LY89" s="84"/>
      <c r="LZ89" s="84"/>
      <c r="MA89" s="84"/>
      <c r="MB89" s="84"/>
      <c r="MC89" s="84"/>
      <c r="MD89" s="84"/>
      <c r="ME89" s="84"/>
      <c r="MF89" s="84"/>
      <c r="MG89" s="84"/>
      <c r="MH89" s="84"/>
      <c r="MI89" s="84"/>
      <c r="MJ89" s="84"/>
      <c r="MK89" s="84"/>
      <c r="ML89" s="84"/>
      <c r="MM89" s="84"/>
      <c r="MN89" s="84"/>
      <c r="MO89" s="84"/>
      <c r="MP89" s="84"/>
      <c r="MQ89" s="84"/>
      <c r="MR89" s="84"/>
      <c r="MS89" s="84"/>
      <c r="MT89" s="84"/>
      <c r="MU89" s="84"/>
      <c r="MV89" s="84"/>
      <c r="MW89" s="84"/>
      <c r="MX89" s="84"/>
      <c r="MY89" s="84"/>
      <c r="MZ89" s="84"/>
      <c r="NA89" s="84"/>
      <c r="NB89" s="84"/>
      <c r="NC89" s="84"/>
      <c r="ND89" s="84"/>
      <c r="NE89" s="84"/>
      <c r="NF89" s="84"/>
      <c r="NG89" s="84"/>
      <c r="NH89" s="84"/>
      <c r="NI89" s="84"/>
      <c r="NJ89" s="84"/>
      <c r="NK89" s="84"/>
      <c r="NL89" s="84"/>
      <c r="NM89" s="84"/>
      <c r="NN89" s="84"/>
      <c r="NO89" s="84"/>
      <c r="NP89" s="84"/>
      <c r="NQ89" s="84"/>
      <c r="NR89" s="84"/>
      <c r="NS89" s="84"/>
      <c r="NT89" s="84"/>
      <c r="NU89" s="84"/>
      <c r="NV89" s="84"/>
      <c r="NW89" s="84"/>
    </row>
    <row r="90" spans="1:387" s="40" customFormat="1" ht="57.75" customHeight="1" x14ac:dyDescent="0.25">
      <c r="A90" s="79">
        <v>1</v>
      </c>
      <c r="B90" s="79"/>
      <c r="C90" s="77"/>
      <c r="D90" s="79"/>
      <c r="E90" s="79"/>
      <c r="F90" s="30"/>
      <c r="G90" s="30"/>
      <c r="H90" s="30">
        <v>1</v>
      </c>
      <c r="I90" s="30"/>
      <c r="J90" s="30"/>
      <c r="K90" s="30"/>
      <c r="L90" s="30"/>
      <c r="M90" s="32" t="s">
        <v>1314</v>
      </c>
      <c r="N90" s="33" t="s">
        <v>309</v>
      </c>
      <c r="O90" s="3" t="s">
        <v>1315</v>
      </c>
      <c r="P90" s="34" t="s">
        <v>2070</v>
      </c>
      <c r="Q90" s="31" t="s">
        <v>1388</v>
      </c>
      <c r="R90" s="32" t="s">
        <v>364</v>
      </c>
      <c r="S90" s="35" t="s">
        <v>1975</v>
      </c>
      <c r="T90" s="82">
        <v>44683</v>
      </c>
      <c r="U90" s="82">
        <v>44690</v>
      </c>
      <c r="V90" s="82">
        <v>44910</v>
      </c>
      <c r="W90" s="36">
        <v>60000000</v>
      </c>
      <c r="X90" s="19">
        <v>0</v>
      </c>
      <c r="Y90" s="19">
        <v>0</v>
      </c>
      <c r="Z90" s="19">
        <v>0</v>
      </c>
      <c r="AA90" s="19">
        <v>0</v>
      </c>
      <c r="AB90" s="22">
        <f t="shared" si="7"/>
        <v>60000000</v>
      </c>
      <c r="AC90" s="19">
        <v>17000000</v>
      </c>
      <c r="AD90" s="22">
        <f t="shared" si="10"/>
        <v>77000000</v>
      </c>
      <c r="AE90" s="20">
        <v>0</v>
      </c>
      <c r="AF90" s="22">
        <f t="shared" si="11"/>
        <v>77000000</v>
      </c>
      <c r="AG90" s="38" t="s">
        <v>337</v>
      </c>
      <c r="AH90" s="37" t="s">
        <v>1013</v>
      </c>
      <c r="AI90" s="37" t="s">
        <v>75</v>
      </c>
      <c r="AJ90" s="39">
        <v>830055758</v>
      </c>
      <c r="AK90" s="39">
        <v>1</v>
      </c>
      <c r="AL90" s="37" t="s">
        <v>454</v>
      </c>
      <c r="AM90" s="39">
        <v>6114015</v>
      </c>
      <c r="AN90" s="108" t="s">
        <v>76</v>
      </c>
      <c r="AO90" s="109" t="s">
        <v>20</v>
      </c>
      <c r="AP90" s="84"/>
      <c r="AQ90" s="84"/>
      <c r="AR90" s="84"/>
      <c r="AS90" s="84"/>
      <c r="AT90" s="84"/>
      <c r="AU90" s="84"/>
      <c r="AV90" s="84"/>
      <c r="AW90" s="84"/>
      <c r="AX90" s="84"/>
      <c r="AY90" s="84"/>
      <c r="AZ90" s="84"/>
      <c r="BA90" s="84"/>
      <c r="BB90" s="84"/>
      <c r="BC90" s="84"/>
      <c r="BD90" s="84"/>
      <c r="BE90" s="84"/>
      <c r="BF90" s="84"/>
      <c r="BG90" s="84"/>
      <c r="BH90" s="84"/>
      <c r="BI90" s="84"/>
      <c r="BJ90" s="84"/>
      <c r="BK90" s="84"/>
      <c r="BL90" s="84"/>
      <c r="BM90" s="84"/>
      <c r="BN90" s="84"/>
      <c r="BO90" s="84"/>
      <c r="BP90" s="84"/>
      <c r="BQ90" s="84"/>
      <c r="BR90" s="84"/>
      <c r="BS90" s="84"/>
      <c r="BT90" s="84"/>
      <c r="BU90" s="84"/>
      <c r="BV90" s="84"/>
      <c r="BW90" s="84"/>
      <c r="BX90" s="84"/>
      <c r="BY90" s="84"/>
      <c r="BZ90" s="84"/>
      <c r="CA90" s="84"/>
      <c r="CB90" s="84"/>
      <c r="CC90" s="84"/>
      <c r="CD90" s="84"/>
      <c r="CE90" s="84"/>
      <c r="CF90" s="84"/>
      <c r="CG90" s="84"/>
      <c r="CH90" s="84"/>
      <c r="CI90" s="84"/>
      <c r="CJ90" s="84"/>
      <c r="CK90" s="84"/>
      <c r="CL90" s="84"/>
      <c r="CM90" s="84"/>
      <c r="CN90" s="84"/>
      <c r="CO90" s="84"/>
      <c r="CP90" s="84"/>
      <c r="CQ90" s="84"/>
      <c r="CR90" s="84"/>
      <c r="CS90" s="84"/>
      <c r="CT90" s="84"/>
      <c r="CU90" s="84"/>
      <c r="CV90" s="84"/>
      <c r="CW90" s="84"/>
      <c r="CX90" s="84"/>
      <c r="CY90" s="84"/>
      <c r="CZ90" s="84"/>
      <c r="DA90" s="84"/>
      <c r="DB90" s="84"/>
      <c r="DC90" s="84"/>
      <c r="DD90" s="84"/>
      <c r="DE90" s="84"/>
      <c r="DF90" s="84"/>
      <c r="DG90" s="84"/>
      <c r="DH90" s="84"/>
      <c r="DI90" s="84"/>
      <c r="DJ90" s="84"/>
      <c r="DK90" s="84"/>
      <c r="DL90" s="84"/>
      <c r="DM90" s="84"/>
      <c r="DN90" s="84"/>
      <c r="DO90" s="84"/>
      <c r="DP90" s="84"/>
      <c r="DQ90" s="84"/>
      <c r="DR90" s="84"/>
      <c r="DS90" s="84"/>
      <c r="DT90" s="84"/>
      <c r="DU90" s="84"/>
      <c r="DV90" s="84"/>
      <c r="DW90" s="84"/>
      <c r="DX90" s="84"/>
      <c r="DY90" s="84"/>
      <c r="DZ90" s="84"/>
      <c r="EA90" s="84"/>
      <c r="EB90" s="84"/>
      <c r="EC90" s="84"/>
      <c r="ED90" s="84"/>
      <c r="EE90" s="84"/>
      <c r="EF90" s="84"/>
      <c r="EG90" s="84"/>
      <c r="EH90" s="84"/>
      <c r="EI90" s="84"/>
      <c r="EJ90" s="84"/>
      <c r="EK90" s="84"/>
      <c r="EL90" s="84"/>
      <c r="EM90" s="84"/>
      <c r="EN90" s="84"/>
      <c r="EO90" s="84"/>
      <c r="EP90" s="84"/>
      <c r="EQ90" s="84"/>
      <c r="ER90" s="84"/>
      <c r="ES90" s="84"/>
      <c r="ET90" s="84"/>
      <c r="EU90" s="84"/>
      <c r="EV90" s="84"/>
      <c r="EW90" s="84"/>
      <c r="EX90" s="84"/>
      <c r="EY90" s="84"/>
      <c r="EZ90" s="84"/>
      <c r="FA90" s="84"/>
      <c r="FB90" s="84"/>
      <c r="FC90" s="84"/>
      <c r="FD90" s="84"/>
      <c r="FE90" s="84"/>
      <c r="FF90" s="84"/>
      <c r="FG90" s="84"/>
      <c r="FH90" s="84"/>
      <c r="FI90" s="84"/>
      <c r="FJ90" s="84"/>
      <c r="FK90" s="84"/>
      <c r="FL90" s="84"/>
      <c r="FM90" s="84"/>
      <c r="FN90" s="84"/>
      <c r="FO90" s="84"/>
      <c r="FP90" s="84"/>
      <c r="FQ90" s="84"/>
      <c r="FR90" s="84"/>
      <c r="FS90" s="84"/>
      <c r="FT90" s="84"/>
      <c r="FU90" s="84"/>
      <c r="FV90" s="84"/>
      <c r="FW90" s="84"/>
      <c r="FX90" s="84"/>
      <c r="FY90" s="84"/>
      <c r="FZ90" s="84"/>
      <c r="GA90" s="84"/>
      <c r="GB90" s="84"/>
      <c r="GC90" s="84"/>
      <c r="GD90" s="84"/>
      <c r="GE90" s="84"/>
      <c r="GF90" s="84"/>
      <c r="GG90" s="84"/>
      <c r="GH90" s="84"/>
      <c r="GI90" s="84"/>
      <c r="GJ90" s="84"/>
      <c r="GK90" s="84"/>
      <c r="GL90" s="84"/>
      <c r="GM90" s="84"/>
      <c r="GN90" s="84"/>
      <c r="GO90" s="84"/>
      <c r="GP90" s="84"/>
      <c r="GQ90" s="84"/>
      <c r="GR90" s="84"/>
      <c r="GS90" s="84"/>
      <c r="GT90" s="84"/>
      <c r="GU90" s="84"/>
      <c r="GV90" s="84"/>
      <c r="GW90" s="84"/>
      <c r="GX90" s="84"/>
      <c r="GY90" s="84"/>
      <c r="GZ90" s="84"/>
      <c r="HA90" s="84"/>
      <c r="HB90" s="84"/>
      <c r="HC90" s="84"/>
      <c r="HD90" s="84"/>
      <c r="HE90" s="84"/>
      <c r="HF90" s="84"/>
      <c r="HG90" s="84"/>
      <c r="HH90" s="84"/>
      <c r="HI90" s="84"/>
      <c r="HJ90" s="84"/>
      <c r="HK90" s="84"/>
      <c r="HL90" s="84"/>
      <c r="HM90" s="84"/>
      <c r="HN90" s="84"/>
      <c r="HO90" s="84"/>
      <c r="HP90" s="84"/>
      <c r="HQ90" s="84"/>
      <c r="HR90" s="84"/>
      <c r="HS90" s="84"/>
      <c r="HT90" s="84"/>
      <c r="HU90" s="84"/>
      <c r="HV90" s="84"/>
      <c r="HW90" s="84"/>
      <c r="HX90" s="84"/>
      <c r="HY90" s="84"/>
      <c r="HZ90" s="84"/>
      <c r="IA90" s="84"/>
      <c r="IB90" s="84"/>
      <c r="IC90" s="84"/>
      <c r="ID90" s="84"/>
      <c r="IE90" s="84"/>
      <c r="IF90" s="84"/>
      <c r="IG90" s="84"/>
      <c r="IH90" s="84"/>
      <c r="II90" s="84"/>
      <c r="IJ90" s="84"/>
      <c r="IK90" s="84"/>
      <c r="IL90" s="84"/>
      <c r="IM90" s="84"/>
      <c r="IN90" s="84"/>
      <c r="IO90" s="84"/>
      <c r="IP90" s="84"/>
      <c r="IQ90" s="84"/>
      <c r="IR90" s="84"/>
      <c r="IS90" s="84"/>
      <c r="IT90" s="84"/>
      <c r="IU90" s="84"/>
      <c r="IV90" s="84"/>
      <c r="IW90" s="84"/>
      <c r="IX90" s="84"/>
      <c r="IY90" s="84"/>
      <c r="IZ90" s="84"/>
      <c r="JA90" s="84"/>
      <c r="JB90" s="84"/>
      <c r="JC90" s="84"/>
      <c r="JD90" s="84"/>
      <c r="JE90" s="84"/>
      <c r="JF90" s="84"/>
      <c r="JG90" s="84"/>
      <c r="JH90" s="84"/>
      <c r="JI90" s="84"/>
      <c r="JJ90" s="84"/>
      <c r="JK90" s="84"/>
      <c r="JL90" s="84"/>
      <c r="JM90" s="84"/>
      <c r="JN90" s="84"/>
      <c r="JO90" s="84"/>
      <c r="JP90" s="84"/>
      <c r="JQ90" s="84"/>
      <c r="JR90" s="84"/>
      <c r="JS90" s="84"/>
      <c r="JT90" s="84"/>
      <c r="JU90" s="84"/>
      <c r="JV90" s="84"/>
      <c r="JW90" s="84"/>
      <c r="JX90" s="84"/>
      <c r="JY90" s="84"/>
      <c r="JZ90" s="84"/>
      <c r="KA90" s="84"/>
      <c r="KB90" s="84"/>
      <c r="KC90" s="84"/>
      <c r="KD90" s="84"/>
      <c r="KE90" s="84"/>
      <c r="KF90" s="84"/>
      <c r="KG90" s="84"/>
      <c r="KH90" s="84"/>
      <c r="KI90" s="84"/>
      <c r="KJ90" s="84"/>
      <c r="KK90" s="84"/>
      <c r="KL90" s="84"/>
      <c r="KM90" s="84"/>
      <c r="KN90" s="84"/>
      <c r="KO90" s="84"/>
      <c r="KP90" s="84"/>
      <c r="KQ90" s="84"/>
      <c r="KR90" s="84"/>
      <c r="KS90" s="84"/>
      <c r="KT90" s="84"/>
      <c r="KU90" s="84"/>
      <c r="KV90" s="84"/>
      <c r="KW90" s="84"/>
      <c r="KX90" s="84"/>
      <c r="KY90" s="84"/>
      <c r="KZ90" s="84"/>
      <c r="LA90" s="84"/>
      <c r="LB90" s="84"/>
      <c r="LC90" s="84"/>
      <c r="LD90" s="84"/>
      <c r="LE90" s="84"/>
      <c r="LF90" s="84"/>
      <c r="LG90" s="84"/>
      <c r="LH90" s="84"/>
      <c r="LI90" s="84"/>
      <c r="LJ90" s="84"/>
      <c r="LK90" s="84"/>
      <c r="LL90" s="84"/>
      <c r="LM90" s="84"/>
      <c r="LN90" s="84"/>
      <c r="LO90" s="84"/>
      <c r="LP90" s="84"/>
      <c r="LQ90" s="84"/>
      <c r="LR90" s="84"/>
      <c r="LS90" s="84"/>
      <c r="LT90" s="84"/>
      <c r="LU90" s="84"/>
      <c r="LV90" s="84"/>
      <c r="LW90" s="84"/>
      <c r="LX90" s="84"/>
      <c r="LY90" s="84"/>
      <c r="LZ90" s="84"/>
      <c r="MA90" s="84"/>
      <c r="MB90" s="84"/>
      <c r="MC90" s="84"/>
      <c r="MD90" s="84"/>
      <c r="ME90" s="84"/>
      <c r="MF90" s="84"/>
      <c r="MG90" s="84"/>
      <c r="MH90" s="84"/>
      <c r="MI90" s="84"/>
      <c r="MJ90" s="84"/>
      <c r="MK90" s="84"/>
      <c r="ML90" s="84"/>
      <c r="MM90" s="84"/>
      <c r="MN90" s="84"/>
      <c r="MO90" s="84"/>
      <c r="MP90" s="84"/>
      <c r="MQ90" s="84"/>
      <c r="MR90" s="84"/>
      <c r="MS90" s="84"/>
      <c r="MT90" s="84"/>
      <c r="MU90" s="84"/>
      <c r="MV90" s="84"/>
      <c r="MW90" s="84"/>
      <c r="MX90" s="84"/>
      <c r="MY90" s="84"/>
      <c r="MZ90" s="84"/>
      <c r="NA90" s="84"/>
      <c r="NB90" s="84"/>
      <c r="NC90" s="84"/>
      <c r="ND90" s="84"/>
      <c r="NE90" s="84"/>
      <c r="NF90" s="84"/>
      <c r="NG90" s="84"/>
      <c r="NH90" s="84"/>
      <c r="NI90" s="84"/>
      <c r="NJ90" s="84"/>
      <c r="NK90" s="84"/>
      <c r="NL90" s="84"/>
      <c r="NM90" s="84"/>
      <c r="NN90" s="84"/>
      <c r="NO90" s="84"/>
      <c r="NP90" s="84"/>
      <c r="NQ90" s="84"/>
      <c r="NR90" s="84"/>
      <c r="NS90" s="84"/>
      <c r="NT90" s="84"/>
      <c r="NU90" s="84"/>
      <c r="NV90" s="84"/>
      <c r="NW90" s="84"/>
    </row>
    <row r="91" spans="1:387" s="40" customFormat="1" ht="67.5" x14ac:dyDescent="0.25">
      <c r="A91" s="79"/>
      <c r="B91" s="79"/>
      <c r="C91" s="77">
        <v>1</v>
      </c>
      <c r="D91" s="79"/>
      <c r="E91" s="79"/>
      <c r="F91" s="30"/>
      <c r="G91" s="30"/>
      <c r="H91" s="30">
        <v>1</v>
      </c>
      <c r="I91" s="30"/>
      <c r="J91" s="30"/>
      <c r="K91" s="30"/>
      <c r="L91" s="30"/>
      <c r="M91" s="32" t="s">
        <v>1316</v>
      </c>
      <c r="N91" s="33" t="s">
        <v>86</v>
      </c>
      <c r="O91" s="3" t="s">
        <v>1317</v>
      </c>
      <c r="P91" s="34" t="s">
        <v>2071</v>
      </c>
      <c r="Q91" s="31" t="s">
        <v>1904</v>
      </c>
      <c r="R91" s="32" t="s">
        <v>1318</v>
      </c>
      <c r="S91" s="35" t="s">
        <v>73</v>
      </c>
      <c r="T91" s="82">
        <v>44697</v>
      </c>
      <c r="U91" s="82">
        <v>44707</v>
      </c>
      <c r="V91" s="82">
        <v>44910</v>
      </c>
      <c r="W91" s="36">
        <v>16600000</v>
      </c>
      <c r="X91" s="19">
        <v>0</v>
      </c>
      <c r="Y91" s="19">
        <v>0</v>
      </c>
      <c r="Z91" s="19">
        <v>0</v>
      </c>
      <c r="AA91" s="19">
        <v>0</v>
      </c>
      <c r="AB91" s="22">
        <f t="shared" si="7"/>
        <v>16600000</v>
      </c>
      <c r="AC91" s="19">
        <v>0</v>
      </c>
      <c r="AD91" s="22">
        <f t="shared" si="10"/>
        <v>16600000</v>
      </c>
      <c r="AE91" s="20">
        <v>0</v>
      </c>
      <c r="AF91" s="22">
        <f t="shared" si="11"/>
        <v>16600000</v>
      </c>
      <c r="AG91" s="38" t="s">
        <v>1753</v>
      </c>
      <c r="AH91" s="37" t="s">
        <v>1013</v>
      </c>
      <c r="AI91" s="37" t="s">
        <v>381</v>
      </c>
      <c r="AJ91" s="39">
        <v>811001723</v>
      </c>
      <c r="AK91" s="39">
        <v>3</v>
      </c>
      <c r="AL91" s="37" t="s">
        <v>671</v>
      </c>
      <c r="AM91" s="39">
        <v>3561111</v>
      </c>
      <c r="AN91" s="108" t="s">
        <v>51</v>
      </c>
      <c r="AO91" s="109" t="s">
        <v>130</v>
      </c>
      <c r="AP91" s="84"/>
      <c r="AQ91" s="84"/>
      <c r="AR91" s="84"/>
      <c r="AS91" s="84"/>
      <c r="AT91" s="84"/>
      <c r="AU91" s="84"/>
      <c r="AV91" s="84"/>
      <c r="AW91" s="84"/>
      <c r="AX91" s="84"/>
      <c r="AY91" s="84"/>
      <c r="AZ91" s="84"/>
      <c r="BA91" s="84"/>
      <c r="BB91" s="84"/>
      <c r="BC91" s="84"/>
      <c r="BD91" s="84"/>
      <c r="BE91" s="84"/>
      <c r="BF91" s="84"/>
      <c r="BG91" s="84"/>
      <c r="BH91" s="84"/>
      <c r="BI91" s="84"/>
      <c r="BJ91" s="84"/>
      <c r="BK91" s="84"/>
      <c r="BL91" s="84"/>
      <c r="BM91" s="84"/>
      <c r="BN91" s="84"/>
      <c r="BO91" s="84"/>
      <c r="BP91" s="84"/>
      <c r="BQ91" s="84"/>
      <c r="BR91" s="84"/>
      <c r="BS91" s="84"/>
      <c r="BT91" s="84"/>
      <c r="BU91" s="84"/>
      <c r="BV91" s="84"/>
      <c r="BW91" s="84"/>
      <c r="BX91" s="84"/>
      <c r="BY91" s="84"/>
      <c r="BZ91" s="84"/>
      <c r="CA91" s="84"/>
      <c r="CB91" s="84"/>
      <c r="CC91" s="84"/>
      <c r="CD91" s="84"/>
      <c r="CE91" s="84"/>
      <c r="CF91" s="84"/>
      <c r="CG91" s="84"/>
      <c r="CH91" s="84"/>
      <c r="CI91" s="84"/>
      <c r="CJ91" s="84"/>
      <c r="CK91" s="84"/>
      <c r="CL91" s="84"/>
      <c r="CM91" s="84"/>
      <c r="CN91" s="84"/>
      <c r="CO91" s="84"/>
      <c r="CP91" s="84"/>
      <c r="CQ91" s="84"/>
      <c r="CR91" s="84"/>
      <c r="CS91" s="84"/>
      <c r="CT91" s="84"/>
      <c r="CU91" s="84"/>
      <c r="CV91" s="84"/>
      <c r="CW91" s="84"/>
      <c r="CX91" s="84"/>
      <c r="CY91" s="84"/>
      <c r="CZ91" s="84"/>
      <c r="DA91" s="84"/>
      <c r="DB91" s="84"/>
      <c r="DC91" s="84"/>
      <c r="DD91" s="84"/>
      <c r="DE91" s="84"/>
      <c r="DF91" s="84"/>
      <c r="DG91" s="84"/>
      <c r="DH91" s="84"/>
      <c r="DI91" s="84"/>
      <c r="DJ91" s="84"/>
      <c r="DK91" s="84"/>
      <c r="DL91" s="84"/>
      <c r="DM91" s="84"/>
      <c r="DN91" s="84"/>
      <c r="DO91" s="84"/>
      <c r="DP91" s="84"/>
      <c r="DQ91" s="84"/>
      <c r="DR91" s="84"/>
      <c r="DS91" s="84"/>
      <c r="DT91" s="84"/>
      <c r="DU91" s="84"/>
      <c r="DV91" s="84"/>
      <c r="DW91" s="84"/>
      <c r="DX91" s="84"/>
      <c r="DY91" s="84"/>
      <c r="DZ91" s="84"/>
      <c r="EA91" s="84"/>
      <c r="EB91" s="84"/>
      <c r="EC91" s="84"/>
      <c r="ED91" s="84"/>
      <c r="EE91" s="84"/>
      <c r="EF91" s="84"/>
      <c r="EG91" s="84"/>
      <c r="EH91" s="84"/>
      <c r="EI91" s="84"/>
      <c r="EJ91" s="84"/>
      <c r="EK91" s="84"/>
      <c r="EL91" s="84"/>
      <c r="EM91" s="84"/>
      <c r="EN91" s="84"/>
      <c r="EO91" s="84"/>
      <c r="EP91" s="84"/>
      <c r="EQ91" s="84"/>
      <c r="ER91" s="84"/>
      <c r="ES91" s="84"/>
      <c r="ET91" s="84"/>
      <c r="EU91" s="84"/>
      <c r="EV91" s="84"/>
      <c r="EW91" s="84"/>
      <c r="EX91" s="84"/>
      <c r="EY91" s="84"/>
      <c r="EZ91" s="84"/>
      <c r="FA91" s="84"/>
      <c r="FB91" s="84"/>
      <c r="FC91" s="84"/>
      <c r="FD91" s="84"/>
      <c r="FE91" s="84"/>
      <c r="FF91" s="84"/>
      <c r="FG91" s="84"/>
      <c r="FH91" s="84"/>
      <c r="FI91" s="84"/>
      <c r="FJ91" s="84"/>
      <c r="FK91" s="84"/>
      <c r="FL91" s="84"/>
      <c r="FM91" s="84"/>
      <c r="FN91" s="84"/>
      <c r="FO91" s="84"/>
      <c r="FP91" s="84"/>
      <c r="FQ91" s="84"/>
      <c r="FR91" s="84"/>
      <c r="FS91" s="84"/>
      <c r="FT91" s="84"/>
      <c r="FU91" s="84"/>
      <c r="FV91" s="84"/>
      <c r="FW91" s="84"/>
      <c r="FX91" s="84"/>
      <c r="FY91" s="84"/>
      <c r="FZ91" s="84"/>
      <c r="GA91" s="84"/>
      <c r="GB91" s="84"/>
      <c r="GC91" s="84"/>
      <c r="GD91" s="84"/>
      <c r="GE91" s="84"/>
      <c r="GF91" s="84"/>
      <c r="GG91" s="84"/>
      <c r="GH91" s="84"/>
      <c r="GI91" s="84"/>
      <c r="GJ91" s="84"/>
      <c r="GK91" s="84"/>
      <c r="GL91" s="84"/>
      <c r="GM91" s="84"/>
      <c r="GN91" s="84"/>
      <c r="GO91" s="84"/>
      <c r="GP91" s="84"/>
      <c r="GQ91" s="84"/>
      <c r="GR91" s="84"/>
      <c r="GS91" s="84"/>
      <c r="GT91" s="84"/>
      <c r="GU91" s="84"/>
      <c r="GV91" s="84"/>
      <c r="GW91" s="84"/>
      <c r="GX91" s="84"/>
      <c r="GY91" s="84"/>
      <c r="GZ91" s="84"/>
      <c r="HA91" s="84"/>
      <c r="HB91" s="84"/>
      <c r="HC91" s="84"/>
      <c r="HD91" s="84"/>
      <c r="HE91" s="84"/>
      <c r="HF91" s="84"/>
      <c r="HG91" s="84"/>
      <c r="HH91" s="84"/>
      <c r="HI91" s="84"/>
      <c r="HJ91" s="84"/>
      <c r="HK91" s="84"/>
      <c r="HL91" s="84"/>
      <c r="HM91" s="84"/>
      <c r="HN91" s="84"/>
      <c r="HO91" s="84"/>
      <c r="HP91" s="84"/>
      <c r="HQ91" s="84"/>
      <c r="HR91" s="84"/>
      <c r="HS91" s="84"/>
      <c r="HT91" s="84"/>
      <c r="HU91" s="84"/>
      <c r="HV91" s="84"/>
      <c r="HW91" s="84"/>
      <c r="HX91" s="84"/>
      <c r="HY91" s="84"/>
      <c r="HZ91" s="84"/>
      <c r="IA91" s="84"/>
      <c r="IB91" s="84"/>
      <c r="IC91" s="84"/>
      <c r="ID91" s="84"/>
      <c r="IE91" s="84"/>
      <c r="IF91" s="84"/>
      <c r="IG91" s="84"/>
      <c r="IH91" s="84"/>
      <c r="II91" s="84"/>
      <c r="IJ91" s="84"/>
      <c r="IK91" s="84"/>
      <c r="IL91" s="84"/>
      <c r="IM91" s="84"/>
      <c r="IN91" s="84"/>
      <c r="IO91" s="84"/>
      <c r="IP91" s="84"/>
      <c r="IQ91" s="84"/>
      <c r="IR91" s="84"/>
      <c r="IS91" s="84"/>
      <c r="IT91" s="84"/>
      <c r="IU91" s="84"/>
      <c r="IV91" s="84"/>
      <c r="IW91" s="84"/>
      <c r="IX91" s="84"/>
      <c r="IY91" s="84"/>
      <c r="IZ91" s="84"/>
      <c r="JA91" s="84"/>
      <c r="JB91" s="84"/>
      <c r="JC91" s="84"/>
      <c r="JD91" s="84"/>
      <c r="JE91" s="84"/>
      <c r="JF91" s="84"/>
      <c r="JG91" s="84"/>
      <c r="JH91" s="84"/>
      <c r="JI91" s="84"/>
      <c r="JJ91" s="84"/>
      <c r="JK91" s="84"/>
      <c r="JL91" s="84"/>
      <c r="JM91" s="84"/>
      <c r="JN91" s="84"/>
      <c r="JO91" s="84"/>
      <c r="JP91" s="84"/>
      <c r="JQ91" s="84"/>
      <c r="JR91" s="84"/>
      <c r="JS91" s="84"/>
      <c r="JT91" s="84"/>
      <c r="JU91" s="84"/>
      <c r="JV91" s="84"/>
      <c r="JW91" s="84"/>
      <c r="JX91" s="84"/>
      <c r="JY91" s="84"/>
      <c r="JZ91" s="84"/>
      <c r="KA91" s="84"/>
      <c r="KB91" s="84"/>
      <c r="KC91" s="84"/>
      <c r="KD91" s="84"/>
      <c r="KE91" s="84"/>
      <c r="KF91" s="84"/>
      <c r="KG91" s="84"/>
      <c r="KH91" s="84"/>
      <c r="KI91" s="84"/>
      <c r="KJ91" s="84"/>
      <c r="KK91" s="84"/>
      <c r="KL91" s="84"/>
      <c r="KM91" s="84"/>
      <c r="KN91" s="84"/>
      <c r="KO91" s="84"/>
      <c r="KP91" s="84"/>
      <c r="KQ91" s="84"/>
      <c r="KR91" s="84"/>
      <c r="KS91" s="84"/>
      <c r="KT91" s="84"/>
      <c r="KU91" s="84"/>
      <c r="KV91" s="84"/>
      <c r="KW91" s="84"/>
      <c r="KX91" s="84"/>
      <c r="KY91" s="84"/>
      <c r="KZ91" s="84"/>
      <c r="LA91" s="84"/>
      <c r="LB91" s="84"/>
      <c r="LC91" s="84"/>
      <c r="LD91" s="84"/>
      <c r="LE91" s="84"/>
      <c r="LF91" s="84"/>
      <c r="LG91" s="84"/>
      <c r="LH91" s="84"/>
      <c r="LI91" s="84"/>
      <c r="LJ91" s="84"/>
      <c r="LK91" s="84"/>
      <c r="LL91" s="84"/>
      <c r="LM91" s="84"/>
      <c r="LN91" s="84"/>
      <c r="LO91" s="84"/>
      <c r="LP91" s="84"/>
      <c r="LQ91" s="84"/>
      <c r="LR91" s="84"/>
      <c r="LS91" s="84"/>
      <c r="LT91" s="84"/>
      <c r="LU91" s="84"/>
      <c r="LV91" s="84"/>
      <c r="LW91" s="84"/>
      <c r="LX91" s="84"/>
      <c r="LY91" s="84"/>
      <c r="LZ91" s="84"/>
      <c r="MA91" s="84"/>
      <c r="MB91" s="84"/>
      <c r="MC91" s="84"/>
      <c r="MD91" s="84"/>
      <c r="ME91" s="84"/>
      <c r="MF91" s="84"/>
      <c r="MG91" s="84"/>
      <c r="MH91" s="84"/>
      <c r="MI91" s="84"/>
      <c r="MJ91" s="84"/>
      <c r="MK91" s="84"/>
      <c r="ML91" s="84"/>
      <c r="MM91" s="84"/>
      <c r="MN91" s="84"/>
      <c r="MO91" s="84"/>
      <c r="MP91" s="84"/>
      <c r="MQ91" s="84"/>
      <c r="MR91" s="84"/>
      <c r="MS91" s="84"/>
      <c r="MT91" s="84"/>
      <c r="MU91" s="84"/>
      <c r="MV91" s="84"/>
      <c r="MW91" s="84"/>
      <c r="MX91" s="84"/>
      <c r="MY91" s="84"/>
      <c r="MZ91" s="84"/>
      <c r="NA91" s="84"/>
      <c r="NB91" s="84"/>
      <c r="NC91" s="84"/>
      <c r="ND91" s="84"/>
      <c r="NE91" s="84"/>
      <c r="NF91" s="84"/>
      <c r="NG91" s="84"/>
      <c r="NH91" s="84"/>
      <c r="NI91" s="84"/>
      <c r="NJ91" s="84"/>
      <c r="NK91" s="84"/>
      <c r="NL91" s="84"/>
      <c r="NM91" s="84"/>
      <c r="NN91" s="84"/>
      <c r="NO91" s="84"/>
      <c r="NP91" s="84"/>
      <c r="NQ91" s="84"/>
      <c r="NR91" s="84"/>
      <c r="NS91" s="84"/>
      <c r="NT91" s="84"/>
      <c r="NU91" s="84"/>
      <c r="NV91" s="84"/>
      <c r="NW91" s="84"/>
    </row>
    <row r="92" spans="1:387" s="40" customFormat="1" ht="57" customHeight="1" x14ac:dyDescent="0.25">
      <c r="A92" s="79"/>
      <c r="B92" s="79"/>
      <c r="C92" s="77">
        <v>1</v>
      </c>
      <c r="D92" s="79"/>
      <c r="E92" s="79"/>
      <c r="F92" s="30"/>
      <c r="G92" s="30"/>
      <c r="H92" s="30"/>
      <c r="I92" s="30">
        <v>1</v>
      </c>
      <c r="J92" s="30"/>
      <c r="K92" s="30"/>
      <c r="L92" s="30"/>
      <c r="M92" s="32" t="s">
        <v>1209</v>
      </c>
      <c r="N92" s="33" t="s">
        <v>309</v>
      </c>
      <c r="O92" s="3" t="s">
        <v>1320</v>
      </c>
      <c r="P92" s="34" t="s">
        <v>2072</v>
      </c>
      <c r="Q92" s="31" t="s">
        <v>1319</v>
      </c>
      <c r="R92" s="32" t="s">
        <v>1321</v>
      </c>
      <c r="S92" s="35" t="s">
        <v>1322</v>
      </c>
      <c r="T92" s="82">
        <v>44677</v>
      </c>
      <c r="U92" s="82">
        <v>44692</v>
      </c>
      <c r="V92" s="82">
        <v>44905</v>
      </c>
      <c r="W92" s="36">
        <v>119320000</v>
      </c>
      <c r="X92" s="19">
        <v>0</v>
      </c>
      <c r="Y92" s="19">
        <v>0</v>
      </c>
      <c r="Z92" s="19">
        <v>0</v>
      </c>
      <c r="AA92" s="19">
        <v>0</v>
      </c>
      <c r="AB92" s="22">
        <f t="shared" si="7"/>
        <v>119320000</v>
      </c>
      <c r="AC92" s="19">
        <v>0</v>
      </c>
      <c r="AD92" s="22">
        <f t="shared" si="10"/>
        <v>119320000</v>
      </c>
      <c r="AE92" s="20">
        <v>0</v>
      </c>
      <c r="AF92" s="22">
        <f t="shared" si="11"/>
        <v>119320000</v>
      </c>
      <c r="AG92" s="38" t="s">
        <v>384</v>
      </c>
      <c r="AH92" s="37" t="s">
        <v>1013</v>
      </c>
      <c r="AI92" s="37" t="s">
        <v>1323</v>
      </c>
      <c r="AJ92" s="39">
        <v>901589842</v>
      </c>
      <c r="AK92" s="39">
        <v>1</v>
      </c>
      <c r="AL92" s="37" t="s">
        <v>1324</v>
      </c>
      <c r="AM92" s="39"/>
      <c r="AN92" s="108" t="s">
        <v>1325</v>
      </c>
      <c r="AO92" s="109" t="s">
        <v>20</v>
      </c>
      <c r="AP92" s="84"/>
      <c r="AQ92" s="84"/>
      <c r="AR92" s="84"/>
      <c r="AS92" s="84"/>
      <c r="AT92" s="84"/>
      <c r="AU92" s="84"/>
      <c r="AV92" s="84"/>
      <c r="AW92" s="84"/>
      <c r="AX92" s="84"/>
      <c r="AY92" s="84"/>
      <c r="AZ92" s="84"/>
      <c r="BA92" s="84"/>
      <c r="BB92" s="84"/>
      <c r="BC92" s="84"/>
      <c r="BD92" s="84"/>
      <c r="BE92" s="84"/>
      <c r="BF92" s="84"/>
      <c r="BG92" s="84"/>
      <c r="BH92" s="84"/>
      <c r="BI92" s="84"/>
      <c r="BJ92" s="84"/>
      <c r="BK92" s="84"/>
      <c r="BL92" s="84"/>
      <c r="BM92" s="84"/>
      <c r="BN92" s="84"/>
      <c r="BO92" s="84"/>
      <c r="BP92" s="84"/>
      <c r="BQ92" s="84"/>
      <c r="BR92" s="84"/>
      <c r="BS92" s="84"/>
      <c r="BT92" s="84"/>
      <c r="BU92" s="84"/>
      <c r="BV92" s="84"/>
      <c r="BW92" s="84"/>
      <c r="BX92" s="84"/>
      <c r="BY92" s="84"/>
      <c r="BZ92" s="84"/>
      <c r="CA92" s="84"/>
      <c r="CB92" s="84"/>
      <c r="CC92" s="84"/>
      <c r="CD92" s="84"/>
      <c r="CE92" s="84"/>
      <c r="CF92" s="84"/>
      <c r="CG92" s="84"/>
      <c r="CH92" s="84"/>
      <c r="CI92" s="84"/>
      <c r="CJ92" s="84"/>
      <c r="CK92" s="84"/>
      <c r="CL92" s="84"/>
      <c r="CM92" s="84"/>
      <c r="CN92" s="84"/>
      <c r="CO92" s="84"/>
      <c r="CP92" s="84"/>
      <c r="CQ92" s="84"/>
      <c r="CR92" s="84"/>
      <c r="CS92" s="84"/>
      <c r="CT92" s="84"/>
      <c r="CU92" s="84"/>
      <c r="CV92" s="84"/>
      <c r="CW92" s="84"/>
      <c r="CX92" s="84"/>
      <c r="CY92" s="84"/>
      <c r="CZ92" s="84"/>
      <c r="DA92" s="84"/>
      <c r="DB92" s="84"/>
      <c r="DC92" s="84"/>
      <c r="DD92" s="84"/>
      <c r="DE92" s="84"/>
      <c r="DF92" s="84"/>
      <c r="DG92" s="84"/>
      <c r="DH92" s="84"/>
      <c r="DI92" s="84"/>
      <c r="DJ92" s="84"/>
      <c r="DK92" s="84"/>
      <c r="DL92" s="84"/>
      <c r="DM92" s="84"/>
      <c r="DN92" s="84"/>
      <c r="DO92" s="84"/>
      <c r="DP92" s="84"/>
      <c r="DQ92" s="84"/>
      <c r="DR92" s="84"/>
      <c r="DS92" s="84"/>
      <c r="DT92" s="84"/>
      <c r="DU92" s="84"/>
      <c r="DV92" s="84"/>
      <c r="DW92" s="84"/>
      <c r="DX92" s="84"/>
      <c r="DY92" s="84"/>
      <c r="DZ92" s="84"/>
      <c r="EA92" s="84"/>
      <c r="EB92" s="84"/>
      <c r="EC92" s="84"/>
      <c r="ED92" s="84"/>
      <c r="EE92" s="84"/>
      <c r="EF92" s="84"/>
      <c r="EG92" s="84"/>
      <c r="EH92" s="84"/>
      <c r="EI92" s="84"/>
      <c r="EJ92" s="84"/>
      <c r="EK92" s="84"/>
      <c r="EL92" s="84"/>
      <c r="EM92" s="84"/>
      <c r="EN92" s="84"/>
      <c r="EO92" s="84"/>
      <c r="EP92" s="84"/>
      <c r="EQ92" s="84"/>
      <c r="ER92" s="84"/>
      <c r="ES92" s="84"/>
      <c r="ET92" s="84"/>
      <c r="EU92" s="84"/>
      <c r="EV92" s="84"/>
      <c r="EW92" s="84"/>
      <c r="EX92" s="84"/>
      <c r="EY92" s="84"/>
      <c r="EZ92" s="84"/>
      <c r="FA92" s="84"/>
      <c r="FB92" s="84"/>
      <c r="FC92" s="84"/>
      <c r="FD92" s="84"/>
      <c r="FE92" s="84"/>
      <c r="FF92" s="84"/>
      <c r="FG92" s="84"/>
      <c r="FH92" s="84"/>
      <c r="FI92" s="84"/>
      <c r="FJ92" s="84"/>
      <c r="FK92" s="84"/>
      <c r="FL92" s="84"/>
      <c r="FM92" s="84"/>
      <c r="FN92" s="84"/>
      <c r="FO92" s="84"/>
      <c r="FP92" s="84"/>
      <c r="FQ92" s="84"/>
      <c r="FR92" s="84"/>
      <c r="FS92" s="84"/>
      <c r="FT92" s="84"/>
      <c r="FU92" s="84"/>
      <c r="FV92" s="84"/>
      <c r="FW92" s="84"/>
      <c r="FX92" s="84"/>
      <c r="FY92" s="84"/>
      <c r="FZ92" s="84"/>
      <c r="GA92" s="84"/>
      <c r="GB92" s="84"/>
      <c r="GC92" s="84"/>
      <c r="GD92" s="84"/>
      <c r="GE92" s="84"/>
      <c r="GF92" s="84"/>
      <c r="GG92" s="84"/>
      <c r="GH92" s="84"/>
      <c r="GI92" s="84"/>
      <c r="GJ92" s="84"/>
      <c r="GK92" s="84"/>
      <c r="GL92" s="84"/>
      <c r="GM92" s="84"/>
      <c r="GN92" s="84"/>
      <c r="GO92" s="84"/>
      <c r="GP92" s="84"/>
      <c r="GQ92" s="84"/>
      <c r="GR92" s="84"/>
      <c r="GS92" s="84"/>
      <c r="GT92" s="84"/>
      <c r="GU92" s="84"/>
      <c r="GV92" s="84"/>
      <c r="GW92" s="84"/>
      <c r="GX92" s="84"/>
      <c r="GY92" s="84"/>
      <c r="GZ92" s="84"/>
      <c r="HA92" s="84"/>
      <c r="HB92" s="84"/>
      <c r="HC92" s="84"/>
      <c r="HD92" s="84"/>
      <c r="HE92" s="84"/>
      <c r="HF92" s="84"/>
      <c r="HG92" s="84"/>
      <c r="HH92" s="84"/>
      <c r="HI92" s="84"/>
      <c r="HJ92" s="84"/>
      <c r="HK92" s="84"/>
      <c r="HL92" s="84"/>
      <c r="HM92" s="84"/>
      <c r="HN92" s="84"/>
      <c r="HO92" s="84"/>
      <c r="HP92" s="84"/>
      <c r="HQ92" s="84"/>
      <c r="HR92" s="84"/>
      <c r="HS92" s="84"/>
      <c r="HT92" s="84"/>
      <c r="HU92" s="84"/>
      <c r="HV92" s="84"/>
      <c r="HW92" s="84"/>
      <c r="HX92" s="84"/>
      <c r="HY92" s="84"/>
      <c r="HZ92" s="84"/>
      <c r="IA92" s="84"/>
      <c r="IB92" s="84"/>
      <c r="IC92" s="84"/>
      <c r="ID92" s="84"/>
      <c r="IE92" s="84"/>
      <c r="IF92" s="84"/>
      <c r="IG92" s="84"/>
      <c r="IH92" s="84"/>
      <c r="II92" s="84"/>
      <c r="IJ92" s="84"/>
      <c r="IK92" s="84"/>
      <c r="IL92" s="84"/>
      <c r="IM92" s="84"/>
      <c r="IN92" s="84"/>
      <c r="IO92" s="84"/>
      <c r="IP92" s="84"/>
      <c r="IQ92" s="84"/>
      <c r="IR92" s="84"/>
      <c r="IS92" s="84"/>
      <c r="IT92" s="84"/>
      <c r="IU92" s="84"/>
      <c r="IV92" s="84"/>
      <c r="IW92" s="84"/>
      <c r="IX92" s="84"/>
      <c r="IY92" s="84"/>
      <c r="IZ92" s="84"/>
      <c r="JA92" s="84"/>
      <c r="JB92" s="84"/>
      <c r="JC92" s="84"/>
      <c r="JD92" s="84"/>
      <c r="JE92" s="84"/>
      <c r="JF92" s="84"/>
      <c r="JG92" s="84"/>
      <c r="JH92" s="84"/>
      <c r="JI92" s="84"/>
      <c r="JJ92" s="84"/>
      <c r="JK92" s="84"/>
      <c r="JL92" s="84"/>
      <c r="JM92" s="84"/>
      <c r="JN92" s="84"/>
      <c r="JO92" s="84"/>
      <c r="JP92" s="84"/>
      <c r="JQ92" s="84"/>
      <c r="JR92" s="84"/>
      <c r="JS92" s="84"/>
      <c r="JT92" s="84"/>
      <c r="JU92" s="84"/>
      <c r="JV92" s="84"/>
      <c r="JW92" s="84"/>
      <c r="JX92" s="84"/>
      <c r="JY92" s="84"/>
      <c r="JZ92" s="84"/>
      <c r="KA92" s="84"/>
      <c r="KB92" s="84"/>
      <c r="KC92" s="84"/>
      <c r="KD92" s="84"/>
      <c r="KE92" s="84"/>
      <c r="KF92" s="84"/>
      <c r="KG92" s="84"/>
      <c r="KH92" s="84"/>
      <c r="KI92" s="84"/>
      <c r="KJ92" s="84"/>
      <c r="KK92" s="84"/>
      <c r="KL92" s="84"/>
      <c r="KM92" s="84"/>
      <c r="KN92" s="84"/>
      <c r="KO92" s="84"/>
      <c r="KP92" s="84"/>
      <c r="KQ92" s="84"/>
      <c r="KR92" s="84"/>
      <c r="KS92" s="84"/>
      <c r="KT92" s="84"/>
      <c r="KU92" s="84"/>
      <c r="KV92" s="84"/>
      <c r="KW92" s="84"/>
      <c r="KX92" s="84"/>
      <c r="KY92" s="84"/>
      <c r="KZ92" s="84"/>
      <c r="LA92" s="84"/>
      <c r="LB92" s="84"/>
      <c r="LC92" s="84"/>
      <c r="LD92" s="84"/>
      <c r="LE92" s="84"/>
      <c r="LF92" s="84"/>
      <c r="LG92" s="84"/>
      <c r="LH92" s="84"/>
      <c r="LI92" s="84"/>
      <c r="LJ92" s="84"/>
      <c r="LK92" s="84"/>
      <c r="LL92" s="84"/>
      <c r="LM92" s="84"/>
      <c r="LN92" s="84"/>
      <c r="LO92" s="84"/>
      <c r="LP92" s="84"/>
      <c r="LQ92" s="84"/>
      <c r="LR92" s="84"/>
      <c r="LS92" s="84"/>
      <c r="LT92" s="84"/>
      <c r="LU92" s="84"/>
      <c r="LV92" s="84"/>
      <c r="LW92" s="84"/>
      <c r="LX92" s="84"/>
      <c r="LY92" s="84"/>
      <c r="LZ92" s="84"/>
      <c r="MA92" s="84"/>
      <c r="MB92" s="84"/>
      <c r="MC92" s="84"/>
      <c r="MD92" s="84"/>
      <c r="ME92" s="84"/>
      <c r="MF92" s="84"/>
      <c r="MG92" s="84"/>
      <c r="MH92" s="84"/>
      <c r="MI92" s="84"/>
      <c r="MJ92" s="84"/>
      <c r="MK92" s="84"/>
      <c r="ML92" s="84"/>
      <c r="MM92" s="84"/>
      <c r="MN92" s="84"/>
      <c r="MO92" s="84"/>
      <c r="MP92" s="84"/>
      <c r="MQ92" s="84"/>
      <c r="MR92" s="84"/>
      <c r="MS92" s="84"/>
      <c r="MT92" s="84"/>
      <c r="MU92" s="84"/>
      <c r="MV92" s="84"/>
      <c r="MW92" s="84"/>
      <c r="MX92" s="84"/>
      <c r="MY92" s="84"/>
      <c r="MZ92" s="84"/>
      <c r="NA92" s="84"/>
      <c r="NB92" s="84"/>
      <c r="NC92" s="84"/>
      <c r="ND92" s="84"/>
      <c r="NE92" s="84"/>
      <c r="NF92" s="84"/>
      <c r="NG92" s="84"/>
      <c r="NH92" s="84"/>
      <c r="NI92" s="84"/>
      <c r="NJ92" s="84"/>
      <c r="NK92" s="84"/>
      <c r="NL92" s="84"/>
      <c r="NM92" s="84"/>
      <c r="NN92" s="84"/>
      <c r="NO92" s="84"/>
      <c r="NP92" s="84"/>
      <c r="NQ92" s="84"/>
      <c r="NR92" s="84"/>
      <c r="NS92" s="84"/>
      <c r="NT92" s="84"/>
      <c r="NU92" s="84"/>
      <c r="NV92" s="84"/>
      <c r="NW92" s="84"/>
    </row>
    <row r="93" spans="1:387" s="40" customFormat="1" ht="60.75" customHeight="1" x14ac:dyDescent="0.25">
      <c r="A93" s="79"/>
      <c r="B93" s="79">
        <v>1</v>
      </c>
      <c r="C93" s="77"/>
      <c r="D93" s="79"/>
      <c r="E93" s="79"/>
      <c r="F93" s="30"/>
      <c r="G93" s="30"/>
      <c r="H93" s="30">
        <v>1</v>
      </c>
      <c r="I93" s="30"/>
      <c r="J93" s="30"/>
      <c r="K93" s="30"/>
      <c r="L93" s="30"/>
      <c r="M93" s="32" t="s">
        <v>1327</v>
      </c>
      <c r="N93" s="33" t="s">
        <v>309</v>
      </c>
      <c r="O93" s="3" t="s">
        <v>1328</v>
      </c>
      <c r="P93" s="34" t="s">
        <v>2073</v>
      </c>
      <c r="Q93" s="31" t="s">
        <v>1326</v>
      </c>
      <c r="R93" s="32" t="s">
        <v>1329</v>
      </c>
      <c r="S93" s="35" t="s">
        <v>1330</v>
      </c>
      <c r="T93" s="82">
        <v>44686</v>
      </c>
      <c r="U93" s="82">
        <v>44698</v>
      </c>
      <c r="V93" s="82">
        <v>44910</v>
      </c>
      <c r="W93" s="36">
        <v>59900000</v>
      </c>
      <c r="X93" s="19">
        <v>0</v>
      </c>
      <c r="Y93" s="19">
        <v>0</v>
      </c>
      <c r="Z93" s="19">
        <v>0</v>
      </c>
      <c r="AA93" s="19">
        <v>0</v>
      </c>
      <c r="AB93" s="22">
        <f t="shared" si="7"/>
        <v>59900000</v>
      </c>
      <c r="AC93" s="19">
        <v>0</v>
      </c>
      <c r="AD93" s="22">
        <f t="shared" si="10"/>
        <v>59900000</v>
      </c>
      <c r="AE93" s="20">
        <v>0</v>
      </c>
      <c r="AF93" s="22">
        <f t="shared" si="11"/>
        <v>59900000</v>
      </c>
      <c r="AG93" s="38" t="s">
        <v>1289</v>
      </c>
      <c r="AH93" s="37" t="s">
        <v>1013</v>
      </c>
      <c r="AI93" s="37" t="s">
        <v>87</v>
      </c>
      <c r="AJ93" s="39">
        <v>860501595</v>
      </c>
      <c r="AK93" s="39">
        <v>0</v>
      </c>
      <c r="AL93" s="37" t="s">
        <v>596</v>
      </c>
      <c r="AM93" s="39">
        <v>3243388</v>
      </c>
      <c r="AN93" s="108" t="s">
        <v>88</v>
      </c>
      <c r="AO93" s="109" t="s">
        <v>20</v>
      </c>
      <c r="AP93" s="84"/>
      <c r="AQ93" s="84"/>
      <c r="AR93" s="84"/>
      <c r="AS93" s="84"/>
      <c r="AT93" s="84"/>
      <c r="AU93" s="84"/>
      <c r="AV93" s="84"/>
      <c r="AW93" s="84"/>
      <c r="AX93" s="84"/>
      <c r="AY93" s="84"/>
      <c r="AZ93" s="84"/>
      <c r="BA93" s="84"/>
      <c r="BB93" s="84"/>
      <c r="BC93" s="84"/>
      <c r="BD93" s="84"/>
      <c r="BE93" s="84"/>
      <c r="BF93" s="84"/>
      <c r="BG93" s="84"/>
      <c r="BH93" s="84"/>
      <c r="BI93" s="84"/>
      <c r="BJ93" s="84"/>
      <c r="BK93" s="84"/>
      <c r="BL93" s="84"/>
      <c r="BM93" s="84"/>
      <c r="BN93" s="84"/>
      <c r="BO93" s="84"/>
      <c r="BP93" s="84"/>
      <c r="BQ93" s="84"/>
      <c r="BR93" s="84"/>
      <c r="BS93" s="84"/>
      <c r="BT93" s="84"/>
      <c r="BU93" s="84"/>
      <c r="BV93" s="84"/>
      <c r="BW93" s="84"/>
      <c r="BX93" s="84"/>
      <c r="BY93" s="84"/>
      <c r="BZ93" s="84"/>
      <c r="CA93" s="84"/>
      <c r="CB93" s="84"/>
      <c r="CC93" s="84"/>
      <c r="CD93" s="84"/>
      <c r="CE93" s="84"/>
      <c r="CF93" s="84"/>
      <c r="CG93" s="84"/>
      <c r="CH93" s="84"/>
      <c r="CI93" s="84"/>
      <c r="CJ93" s="84"/>
      <c r="CK93" s="84"/>
      <c r="CL93" s="84"/>
      <c r="CM93" s="84"/>
      <c r="CN93" s="84"/>
      <c r="CO93" s="84"/>
      <c r="CP93" s="84"/>
      <c r="CQ93" s="84"/>
      <c r="CR93" s="84"/>
      <c r="CS93" s="84"/>
      <c r="CT93" s="84"/>
      <c r="CU93" s="84"/>
      <c r="CV93" s="84"/>
      <c r="CW93" s="84"/>
      <c r="CX93" s="84"/>
      <c r="CY93" s="84"/>
      <c r="CZ93" s="84"/>
      <c r="DA93" s="84"/>
      <c r="DB93" s="84"/>
      <c r="DC93" s="84"/>
      <c r="DD93" s="84"/>
      <c r="DE93" s="84"/>
      <c r="DF93" s="84"/>
      <c r="DG93" s="84"/>
      <c r="DH93" s="84"/>
      <c r="DI93" s="84"/>
      <c r="DJ93" s="84"/>
      <c r="DK93" s="84"/>
      <c r="DL93" s="84"/>
      <c r="DM93" s="84"/>
      <c r="DN93" s="84"/>
      <c r="DO93" s="84"/>
      <c r="DP93" s="84"/>
      <c r="DQ93" s="84"/>
      <c r="DR93" s="84"/>
      <c r="DS93" s="84"/>
      <c r="DT93" s="84"/>
      <c r="DU93" s="84"/>
      <c r="DV93" s="84"/>
      <c r="DW93" s="84"/>
      <c r="DX93" s="84"/>
      <c r="DY93" s="84"/>
      <c r="DZ93" s="84"/>
      <c r="EA93" s="84"/>
      <c r="EB93" s="84"/>
      <c r="EC93" s="84"/>
      <c r="ED93" s="84"/>
      <c r="EE93" s="84"/>
      <c r="EF93" s="84"/>
      <c r="EG93" s="84"/>
      <c r="EH93" s="84"/>
      <c r="EI93" s="84"/>
      <c r="EJ93" s="84"/>
      <c r="EK93" s="84"/>
      <c r="EL93" s="84"/>
      <c r="EM93" s="84"/>
      <c r="EN93" s="84"/>
      <c r="EO93" s="84"/>
      <c r="EP93" s="84"/>
      <c r="EQ93" s="84"/>
      <c r="ER93" s="84"/>
      <c r="ES93" s="84"/>
      <c r="ET93" s="84"/>
      <c r="EU93" s="84"/>
      <c r="EV93" s="84"/>
      <c r="EW93" s="84"/>
      <c r="EX93" s="84"/>
      <c r="EY93" s="84"/>
      <c r="EZ93" s="84"/>
      <c r="FA93" s="84"/>
      <c r="FB93" s="84"/>
      <c r="FC93" s="84"/>
      <c r="FD93" s="84"/>
      <c r="FE93" s="84"/>
      <c r="FF93" s="84"/>
      <c r="FG93" s="84"/>
      <c r="FH93" s="84"/>
      <c r="FI93" s="84"/>
      <c r="FJ93" s="84"/>
      <c r="FK93" s="84"/>
      <c r="FL93" s="84"/>
      <c r="FM93" s="84"/>
      <c r="FN93" s="84"/>
      <c r="FO93" s="84"/>
      <c r="FP93" s="84"/>
      <c r="FQ93" s="84"/>
      <c r="FR93" s="84"/>
      <c r="FS93" s="84"/>
      <c r="FT93" s="84"/>
      <c r="FU93" s="84"/>
      <c r="FV93" s="84"/>
      <c r="FW93" s="84"/>
      <c r="FX93" s="84"/>
      <c r="FY93" s="84"/>
      <c r="FZ93" s="84"/>
      <c r="GA93" s="84"/>
      <c r="GB93" s="84"/>
      <c r="GC93" s="84"/>
      <c r="GD93" s="84"/>
      <c r="GE93" s="84"/>
      <c r="GF93" s="84"/>
      <c r="GG93" s="84"/>
      <c r="GH93" s="84"/>
      <c r="GI93" s="84"/>
      <c r="GJ93" s="84"/>
      <c r="GK93" s="84"/>
      <c r="GL93" s="84"/>
      <c r="GM93" s="84"/>
      <c r="GN93" s="84"/>
      <c r="GO93" s="84"/>
      <c r="GP93" s="84"/>
      <c r="GQ93" s="84"/>
      <c r="GR93" s="84"/>
      <c r="GS93" s="84"/>
      <c r="GT93" s="84"/>
      <c r="GU93" s="84"/>
      <c r="GV93" s="84"/>
      <c r="GW93" s="84"/>
      <c r="GX93" s="84"/>
      <c r="GY93" s="84"/>
      <c r="GZ93" s="84"/>
      <c r="HA93" s="84"/>
      <c r="HB93" s="84"/>
      <c r="HC93" s="84"/>
      <c r="HD93" s="84"/>
      <c r="HE93" s="84"/>
      <c r="HF93" s="84"/>
      <c r="HG93" s="84"/>
      <c r="HH93" s="84"/>
      <c r="HI93" s="84"/>
      <c r="HJ93" s="84"/>
      <c r="HK93" s="84"/>
      <c r="HL93" s="84"/>
      <c r="HM93" s="84"/>
      <c r="HN93" s="84"/>
      <c r="HO93" s="84"/>
      <c r="HP93" s="84"/>
      <c r="HQ93" s="84"/>
      <c r="HR93" s="84"/>
      <c r="HS93" s="84"/>
      <c r="HT93" s="84"/>
      <c r="HU93" s="84"/>
      <c r="HV93" s="84"/>
      <c r="HW93" s="84"/>
      <c r="HX93" s="84"/>
      <c r="HY93" s="84"/>
      <c r="HZ93" s="84"/>
      <c r="IA93" s="84"/>
      <c r="IB93" s="84"/>
      <c r="IC93" s="84"/>
      <c r="ID93" s="84"/>
      <c r="IE93" s="84"/>
      <c r="IF93" s="84"/>
      <c r="IG93" s="84"/>
      <c r="IH93" s="84"/>
      <c r="II93" s="84"/>
      <c r="IJ93" s="84"/>
      <c r="IK93" s="84"/>
      <c r="IL93" s="84"/>
      <c r="IM93" s="84"/>
      <c r="IN93" s="84"/>
      <c r="IO93" s="84"/>
      <c r="IP93" s="84"/>
      <c r="IQ93" s="84"/>
      <c r="IR93" s="84"/>
      <c r="IS93" s="84"/>
      <c r="IT93" s="84"/>
      <c r="IU93" s="84"/>
      <c r="IV93" s="84"/>
      <c r="IW93" s="84"/>
      <c r="IX93" s="84"/>
      <c r="IY93" s="84"/>
      <c r="IZ93" s="84"/>
      <c r="JA93" s="84"/>
      <c r="JB93" s="84"/>
      <c r="JC93" s="84"/>
      <c r="JD93" s="84"/>
      <c r="JE93" s="84"/>
      <c r="JF93" s="84"/>
      <c r="JG93" s="84"/>
      <c r="JH93" s="84"/>
      <c r="JI93" s="84"/>
      <c r="JJ93" s="84"/>
      <c r="JK93" s="84"/>
      <c r="JL93" s="84"/>
      <c r="JM93" s="84"/>
      <c r="JN93" s="84"/>
      <c r="JO93" s="84"/>
      <c r="JP93" s="84"/>
      <c r="JQ93" s="84"/>
      <c r="JR93" s="84"/>
      <c r="JS93" s="84"/>
      <c r="JT93" s="84"/>
      <c r="JU93" s="84"/>
      <c r="JV93" s="84"/>
      <c r="JW93" s="84"/>
      <c r="JX93" s="84"/>
      <c r="JY93" s="84"/>
      <c r="JZ93" s="84"/>
      <c r="KA93" s="84"/>
      <c r="KB93" s="84"/>
      <c r="KC93" s="84"/>
      <c r="KD93" s="84"/>
      <c r="KE93" s="84"/>
      <c r="KF93" s="84"/>
      <c r="KG93" s="84"/>
      <c r="KH93" s="84"/>
      <c r="KI93" s="84"/>
      <c r="KJ93" s="84"/>
      <c r="KK93" s="84"/>
      <c r="KL93" s="84"/>
      <c r="KM93" s="84"/>
      <c r="KN93" s="84"/>
      <c r="KO93" s="84"/>
      <c r="KP93" s="84"/>
      <c r="KQ93" s="84"/>
      <c r="KR93" s="84"/>
      <c r="KS93" s="84"/>
      <c r="KT93" s="84"/>
      <c r="KU93" s="84"/>
      <c r="KV93" s="84"/>
      <c r="KW93" s="84"/>
      <c r="KX93" s="84"/>
      <c r="KY93" s="84"/>
      <c r="KZ93" s="84"/>
      <c r="LA93" s="84"/>
      <c r="LB93" s="84"/>
      <c r="LC93" s="84"/>
      <c r="LD93" s="84"/>
      <c r="LE93" s="84"/>
      <c r="LF93" s="84"/>
      <c r="LG93" s="84"/>
      <c r="LH93" s="84"/>
      <c r="LI93" s="84"/>
      <c r="LJ93" s="84"/>
      <c r="LK93" s="84"/>
      <c r="LL93" s="84"/>
      <c r="LM93" s="84"/>
      <c r="LN93" s="84"/>
      <c r="LO93" s="84"/>
      <c r="LP93" s="84"/>
      <c r="LQ93" s="84"/>
      <c r="LR93" s="84"/>
      <c r="LS93" s="84"/>
      <c r="LT93" s="84"/>
      <c r="LU93" s="84"/>
      <c r="LV93" s="84"/>
      <c r="LW93" s="84"/>
      <c r="LX93" s="84"/>
      <c r="LY93" s="84"/>
      <c r="LZ93" s="84"/>
      <c r="MA93" s="84"/>
      <c r="MB93" s="84"/>
      <c r="MC93" s="84"/>
      <c r="MD93" s="84"/>
      <c r="ME93" s="84"/>
      <c r="MF93" s="84"/>
      <c r="MG93" s="84"/>
      <c r="MH93" s="84"/>
      <c r="MI93" s="84"/>
      <c r="MJ93" s="84"/>
      <c r="MK93" s="84"/>
      <c r="ML93" s="84"/>
      <c r="MM93" s="84"/>
      <c r="MN93" s="84"/>
      <c r="MO93" s="84"/>
      <c r="MP93" s="84"/>
      <c r="MQ93" s="84"/>
      <c r="MR93" s="84"/>
      <c r="MS93" s="84"/>
      <c r="MT93" s="84"/>
      <c r="MU93" s="84"/>
      <c r="MV93" s="84"/>
      <c r="MW93" s="84"/>
      <c r="MX93" s="84"/>
      <c r="MY93" s="84"/>
      <c r="MZ93" s="84"/>
      <c r="NA93" s="84"/>
      <c r="NB93" s="84"/>
      <c r="NC93" s="84"/>
      <c r="ND93" s="84"/>
      <c r="NE93" s="84"/>
      <c r="NF93" s="84"/>
      <c r="NG93" s="84"/>
      <c r="NH93" s="84"/>
      <c r="NI93" s="84"/>
      <c r="NJ93" s="84"/>
      <c r="NK93" s="84"/>
      <c r="NL93" s="84"/>
      <c r="NM93" s="84"/>
      <c r="NN93" s="84"/>
      <c r="NO93" s="84"/>
      <c r="NP93" s="84"/>
      <c r="NQ93" s="84"/>
      <c r="NR93" s="84"/>
      <c r="NS93" s="84"/>
      <c r="NT93" s="84"/>
      <c r="NU93" s="84"/>
      <c r="NV93" s="84"/>
      <c r="NW93" s="84"/>
    </row>
    <row r="94" spans="1:387" s="40" customFormat="1" ht="67.5" x14ac:dyDescent="0.25">
      <c r="A94" s="79"/>
      <c r="B94" s="79">
        <v>1</v>
      </c>
      <c r="C94" s="77"/>
      <c r="D94" s="79"/>
      <c r="E94" s="79"/>
      <c r="F94" s="30"/>
      <c r="G94" s="30"/>
      <c r="H94" s="30">
        <v>1</v>
      </c>
      <c r="I94" s="30"/>
      <c r="J94" s="30"/>
      <c r="K94" s="30"/>
      <c r="L94" s="30"/>
      <c r="M94" s="32" t="s">
        <v>1332</v>
      </c>
      <c r="N94" s="33" t="s">
        <v>309</v>
      </c>
      <c r="O94" s="3" t="s">
        <v>1333</v>
      </c>
      <c r="P94" s="34" t="s">
        <v>2074</v>
      </c>
      <c r="Q94" s="31" t="s">
        <v>1331</v>
      </c>
      <c r="R94" s="32" t="s">
        <v>1334</v>
      </c>
      <c r="S94" s="35" t="s">
        <v>1335</v>
      </c>
      <c r="T94" s="82">
        <v>44686</v>
      </c>
      <c r="U94" s="82">
        <v>44692</v>
      </c>
      <c r="V94" s="82">
        <v>44880</v>
      </c>
      <c r="W94" s="36">
        <v>28600000</v>
      </c>
      <c r="X94" s="19">
        <v>0</v>
      </c>
      <c r="Y94" s="19">
        <v>0</v>
      </c>
      <c r="Z94" s="19">
        <v>0</v>
      </c>
      <c r="AA94" s="19">
        <v>0</v>
      </c>
      <c r="AB94" s="22">
        <f t="shared" si="7"/>
        <v>28600000</v>
      </c>
      <c r="AC94" s="19">
        <v>14300000</v>
      </c>
      <c r="AD94" s="22">
        <f t="shared" si="10"/>
        <v>42900000</v>
      </c>
      <c r="AE94" s="20">
        <v>0</v>
      </c>
      <c r="AF94" s="22">
        <f t="shared" si="11"/>
        <v>42900000</v>
      </c>
      <c r="AG94" s="38" t="s">
        <v>1289</v>
      </c>
      <c r="AH94" s="37" t="s">
        <v>1013</v>
      </c>
      <c r="AI94" s="37" t="s">
        <v>455</v>
      </c>
      <c r="AJ94" s="39">
        <v>901030845</v>
      </c>
      <c r="AK94" s="39">
        <v>3</v>
      </c>
      <c r="AL94" s="37" t="s">
        <v>456</v>
      </c>
      <c r="AM94" s="39">
        <v>3185356547</v>
      </c>
      <c r="AN94" s="108" t="s">
        <v>513</v>
      </c>
      <c r="AO94" s="109" t="s">
        <v>20</v>
      </c>
      <c r="AP94" s="84"/>
      <c r="AQ94" s="84"/>
      <c r="AR94" s="84"/>
      <c r="AS94" s="84"/>
      <c r="AT94" s="84"/>
      <c r="AU94" s="84"/>
      <c r="AV94" s="84"/>
      <c r="AW94" s="84"/>
      <c r="AX94" s="84"/>
      <c r="AY94" s="84"/>
      <c r="AZ94" s="84"/>
      <c r="BA94" s="84"/>
      <c r="BB94" s="84"/>
      <c r="BC94" s="84"/>
      <c r="BD94" s="84"/>
      <c r="BE94" s="84"/>
      <c r="BF94" s="84"/>
      <c r="BG94" s="84"/>
      <c r="BH94" s="84"/>
      <c r="BI94" s="84"/>
      <c r="BJ94" s="84"/>
      <c r="BK94" s="84"/>
      <c r="BL94" s="84"/>
      <c r="BM94" s="84"/>
      <c r="BN94" s="84"/>
      <c r="BO94" s="84"/>
      <c r="BP94" s="84"/>
      <c r="BQ94" s="84"/>
      <c r="BR94" s="84"/>
      <c r="BS94" s="84"/>
      <c r="BT94" s="84"/>
      <c r="BU94" s="84"/>
      <c r="BV94" s="84"/>
      <c r="BW94" s="84"/>
      <c r="BX94" s="84"/>
      <c r="BY94" s="84"/>
      <c r="BZ94" s="84"/>
      <c r="CA94" s="84"/>
      <c r="CB94" s="84"/>
      <c r="CC94" s="84"/>
      <c r="CD94" s="84"/>
      <c r="CE94" s="84"/>
      <c r="CF94" s="84"/>
      <c r="CG94" s="84"/>
      <c r="CH94" s="84"/>
      <c r="CI94" s="84"/>
      <c r="CJ94" s="84"/>
      <c r="CK94" s="84"/>
      <c r="CL94" s="84"/>
      <c r="CM94" s="84"/>
      <c r="CN94" s="84"/>
      <c r="CO94" s="84"/>
      <c r="CP94" s="84"/>
      <c r="CQ94" s="84"/>
      <c r="CR94" s="84"/>
      <c r="CS94" s="84"/>
      <c r="CT94" s="84"/>
      <c r="CU94" s="84"/>
      <c r="CV94" s="84"/>
      <c r="CW94" s="84"/>
      <c r="CX94" s="84"/>
      <c r="CY94" s="84"/>
      <c r="CZ94" s="84"/>
      <c r="DA94" s="84"/>
      <c r="DB94" s="84"/>
      <c r="DC94" s="84"/>
      <c r="DD94" s="84"/>
      <c r="DE94" s="84"/>
      <c r="DF94" s="84"/>
      <c r="DG94" s="84"/>
      <c r="DH94" s="84"/>
      <c r="DI94" s="84"/>
      <c r="DJ94" s="84"/>
      <c r="DK94" s="84"/>
      <c r="DL94" s="84"/>
      <c r="DM94" s="84"/>
      <c r="DN94" s="84"/>
      <c r="DO94" s="84"/>
      <c r="DP94" s="84"/>
      <c r="DQ94" s="84"/>
      <c r="DR94" s="84"/>
      <c r="DS94" s="84"/>
      <c r="DT94" s="84"/>
      <c r="DU94" s="84"/>
      <c r="DV94" s="84"/>
      <c r="DW94" s="84"/>
      <c r="DX94" s="84"/>
      <c r="DY94" s="84"/>
      <c r="DZ94" s="84"/>
      <c r="EA94" s="84"/>
      <c r="EB94" s="84"/>
      <c r="EC94" s="84"/>
      <c r="ED94" s="84"/>
      <c r="EE94" s="84"/>
      <c r="EF94" s="84"/>
      <c r="EG94" s="84"/>
      <c r="EH94" s="84"/>
      <c r="EI94" s="84"/>
      <c r="EJ94" s="84"/>
      <c r="EK94" s="84"/>
      <c r="EL94" s="84"/>
      <c r="EM94" s="84"/>
      <c r="EN94" s="84"/>
      <c r="EO94" s="84"/>
      <c r="EP94" s="84"/>
      <c r="EQ94" s="84"/>
      <c r="ER94" s="84"/>
      <c r="ES94" s="84"/>
      <c r="ET94" s="84"/>
      <c r="EU94" s="84"/>
      <c r="EV94" s="84"/>
      <c r="EW94" s="84"/>
      <c r="EX94" s="84"/>
      <c r="EY94" s="84"/>
      <c r="EZ94" s="84"/>
      <c r="FA94" s="84"/>
      <c r="FB94" s="84"/>
      <c r="FC94" s="84"/>
      <c r="FD94" s="84"/>
      <c r="FE94" s="84"/>
      <c r="FF94" s="84"/>
      <c r="FG94" s="84"/>
      <c r="FH94" s="84"/>
      <c r="FI94" s="84"/>
      <c r="FJ94" s="84"/>
      <c r="FK94" s="84"/>
      <c r="FL94" s="84"/>
      <c r="FM94" s="84"/>
      <c r="FN94" s="84"/>
      <c r="FO94" s="84"/>
      <c r="FP94" s="84"/>
      <c r="FQ94" s="84"/>
      <c r="FR94" s="84"/>
      <c r="FS94" s="84"/>
      <c r="FT94" s="84"/>
      <c r="FU94" s="84"/>
      <c r="FV94" s="84"/>
      <c r="FW94" s="84"/>
      <c r="FX94" s="84"/>
      <c r="FY94" s="84"/>
      <c r="FZ94" s="84"/>
      <c r="GA94" s="84"/>
      <c r="GB94" s="84"/>
      <c r="GC94" s="84"/>
      <c r="GD94" s="84"/>
      <c r="GE94" s="84"/>
      <c r="GF94" s="84"/>
      <c r="GG94" s="84"/>
      <c r="GH94" s="84"/>
      <c r="GI94" s="84"/>
      <c r="GJ94" s="84"/>
      <c r="GK94" s="84"/>
      <c r="GL94" s="84"/>
      <c r="GM94" s="84"/>
      <c r="GN94" s="84"/>
      <c r="GO94" s="84"/>
      <c r="GP94" s="84"/>
      <c r="GQ94" s="84"/>
      <c r="GR94" s="84"/>
      <c r="GS94" s="84"/>
      <c r="GT94" s="84"/>
      <c r="GU94" s="84"/>
      <c r="GV94" s="84"/>
      <c r="GW94" s="84"/>
      <c r="GX94" s="84"/>
      <c r="GY94" s="84"/>
      <c r="GZ94" s="84"/>
      <c r="HA94" s="84"/>
      <c r="HB94" s="84"/>
      <c r="HC94" s="84"/>
      <c r="HD94" s="84"/>
      <c r="HE94" s="84"/>
      <c r="HF94" s="84"/>
      <c r="HG94" s="84"/>
      <c r="HH94" s="84"/>
      <c r="HI94" s="84"/>
      <c r="HJ94" s="84"/>
      <c r="HK94" s="84"/>
      <c r="HL94" s="84"/>
      <c r="HM94" s="84"/>
      <c r="HN94" s="84"/>
      <c r="HO94" s="84"/>
      <c r="HP94" s="84"/>
      <c r="HQ94" s="84"/>
      <c r="HR94" s="84"/>
      <c r="HS94" s="84"/>
      <c r="HT94" s="84"/>
      <c r="HU94" s="84"/>
      <c r="HV94" s="84"/>
      <c r="HW94" s="84"/>
      <c r="HX94" s="84"/>
      <c r="HY94" s="84"/>
      <c r="HZ94" s="84"/>
      <c r="IA94" s="84"/>
      <c r="IB94" s="84"/>
      <c r="IC94" s="84"/>
      <c r="ID94" s="84"/>
      <c r="IE94" s="84"/>
      <c r="IF94" s="84"/>
      <c r="IG94" s="84"/>
      <c r="IH94" s="84"/>
      <c r="II94" s="84"/>
      <c r="IJ94" s="84"/>
      <c r="IK94" s="84"/>
      <c r="IL94" s="84"/>
      <c r="IM94" s="84"/>
      <c r="IN94" s="84"/>
      <c r="IO94" s="84"/>
      <c r="IP94" s="84"/>
      <c r="IQ94" s="84"/>
      <c r="IR94" s="84"/>
      <c r="IS94" s="84"/>
      <c r="IT94" s="84"/>
      <c r="IU94" s="84"/>
      <c r="IV94" s="84"/>
      <c r="IW94" s="84"/>
      <c r="IX94" s="84"/>
      <c r="IY94" s="84"/>
      <c r="IZ94" s="84"/>
      <c r="JA94" s="84"/>
      <c r="JB94" s="84"/>
      <c r="JC94" s="84"/>
      <c r="JD94" s="84"/>
      <c r="JE94" s="84"/>
      <c r="JF94" s="84"/>
      <c r="JG94" s="84"/>
      <c r="JH94" s="84"/>
      <c r="JI94" s="84"/>
      <c r="JJ94" s="84"/>
      <c r="JK94" s="84"/>
      <c r="JL94" s="84"/>
      <c r="JM94" s="84"/>
      <c r="JN94" s="84"/>
      <c r="JO94" s="84"/>
      <c r="JP94" s="84"/>
      <c r="JQ94" s="84"/>
      <c r="JR94" s="84"/>
      <c r="JS94" s="84"/>
      <c r="JT94" s="84"/>
      <c r="JU94" s="84"/>
      <c r="JV94" s="84"/>
      <c r="JW94" s="84"/>
      <c r="JX94" s="84"/>
      <c r="JY94" s="84"/>
      <c r="JZ94" s="84"/>
      <c r="KA94" s="84"/>
      <c r="KB94" s="84"/>
      <c r="KC94" s="84"/>
      <c r="KD94" s="84"/>
      <c r="KE94" s="84"/>
      <c r="KF94" s="84"/>
      <c r="KG94" s="84"/>
      <c r="KH94" s="84"/>
      <c r="KI94" s="84"/>
      <c r="KJ94" s="84"/>
      <c r="KK94" s="84"/>
      <c r="KL94" s="84"/>
      <c r="KM94" s="84"/>
      <c r="KN94" s="84"/>
      <c r="KO94" s="84"/>
      <c r="KP94" s="84"/>
      <c r="KQ94" s="84"/>
      <c r="KR94" s="84"/>
      <c r="KS94" s="84"/>
      <c r="KT94" s="84"/>
      <c r="KU94" s="84"/>
      <c r="KV94" s="84"/>
      <c r="KW94" s="84"/>
      <c r="KX94" s="84"/>
      <c r="KY94" s="84"/>
      <c r="KZ94" s="84"/>
      <c r="LA94" s="84"/>
      <c r="LB94" s="84"/>
      <c r="LC94" s="84"/>
      <c r="LD94" s="84"/>
      <c r="LE94" s="84"/>
      <c r="LF94" s="84"/>
      <c r="LG94" s="84"/>
      <c r="LH94" s="84"/>
      <c r="LI94" s="84"/>
      <c r="LJ94" s="84"/>
      <c r="LK94" s="84"/>
      <c r="LL94" s="84"/>
      <c r="LM94" s="84"/>
      <c r="LN94" s="84"/>
      <c r="LO94" s="84"/>
      <c r="LP94" s="84"/>
      <c r="LQ94" s="84"/>
      <c r="LR94" s="84"/>
      <c r="LS94" s="84"/>
      <c r="LT94" s="84"/>
      <c r="LU94" s="84"/>
      <c r="LV94" s="84"/>
      <c r="LW94" s="84"/>
      <c r="LX94" s="84"/>
      <c r="LY94" s="84"/>
      <c r="LZ94" s="84"/>
      <c r="MA94" s="84"/>
      <c r="MB94" s="84"/>
      <c r="MC94" s="84"/>
      <c r="MD94" s="84"/>
      <c r="ME94" s="84"/>
      <c r="MF94" s="84"/>
      <c r="MG94" s="84"/>
      <c r="MH94" s="84"/>
      <c r="MI94" s="84"/>
      <c r="MJ94" s="84"/>
      <c r="MK94" s="84"/>
      <c r="ML94" s="84"/>
      <c r="MM94" s="84"/>
      <c r="MN94" s="84"/>
      <c r="MO94" s="84"/>
      <c r="MP94" s="84"/>
      <c r="MQ94" s="84"/>
      <c r="MR94" s="84"/>
      <c r="MS94" s="84"/>
      <c r="MT94" s="84"/>
      <c r="MU94" s="84"/>
      <c r="MV94" s="84"/>
      <c r="MW94" s="84"/>
      <c r="MX94" s="84"/>
      <c r="MY94" s="84"/>
      <c r="MZ94" s="84"/>
      <c r="NA94" s="84"/>
      <c r="NB94" s="84"/>
      <c r="NC94" s="84"/>
      <c r="ND94" s="84"/>
      <c r="NE94" s="84"/>
      <c r="NF94" s="84"/>
      <c r="NG94" s="84"/>
      <c r="NH94" s="84"/>
      <c r="NI94" s="84"/>
      <c r="NJ94" s="84"/>
      <c r="NK94" s="84"/>
      <c r="NL94" s="84"/>
      <c r="NM94" s="84"/>
      <c r="NN94" s="84"/>
      <c r="NO94" s="84"/>
      <c r="NP94" s="84"/>
      <c r="NQ94" s="84"/>
      <c r="NR94" s="84"/>
      <c r="NS94" s="84"/>
      <c r="NT94" s="84"/>
      <c r="NU94" s="84"/>
      <c r="NV94" s="84"/>
      <c r="NW94" s="84"/>
    </row>
    <row r="95" spans="1:387" s="40" customFormat="1" ht="67.5" x14ac:dyDescent="0.25">
      <c r="A95" s="79"/>
      <c r="B95" s="79">
        <v>1</v>
      </c>
      <c r="C95" s="77"/>
      <c r="D95" s="79"/>
      <c r="E95" s="79"/>
      <c r="F95" s="30"/>
      <c r="G95" s="30"/>
      <c r="H95" s="30">
        <v>1</v>
      </c>
      <c r="I95" s="30"/>
      <c r="J95" s="30"/>
      <c r="K95" s="30"/>
      <c r="L95" s="30"/>
      <c r="M95" s="32" t="s">
        <v>1338</v>
      </c>
      <c r="N95" s="33" t="s">
        <v>309</v>
      </c>
      <c r="O95" s="3" t="s">
        <v>1339</v>
      </c>
      <c r="P95" s="34" t="s">
        <v>2075</v>
      </c>
      <c r="Q95" s="31" t="s">
        <v>1337</v>
      </c>
      <c r="R95" s="32" t="s">
        <v>1340</v>
      </c>
      <c r="S95" s="35" t="s">
        <v>1341</v>
      </c>
      <c r="T95" s="82">
        <v>44687</v>
      </c>
      <c r="U95" s="82">
        <v>44694</v>
      </c>
      <c r="V95" s="82">
        <v>44910</v>
      </c>
      <c r="W95" s="36">
        <v>45000000</v>
      </c>
      <c r="X95" s="19">
        <v>0</v>
      </c>
      <c r="Y95" s="19">
        <v>0</v>
      </c>
      <c r="Z95" s="19">
        <v>0</v>
      </c>
      <c r="AA95" s="19">
        <v>0</v>
      </c>
      <c r="AB95" s="22">
        <f t="shared" si="7"/>
        <v>45000000</v>
      </c>
      <c r="AC95" s="19">
        <v>0</v>
      </c>
      <c r="AD95" s="22">
        <f t="shared" si="10"/>
        <v>45000000</v>
      </c>
      <c r="AE95" s="20">
        <v>0</v>
      </c>
      <c r="AF95" s="22">
        <f t="shared" si="11"/>
        <v>45000000</v>
      </c>
      <c r="AG95" s="25" t="s">
        <v>935</v>
      </c>
      <c r="AH95" s="37" t="s">
        <v>1013</v>
      </c>
      <c r="AI95" s="37" t="s">
        <v>455</v>
      </c>
      <c r="AJ95" s="39">
        <v>901030845</v>
      </c>
      <c r="AK95" s="39">
        <v>3</v>
      </c>
      <c r="AL95" s="37" t="s">
        <v>456</v>
      </c>
      <c r="AM95" s="39">
        <v>3185356547</v>
      </c>
      <c r="AN95" s="108" t="s">
        <v>513</v>
      </c>
      <c r="AO95" s="109" t="s">
        <v>20</v>
      </c>
      <c r="AP95" s="84"/>
      <c r="AQ95" s="84"/>
      <c r="AR95" s="84"/>
      <c r="AS95" s="84"/>
      <c r="AT95" s="84"/>
      <c r="AU95" s="84"/>
      <c r="AV95" s="84"/>
      <c r="AW95" s="84"/>
      <c r="AX95" s="84"/>
      <c r="AY95" s="84"/>
      <c r="AZ95" s="84"/>
      <c r="BA95" s="84"/>
      <c r="BB95" s="84"/>
      <c r="BC95" s="84"/>
      <c r="BD95" s="84"/>
      <c r="BE95" s="84"/>
      <c r="BF95" s="84"/>
      <c r="BG95" s="84"/>
      <c r="BH95" s="84"/>
      <c r="BI95" s="84"/>
      <c r="BJ95" s="84"/>
      <c r="BK95" s="84"/>
      <c r="BL95" s="84"/>
      <c r="BM95" s="84"/>
      <c r="BN95" s="84"/>
      <c r="BO95" s="84"/>
      <c r="BP95" s="84"/>
      <c r="BQ95" s="84"/>
      <c r="BR95" s="84"/>
      <c r="BS95" s="84"/>
      <c r="BT95" s="84"/>
      <c r="BU95" s="84"/>
      <c r="BV95" s="84"/>
      <c r="BW95" s="84"/>
      <c r="BX95" s="84"/>
      <c r="BY95" s="84"/>
      <c r="BZ95" s="84"/>
      <c r="CA95" s="84"/>
      <c r="CB95" s="84"/>
      <c r="CC95" s="84"/>
      <c r="CD95" s="84"/>
      <c r="CE95" s="84"/>
      <c r="CF95" s="84"/>
      <c r="CG95" s="84"/>
      <c r="CH95" s="84"/>
      <c r="CI95" s="84"/>
      <c r="CJ95" s="84"/>
      <c r="CK95" s="84"/>
      <c r="CL95" s="84"/>
      <c r="CM95" s="84"/>
      <c r="CN95" s="84"/>
      <c r="CO95" s="84"/>
      <c r="CP95" s="84"/>
      <c r="CQ95" s="84"/>
      <c r="CR95" s="84"/>
      <c r="CS95" s="84"/>
      <c r="CT95" s="84"/>
      <c r="CU95" s="84"/>
      <c r="CV95" s="84"/>
      <c r="CW95" s="84"/>
      <c r="CX95" s="84"/>
      <c r="CY95" s="84"/>
      <c r="CZ95" s="84"/>
      <c r="DA95" s="84"/>
      <c r="DB95" s="84"/>
      <c r="DC95" s="84"/>
      <c r="DD95" s="84"/>
      <c r="DE95" s="84"/>
      <c r="DF95" s="84"/>
      <c r="DG95" s="84"/>
      <c r="DH95" s="84"/>
      <c r="DI95" s="84"/>
      <c r="DJ95" s="84"/>
      <c r="DK95" s="84"/>
      <c r="DL95" s="84"/>
      <c r="DM95" s="84"/>
      <c r="DN95" s="84"/>
      <c r="DO95" s="84"/>
      <c r="DP95" s="84"/>
      <c r="DQ95" s="84"/>
      <c r="DR95" s="84"/>
      <c r="DS95" s="84"/>
      <c r="DT95" s="84"/>
      <c r="DU95" s="84"/>
      <c r="DV95" s="84"/>
      <c r="DW95" s="84"/>
      <c r="DX95" s="84"/>
      <c r="DY95" s="84"/>
      <c r="DZ95" s="84"/>
      <c r="EA95" s="84"/>
      <c r="EB95" s="84"/>
      <c r="EC95" s="84"/>
      <c r="ED95" s="84"/>
      <c r="EE95" s="84"/>
      <c r="EF95" s="84"/>
      <c r="EG95" s="84"/>
      <c r="EH95" s="84"/>
      <c r="EI95" s="84"/>
      <c r="EJ95" s="84"/>
      <c r="EK95" s="84"/>
      <c r="EL95" s="84"/>
      <c r="EM95" s="84"/>
      <c r="EN95" s="84"/>
      <c r="EO95" s="84"/>
      <c r="EP95" s="84"/>
      <c r="EQ95" s="84"/>
      <c r="ER95" s="84"/>
      <c r="ES95" s="84"/>
      <c r="ET95" s="84"/>
      <c r="EU95" s="84"/>
      <c r="EV95" s="84"/>
      <c r="EW95" s="84"/>
      <c r="EX95" s="84"/>
      <c r="EY95" s="84"/>
      <c r="EZ95" s="84"/>
      <c r="FA95" s="84"/>
      <c r="FB95" s="84"/>
      <c r="FC95" s="84"/>
      <c r="FD95" s="84"/>
      <c r="FE95" s="84"/>
      <c r="FF95" s="84"/>
      <c r="FG95" s="84"/>
      <c r="FH95" s="84"/>
      <c r="FI95" s="84"/>
      <c r="FJ95" s="84"/>
      <c r="FK95" s="84"/>
      <c r="FL95" s="84"/>
      <c r="FM95" s="84"/>
      <c r="FN95" s="84"/>
      <c r="FO95" s="84"/>
      <c r="FP95" s="84"/>
      <c r="FQ95" s="84"/>
      <c r="FR95" s="84"/>
      <c r="FS95" s="84"/>
      <c r="FT95" s="84"/>
      <c r="FU95" s="84"/>
      <c r="FV95" s="84"/>
      <c r="FW95" s="84"/>
      <c r="FX95" s="84"/>
      <c r="FY95" s="84"/>
      <c r="FZ95" s="84"/>
      <c r="GA95" s="84"/>
      <c r="GB95" s="84"/>
      <c r="GC95" s="84"/>
      <c r="GD95" s="84"/>
      <c r="GE95" s="84"/>
      <c r="GF95" s="84"/>
      <c r="GG95" s="84"/>
      <c r="GH95" s="84"/>
      <c r="GI95" s="84"/>
      <c r="GJ95" s="84"/>
      <c r="GK95" s="84"/>
      <c r="GL95" s="84"/>
      <c r="GM95" s="84"/>
      <c r="GN95" s="84"/>
      <c r="GO95" s="84"/>
      <c r="GP95" s="84"/>
      <c r="GQ95" s="84"/>
      <c r="GR95" s="84"/>
      <c r="GS95" s="84"/>
      <c r="GT95" s="84"/>
      <c r="GU95" s="84"/>
      <c r="GV95" s="84"/>
      <c r="GW95" s="84"/>
      <c r="GX95" s="84"/>
      <c r="GY95" s="84"/>
      <c r="GZ95" s="84"/>
      <c r="HA95" s="84"/>
      <c r="HB95" s="84"/>
      <c r="HC95" s="84"/>
      <c r="HD95" s="84"/>
      <c r="HE95" s="84"/>
      <c r="HF95" s="84"/>
      <c r="HG95" s="84"/>
      <c r="HH95" s="84"/>
      <c r="HI95" s="84"/>
      <c r="HJ95" s="84"/>
      <c r="HK95" s="84"/>
      <c r="HL95" s="84"/>
      <c r="HM95" s="84"/>
      <c r="HN95" s="84"/>
      <c r="HO95" s="84"/>
      <c r="HP95" s="84"/>
      <c r="HQ95" s="84"/>
      <c r="HR95" s="84"/>
      <c r="HS95" s="84"/>
      <c r="HT95" s="84"/>
      <c r="HU95" s="84"/>
      <c r="HV95" s="84"/>
      <c r="HW95" s="84"/>
      <c r="HX95" s="84"/>
      <c r="HY95" s="84"/>
      <c r="HZ95" s="84"/>
      <c r="IA95" s="84"/>
      <c r="IB95" s="84"/>
      <c r="IC95" s="84"/>
      <c r="ID95" s="84"/>
      <c r="IE95" s="84"/>
      <c r="IF95" s="84"/>
      <c r="IG95" s="84"/>
      <c r="IH95" s="84"/>
      <c r="II95" s="84"/>
      <c r="IJ95" s="84"/>
      <c r="IK95" s="84"/>
      <c r="IL95" s="84"/>
      <c r="IM95" s="84"/>
      <c r="IN95" s="84"/>
      <c r="IO95" s="84"/>
      <c r="IP95" s="84"/>
      <c r="IQ95" s="84"/>
      <c r="IR95" s="84"/>
      <c r="IS95" s="84"/>
      <c r="IT95" s="84"/>
      <c r="IU95" s="84"/>
      <c r="IV95" s="84"/>
      <c r="IW95" s="84"/>
      <c r="IX95" s="84"/>
      <c r="IY95" s="84"/>
      <c r="IZ95" s="84"/>
      <c r="JA95" s="84"/>
      <c r="JB95" s="84"/>
      <c r="JC95" s="84"/>
      <c r="JD95" s="84"/>
      <c r="JE95" s="84"/>
      <c r="JF95" s="84"/>
      <c r="JG95" s="84"/>
      <c r="JH95" s="84"/>
      <c r="JI95" s="84"/>
      <c r="JJ95" s="84"/>
      <c r="JK95" s="84"/>
      <c r="JL95" s="84"/>
      <c r="JM95" s="84"/>
      <c r="JN95" s="84"/>
      <c r="JO95" s="84"/>
      <c r="JP95" s="84"/>
      <c r="JQ95" s="84"/>
      <c r="JR95" s="84"/>
      <c r="JS95" s="84"/>
      <c r="JT95" s="84"/>
      <c r="JU95" s="84"/>
      <c r="JV95" s="84"/>
      <c r="JW95" s="84"/>
      <c r="JX95" s="84"/>
      <c r="JY95" s="84"/>
      <c r="JZ95" s="84"/>
      <c r="KA95" s="84"/>
      <c r="KB95" s="84"/>
      <c r="KC95" s="84"/>
      <c r="KD95" s="84"/>
      <c r="KE95" s="84"/>
      <c r="KF95" s="84"/>
      <c r="KG95" s="84"/>
      <c r="KH95" s="84"/>
      <c r="KI95" s="84"/>
      <c r="KJ95" s="84"/>
      <c r="KK95" s="84"/>
      <c r="KL95" s="84"/>
      <c r="KM95" s="84"/>
      <c r="KN95" s="84"/>
      <c r="KO95" s="84"/>
      <c r="KP95" s="84"/>
      <c r="KQ95" s="84"/>
      <c r="KR95" s="84"/>
      <c r="KS95" s="84"/>
      <c r="KT95" s="84"/>
      <c r="KU95" s="84"/>
      <c r="KV95" s="84"/>
      <c r="KW95" s="84"/>
      <c r="KX95" s="84"/>
      <c r="KY95" s="84"/>
      <c r="KZ95" s="84"/>
      <c r="LA95" s="84"/>
      <c r="LB95" s="84"/>
      <c r="LC95" s="84"/>
      <c r="LD95" s="84"/>
      <c r="LE95" s="84"/>
      <c r="LF95" s="84"/>
      <c r="LG95" s="84"/>
      <c r="LH95" s="84"/>
      <c r="LI95" s="84"/>
      <c r="LJ95" s="84"/>
      <c r="LK95" s="84"/>
      <c r="LL95" s="84"/>
      <c r="LM95" s="84"/>
      <c r="LN95" s="84"/>
      <c r="LO95" s="84"/>
      <c r="LP95" s="84"/>
      <c r="LQ95" s="84"/>
      <c r="LR95" s="84"/>
      <c r="LS95" s="84"/>
      <c r="LT95" s="84"/>
      <c r="LU95" s="84"/>
      <c r="LV95" s="84"/>
      <c r="LW95" s="84"/>
      <c r="LX95" s="84"/>
      <c r="LY95" s="84"/>
      <c r="LZ95" s="84"/>
      <c r="MA95" s="84"/>
      <c r="MB95" s="84"/>
      <c r="MC95" s="84"/>
      <c r="MD95" s="84"/>
      <c r="ME95" s="84"/>
      <c r="MF95" s="84"/>
      <c r="MG95" s="84"/>
      <c r="MH95" s="84"/>
      <c r="MI95" s="84"/>
      <c r="MJ95" s="84"/>
      <c r="MK95" s="84"/>
      <c r="ML95" s="84"/>
      <c r="MM95" s="84"/>
      <c r="MN95" s="84"/>
      <c r="MO95" s="84"/>
      <c r="MP95" s="84"/>
      <c r="MQ95" s="84"/>
      <c r="MR95" s="84"/>
      <c r="MS95" s="84"/>
      <c r="MT95" s="84"/>
      <c r="MU95" s="84"/>
      <c r="MV95" s="84"/>
      <c r="MW95" s="84"/>
      <c r="MX95" s="84"/>
      <c r="MY95" s="84"/>
      <c r="MZ95" s="84"/>
      <c r="NA95" s="84"/>
      <c r="NB95" s="84"/>
      <c r="NC95" s="84"/>
      <c r="ND95" s="84"/>
      <c r="NE95" s="84"/>
      <c r="NF95" s="84"/>
      <c r="NG95" s="84"/>
      <c r="NH95" s="84"/>
      <c r="NI95" s="84"/>
      <c r="NJ95" s="84"/>
      <c r="NK95" s="84"/>
      <c r="NL95" s="84"/>
      <c r="NM95" s="84"/>
      <c r="NN95" s="84"/>
      <c r="NO95" s="84"/>
      <c r="NP95" s="84"/>
      <c r="NQ95" s="84"/>
      <c r="NR95" s="84"/>
      <c r="NS95" s="84"/>
      <c r="NT95" s="84"/>
      <c r="NU95" s="84"/>
      <c r="NV95" s="84"/>
      <c r="NW95" s="84"/>
    </row>
    <row r="96" spans="1:387" s="40" customFormat="1" ht="121.5" x14ac:dyDescent="0.25">
      <c r="A96" s="79"/>
      <c r="B96" s="79">
        <v>1</v>
      </c>
      <c r="C96" s="77"/>
      <c r="D96" s="79"/>
      <c r="E96" s="79"/>
      <c r="F96" s="30"/>
      <c r="G96" s="30"/>
      <c r="H96" s="30">
        <v>1</v>
      </c>
      <c r="I96" s="30"/>
      <c r="J96" s="30"/>
      <c r="K96" s="30"/>
      <c r="L96" s="30"/>
      <c r="M96" s="32" t="s">
        <v>1809</v>
      </c>
      <c r="N96" s="33" t="s">
        <v>309</v>
      </c>
      <c r="O96" s="3" t="s">
        <v>1810</v>
      </c>
      <c r="P96" s="34" t="s">
        <v>2076</v>
      </c>
      <c r="Q96" s="31" t="s">
        <v>1342</v>
      </c>
      <c r="R96" s="32" t="s">
        <v>42</v>
      </c>
      <c r="S96" s="35" t="s">
        <v>1343</v>
      </c>
      <c r="T96" s="82">
        <v>44690</v>
      </c>
      <c r="U96" s="82">
        <v>44700</v>
      </c>
      <c r="V96" s="82">
        <v>44895</v>
      </c>
      <c r="W96" s="36">
        <v>60000000</v>
      </c>
      <c r="X96" s="19">
        <v>0</v>
      </c>
      <c r="Y96" s="19">
        <v>0</v>
      </c>
      <c r="Z96" s="19">
        <v>0</v>
      </c>
      <c r="AA96" s="19">
        <v>0</v>
      </c>
      <c r="AB96" s="22">
        <f t="shared" si="7"/>
        <v>60000000</v>
      </c>
      <c r="AC96" s="19">
        <v>30000000</v>
      </c>
      <c r="AD96" s="22">
        <f t="shared" si="10"/>
        <v>90000000</v>
      </c>
      <c r="AE96" s="20">
        <v>0</v>
      </c>
      <c r="AF96" s="22">
        <f t="shared" si="11"/>
        <v>90000000</v>
      </c>
      <c r="AG96" s="38" t="s">
        <v>306</v>
      </c>
      <c r="AH96" s="37" t="s">
        <v>1013</v>
      </c>
      <c r="AI96" s="37" t="s">
        <v>593</v>
      </c>
      <c r="AJ96" s="39">
        <v>830027158</v>
      </c>
      <c r="AK96" s="39">
        <v>3</v>
      </c>
      <c r="AL96" s="37" t="s">
        <v>594</v>
      </c>
      <c r="AM96" s="39">
        <v>7466400</v>
      </c>
      <c r="AN96" s="108" t="s">
        <v>595</v>
      </c>
      <c r="AO96" s="109" t="s">
        <v>20</v>
      </c>
      <c r="AP96" s="84"/>
      <c r="AQ96" s="84"/>
      <c r="AR96" s="84"/>
      <c r="AS96" s="84"/>
      <c r="AT96" s="84"/>
      <c r="AU96" s="84"/>
      <c r="AV96" s="84"/>
      <c r="AW96" s="84"/>
      <c r="AX96" s="84"/>
      <c r="AY96" s="84"/>
      <c r="AZ96" s="84"/>
      <c r="BA96" s="84"/>
      <c r="BB96" s="84"/>
      <c r="BC96" s="84"/>
      <c r="BD96" s="84"/>
      <c r="BE96" s="84"/>
      <c r="BF96" s="84"/>
      <c r="BG96" s="84"/>
      <c r="BH96" s="84"/>
      <c r="BI96" s="84"/>
      <c r="BJ96" s="84"/>
      <c r="BK96" s="84"/>
      <c r="BL96" s="84"/>
      <c r="BM96" s="84"/>
      <c r="BN96" s="84"/>
      <c r="BO96" s="84"/>
      <c r="BP96" s="84"/>
      <c r="BQ96" s="84"/>
      <c r="BR96" s="84"/>
      <c r="BS96" s="84"/>
      <c r="BT96" s="84"/>
      <c r="BU96" s="84"/>
      <c r="BV96" s="84"/>
      <c r="BW96" s="84"/>
      <c r="BX96" s="84"/>
      <c r="BY96" s="84"/>
      <c r="BZ96" s="84"/>
      <c r="CA96" s="84"/>
      <c r="CB96" s="84"/>
      <c r="CC96" s="84"/>
      <c r="CD96" s="84"/>
      <c r="CE96" s="84"/>
      <c r="CF96" s="84"/>
      <c r="CG96" s="84"/>
      <c r="CH96" s="84"/>
      <c r="CI96" s="84"/>
      <c r="CJ96" s="84"/>
      <c r="CK96" s="84"/>
      <c r="CL96" s="84"/>
      <c r="CM96" s="84"/>
      <c r="CN96" s="84"/>
      <c r="CO96" s="84"/>
      <c r="CP96" s="84"/>
      <c r="CQ96" s="84"/>
      <c r="CR96" s="84"/>
      <c r="CS96" s="84"/>
      <c r="CT96" s="84"/>
      <c r="CU96" s="84"/>
      <c r="CV96" s="84"/>
      <c r="CW96" s="84"/>
      <c r="CX96" s="84"/>
      <c r="CY96" s="84"/>
      <c r="CZ96" s="84"/>
      <c r="DA96" s="84"/>
      <c r="DB96" s="84"/>
      <c r="DC96" s="84"/>
      <c r="DD96" s="84"/>
      <c r="DE96" s="84"/>
      <c r="DF96" s="84"/>
      <c r="DG96" s="84"/>
      <c r="DH96" s="84"/>
      <c r="DI96" s="84"/>
      <c r="DJ96" s="84"/>
      <c r="DK96" s="84"/>
      <c r="DL96" s="84"/>
      <c r="DM96" s="84"/>
      <c r="DN96" s="84"/>
      <c r="DO96" s="84"/>
      <c r="DP96" s="84"/>
      <c r="DQ96" s="84"/>
      <c r="DR96" s="84"/>
      <c r="DS96" s="84"/>
      <c r="DT96" s="84"/>
      <c r="DU96" s="84"/>
      <c r="DV96" s="84"/>
      <c r="DW96" s="84"/>
      <c r="DX96" s="84"/>
      <c r="DY96" s="84"/>
      <c r="DZ96" s="84"/>
      <c r="EA96" s="84"/>
      <c r="EB96" s="84"/>
      <c r="EC96" s="84"/>
      <c r="ED96" s="84"/>
      <c r="EE96" s="84"/>
      <c r="EF96" s="84"/>
      <c r="EG96" s="84"/>
      <c r="EH96" s="84"/>
      <c r="EI96" s="84"/>
      <c r="EJ96" s="84"/>
      <c r="EK96" s="84"/>
      <c r="EL96" s="84"/>
      <c r="EM96" s="84"/>
      <c r="EN96" s="84"/>
      <c r="EO96" s="84"/>
      <c r="EP96" s="84"/>
      <c r="EQ96" s="84"/>
      <c r="ER96" s="84"/>
      <c r="ES96" s="84"/>
      <c r="ET96" s="84"/>
      <c r="EU96" s="84"/>
      <c r="EV96" s="84"/>
      <c r="EW96" s="84"/>
      <c r="EX96" s="84"/>
      <c r="EY96" s="84"/>
      <c r="EZ96" s="84"/>
      <c r="FA96" s="84"/>
      <c r="FB96" s="84"/>
      <c r="FC96" s="84"/>
      <c r="FD96" s="84"/>
      <c r="FE96" s="84"/>
      <c r="FF96" s="84"/>
      <c r="FG96" s="84"/>
      <c r="FH96" s="84"/>
      <c r="FI96" s="84"/>
      <c r="FJ96" s="84"/>
      <c r="FK96" s="84"/>
      <c r="FL96" s="84"/>
      <c r="FM96" s="84"/>
      <c r="FN96" s="84"/>
      <c r="FO96" s="84"/>
      <c r="FP96" s="84"/>
      <c r="FQ96" s="84"/>
      <c r="FR96" s="84"/>
      <c r="FS96" s="84"/>
      <c r="FT96" s="84"/>
      <c r="FU96" s="84"/>
      <c r="FV96" s="84"/>
      <c r="FW96" s="84"/>
      <c r="FX96" s="84"/>
      <c r="FY96" s="84"/>
      <c r="FZ96" s="84"/>
      <c r="GA96" s="84"/>
      <c r="GB96" s="84"/>
      <c r="GC96" s="84"/>
      <c r="GD96" s="84"/>
      <c r="GE96" s="84"/>
      <c r="GF96" s="84"/>
      <c r="GG96" s="84"/>
      <c r="GH96" s="84"/>
      <c r="GI96" s="84"/>
      <c r="GJ96" s="84"/>
      <c r="GK96" s="84"/>
      <c r="GL96" s="84"/>
      <c r="GM96" s="84"/>
      <c r="GN96" s="84"/>
      <c r="GO96" s="84"/>
      <c r="GP96" s="84"/>
      <c r="GQ96" s="84"/>
      <c r="GR96" s="84"/>
      <c r="GS96" s="84"/>
      <c r="GT96" s="84"/>
      <c r="GU96" s="84"/>
      <c r="GV96" s="84"/>
      <c r="GW96" s="84"/>
      <c r="GX96" s="84"/>
      <c r="GY96" s="84"/>
      <c r="GZ96" s="84"/>
      <c r="HA96" s="84"/>
      <c r="HB96" s="84"/>
      <c r="HC96" s="84"/>
      <c r="HD96" s="84"/>
      <c r="HE96" s="84"/>
      <c r="HF96" s="84"/>
      <c r="HG96" s="84"/>
      <c r="HH96" s="84"/>
      <c r="HI96" s="84"/>
      <c r="HJ96" s="84"/>
      <c r="HK96" s="84"/>
      <c r="HL96" s="84"/>
      <c r="HM96" s="84"/>
      <c r="HN96" s="84"/>
      <c r="HO96" s="84"/>
      <c r="HP96" s="84"/>
      <c r="HQ96" s="84"/>
      <c r="HR96" s="84"/>
      <c r="HS96" s="84"/>
      <c r="HT96" s="84"/>
      <c r="HU96" s="84"/>
      <c r="HV96" s="84"/>
      <c r="HW96" s="84"/>
      <c r="HX96" s="84"/>
      <c r="HY96" s="84"/>
      <c r="HZ96" s="84"/>
      <c r="IA96" s="84"/>
      <c r="IB96" s="84"/>
      <c r="IC96" s="84"/>
      <c r="ID96" s="84"/>
      <c r="IE96" s="84"/>
      <c r="IF96" s="84"/>
      <c r="IG96" s="84"/>
      <c r="IH96" s="84"/>
      <c r="II96" s="84"/>
      <c r="IJ96" s="84"/>
      <c r="IK96" s="84"/>
      <c r="IL96" s="84"/>
      <c r="IM96" s="84"/>
      <c r="IN96" s="84"/>
      <c r="IO96" s="84"/>
      <c r="IP96" s="84"/>
      <c r="IQ96" s="84"/>
      <c r="IR96" s="84"/>
      <c r="IS96" s="84"/>
      <c r="IT96" s="84"/>
      <c r="IU96" s="84"/>
      <c r="IV96" s="84"/>
      <c r="IW96" s="84"/>
      <c r="IX96" s="84"/>
      <c r="IY96" s="84"/>
      <c r="IZ96" s="84"/>
      <c r="JA96" s="84"/>
      <c r="JB96" s="84"/>
      <c r="JC96" s="84"/>
      <c r="JD96" s="84"/>
      <c r="JE96" s="84"/>
      <c r="JF96" s="84"/>
      <c r="JG96" s="84"/>
      <c r="JH96" s="84"/>
      <c r="JI96" s="84"/>
      <c r="JJ96" s="84"/>
      <c r="JK96" s="84"/>
      <c r="JL96" s="84"/>
      <c r="JM96" s="84"/>
      <c r="JN96" s="84"/>
      <c r="JO96" s="84"/>
      <c r="JP96" s="84"/>
      <c r="JQ96" s="84"/>
      <c r="JR96" s="84"/>
      <c r="JS96" s="84"/>
      <c r="JT96" s="84"/>
      <c r="JU96" s="84"/>
      <c r="JV96" s="84"/>
      <c r="JW96" s="84"/>
      <c r="JX96" s="84"/>
      <c r="JY96" s="84"/>
      <c r="JZ96" s="84"/>
      <c r="KA96" s="84"/>
      <c r="KB96" s="84"/>
      <c r="KC96" s="84"/>
      <c r="KD96" s="84"/>
      <c r="KE96" s="84"/>
      <c r="KF96" s="84"/>
      <c r="KG96" s="84"/>
      <c r="KH96" s="84"/>
      <c r="KI96" s="84"/>
      <c r="KJ96" s="84"/>
      <c r="KK96" s="84"/>
      <c r="KL96" s="84"/>
      <c r="KM96" s="84"/>
      <c r="KN96" s="84"/>
      <c r="KO96" s="84"/>
      <c r="KP96" s="84"/>
      <c r="KQ96" s="84"/>
      <c r="KR96" s="84"/>
      <c r="KS96" s="84"/>
      <c r="KT96" s="84"/>
      <c r="KU96" s="84"/>
      <c r="KV96" s="84"/>
      <c r="KW96" s="84"/>
      <c r="KX96" s="84"/>
      <c r="KY96" s="84"/>
      <c r="KZ96" s="84"/>
      <c r="LA96" s="84"/>
      <c r="LB96" s="84"/>
      <c r="LC96" s="84"/>
      <c r="LD96" s="84"/>
      <c r="LE96" s="84"/>
      <c r="LF96" s="84"/>
      <c r="LG96" s="84"/>
      <c r="LH96" s="84"/>
      <c r="LI96" s="84"/>
      <c r="LJ96" s="84"/>
      <c r="LK96" s="84"/>
      <c r="LL96" s="84"/>
      <c r="LM96" s="84"/>
      <c r="LN96" s="84"/>
      <c r="LO96" s="84"/>
      <c r="LP96" s="84"/>
      <c r="LQ96" s="84"/>
      <c r="LR96" s="84"/>
      <c r="LS96" s="84"/>
      <c r="LT96" s="84"/>
      <c r="LU96" s="84"/>
      <c r="LV96" s="84"/>
      <c r="LW96" s="84"/>
      <c r="LX96" s="84"/>
      <c r="LY96" s="84"/>
      <c r="LZ96" s="84"/>
      <c r="MA96" s="84"/>
      <c r="MB96" s="84"/>
      <c r="MC96" s="84"/>
      <c r="MD96" s="84"/>
      <c r="ME96" s="84"/>
      <c r="MF96" s="84"/>
      <c r="MG96" s="84"/>
      <c r="MH96" s="84"/>
      <c r="MI96" s="84"/>
      <c r="MJ96" s="84"/>
      <c r="MK96" s="84"/>
      <c r="ML96" s="84"/>
      <c r="MM96" s="84"/>
      <c r="MN96" s="84"/>
      <c r="MO96" s="84"/>
      <c r="MP96" s="84"/>
      <c r="MQ96" s="84"/>
      <c r="MR96" s="84"/>
      <c r="MS96" s="84"/>
      <c r="MT96" s="84"/>
      <c r="MU96" s="84"/>
      <c r="MV96" s="84"/>
      <c r="MW96" s="84"/>
      <c r="MX96" s="84"/>
      <c r="MY96" s="84"/>
      <c r="MZ96" s="84"/>
      <c r="NA96" s="84"/>
      <c r="NB96" s="84"/>
      <c r="NC96" s="84"/>
      <c r="ND96" s="84"/>
      <c r="NE96" s="84"/>
      <c r="NF96" s="84"/>
      <c r="NG96" s="84"/>
      <c r="NH96" s="84"/>
      <c r="NI96" s="84"/>
      <c r="NJ96" s="84"/>
      <c r="NK96" s="84"/>
      <c r="NL96" s="84"/>
      <c r="NM96" s="84"/>
      <c r="NN96" s="84"/>
      <c r="NO96" s="84"/>
      <c r="NP96" s="84"/>
      <c r="NQ96" s="84"/>
      <c r="NR96" s="84"/>
      <c r="NS96" s="84"/>
      <c r="NT96" s="84"/>
      <c r="NU96" s="84"/>
      <c r="NV96" s="84"/>
      <c r="NW96" s="84"/>
    </row>
    <row r="97" spans="1:387" s="40" customFormat="1" ht="61.5" customHeight="1" x14ac:dyDescent="0.25">
      <c r="A97" s="79"/>
      <c r="B97" s="79">
        <v>1</v>
      </c>
      <c r="C97" s="77"/>
      <c r="D97" s="79"/>
      <c r="E97" s="79"/>
      <c r="F97" s="30"/>
      <c r="G97" s="30">
        <v>1</v>
      </c>
      <c r="H97" s="30"/>
      <c r="I97" s="30"/>
      <c r="J97" s="30"/>
      <c r="K97" s="30"/>
      <c r="L97" s="30"/>
      <c r="M97" s="32" t="s">
        <v>1109</v>
      </c>
      <c r="N97" s="33" t="s">
        <v>309</v>
      </c>
      <c r="O97" s="3" t="s">
        <v>1345</v>
      </c>
      <c r="P97" s="34" t="s">
        <v>2077</v>
      </c>
      <c r="Q97" s="31" t="s">
        <v>1344</v>
      </c>
      <c r="R97" s="32" t="s">
        <v>1346</v>
      </c>
      <c r="S97" s="35" t="s">
        <v>1347</v>
      </c>
      <c r="T97" s="82">
        <v>44691</v>
      </c>
      <c r="U97" s="82">
        <v>44698</v>
      </c>
      <c r="V97" s="82">
        <v>44895</v>
      </c>
      <c r="W97" s="36">
        <v>968500000</v>
      </c>
      <c r="X97" s="19">
        <v>0</v>
      </c>
      <c r="Y97" s="19">
        <v>0</v>
      </c>
      <c r="Z97" s="19">
        <v>0</v>
      </c>
      <c r="AA97" s="19">
        <v>0</v>
      </c>
      <c r="AB97" s="22">
        <f t="shared" si="7"/>
        <v>968500000</v>
      </c>
      <c r="AC97" s="19">
        <v>0</v>
      </c>
      <c r="AD97" s="22">
        <f t="shared" si="10"/>
        <v>968500000</v>
      </c>
      <c r="AE97" s="20">
        <v>0</v>
      </c>
      <c r="AF97" s="22">
        <f t="shared" si="11"/>
        <v>968500000</v>
      </c>
      <c r="AG97" s="38" t="s">
        <v>66</v>
      </c>
      <c r="AH97" s="37" t="s">
        <v>696</v>
      </c>
      <c r="AI97" s="37" t="s">
        <v>469</v>
      </c>
      <c r="AJ97" s="39">
        <v>860350543</v>
      </c>
      <c r="AK97" s="39">
        <v>9</v>
      </c>
      <c r="AL97" s="37" t="s">
        <v>470</v>
      </c>
      <c r="AM97" s="39">
        <v>8053992</v>
      </c>
      <c r="AN97" s="108" t="s">
        <v>63</v>
      </c>
      <c r="AO97" s="109" t="s">
        <v>20</v>
      </c>
      <c r="AP97" s="84"/>
      <c r="AQ97" s="84"/>
      <c r="AR97" s="84"/>
      <c r="AS97" s="84"/>
      <c r="AT97" s="84"/>
      <c r="AU97" s="84"/>
      <c r="AV97" s="84"/>
      <c r="AW97" s="84"/>
      <c r="AX97" s="84"/>
      <c r="AY97" s="84"/>
      <c r="AZ97" s="84"/>
      <c r="BA97" s="84"/>
      <c r="BB97" s="84"/>
      <c r="BC97" s="84"/>
      <c r="BD97" s="84"/>
      <c r="BE97" s="84"/>
      <c r="BF97" s="84"/>
      <c r="BG97" s="84"/>
      <c r="BH97" s="84"/>
      <c r="BI97" s="84"/>
      <c r="BJ97" s="84"/>
      <c r="BK97" s="84"/>
      <c r="BL97" s="84"/>
      <c r="BM97" s="84"/>
      <c r="BN97" s="84"/>
      <c r="BO97" s="84"/>
      <c r="BP97" s="84"/>
      <c r="BQ97" s="84"/>
      <c r="BR97" s="84"/>
      <c r="BS97" s="84"/>
      <c r="BT97" s="84"/>
      <c r="BU97" s="84"/>
      <c r="BV97" s="84"/>
      <c r="BW97" s="84"/>
      <c r="BX97" s="84"/>
      <c r="BY97" s="84"/>
      <c r="BZ97" s="84"/>
      <c r="CA97" s="84"/>
      <c r="CB97" s="84"/>
      <c r="CC97" s="84"/>
      <c r="CD97" s="84"/>
      <c r="CE97" s="84"/>
      <c r="CF97" s="84"/>
      <c r="CG97" s="84"/>
      <c r="CH97" s="84"/>
      <c r="CI97" s="84"/>
      <c r="CJ97" s="84"/>
      <c r="CK97" s="84"/>
      <c r="CL97" s="84"/>
      <c r="CM97" s="84"/>
      <c r="CN97" s="84"/>
      <c r="CO97" s="84"/>
      <c r="CP97" s="84"/>
      <c r="CQ97" s="84"/>
      <c r="CR97" s="84"/>
      <c r="CS97" s="84"/>
      <c r="CT97" s="84"/>
      <c r="CU97" s="84"/>
      <c r="CV97" s="84"/>
      <c r="CW97" s="84"/>
      <c r="CX97" s="84"/>
      <c r="CY97" s="84"/>
      <c r="CZ97" s="84"/>
      <c r="DA97" s="84"/>
      <c r="DB97" s="84"/>
      <c r="DC97" s="84"/>
      <c r="DD97" s="84"/>
      <c r="DE97" s="84"/>
      <c r="DF97" s="84"/>
      <c r="DG97" s="84"/>
      <c r="DH97" s="84"/>
      <c r="DI97" s="84"/>
      <c r="DJ97" s="84"/>
      <c r="DK97" s="84"/>
      <c r="DL97" s="84"/>
      <c r="DM97" s="84"/>
      <c r="DN97" s="84"/>
      <c r="DO97" s="84"/>
      <c r="DP97" s="84"/>
      <c r="DQ97" s="84"/>
      <c r="DR97" s="84"/>
      <c r="DS97" s="84"/>
      <c r="DT97" s="84"/>
      <c r="DU97" s="84"/>
      <c r="DV97" s="84"/>
      <c r="DW97" s="84"/>
      <c r="DX97" s="84"/>
      <c r="DY97" s="84"/>
      <c r="DZ97" s="84"/>
      <c r="EA97" s="84"/>
      <c r="EB97" s="84"/>
      <c r="EC97" s="84"/>
      <c r="ED97" s="84"/>
      <c r="EE97" s="84"/>
      <c r="EF97" s="84"/>
      <c r="EG97" s="84"/>
      <c r="EH97" s="84"/>
      <c r="EI97" s="84"/>
      <c r="EJ97" s="84"/>
      <c r="EK97" s="84"/>
      <c r="EL97" s="84"/>
      <c r="EM97" s="84"/>
      <c r="EN97" s="84"/>
      <c r="EO97" s="84"/>
      <c r="EP97" s="84"/>
      <c r="EQ97" s="84"/>
      <c r="ER97" s="84"/>
      <c r="ES97" s="84"/>
      <c r="ET97" s="84"/>
      <c r="EU97" s="84"/>
      <c r="EV97" s="84"/>
      <c r="EW97" s="84"/>
      <c r="EX97" s="84"/>
      <c r="EY97" s="84"/>
      <c r="EZ97" s="84"/>
      <c r="FA97" s="84"/>
      <c r="FB97" s="84"/>
      <c r="FC97" s="84"/>
      <c r="FD97" s="84"/>
      <c r="FE97" s="84"/>
      <c r="FF97" s="84"/>
      <c r="FG97" s="84"/>
      <c r="FH97" s="84"/>
      <c r="FI97" s="84"/>
      <c r="FJ97" s="84"/>
      <c r="FK97" s="84"/>
      <c r="FL97" s="84"/>
      <c r="FM97" s="84"/>
      <c r="FN97" s="84"/>
      <c r="FO97" s="84"/>
      <c r="FP97" s="84"/>
      <c r="FQ97" s="84"/>
      <c r="FR97" s="84"/>
      <c r="FS97" s="84"/>
      <c r="FT97" s="84"/>
      <c r="FU97" s="84"/>
      <c r="FV97" s="84"/>
      <c r="FW97" s="84"/>
      <c r="FX97" s="84"/>
      <c r="FY97" s="84"/>
      <c r="FZ97" s="84"/>
      <c r="GA97" s="84"/>
      <c r="GB97" s="84"/>
      <c r="GC97" s="84"/>
      <c r="GD97" s="84"/>
      <c r="GE97" s="84"/>
      <c r="GF97" s="84"/>
      <c r="GG97" s="84"/>
      <c r="GH97" s="84"/>
      <c r="GI97" s="84"/>
      <c r="GJ97" s="84"/>
      <c r="GK97" s="84"/>
      <c r="GL97" s="84"/>
      <c r="GM97" s="84"/>
      <c r="GN97" s="84"/>
      <c r="GO97" s="84"/>
      <c r="GP97" s="84"/>
      <c r="GQ97" s="84"/>
      <c r="GR97" s="84"/>
      <c r="GS97" s="84"/>
      <c r="GT97" s="84"/>
      <c r="GU97" s="84"/>
      <c r="GV97" s="84"/>
      <c r="GW97" s="84"/>
      <c r="GX97" s="84"/>
      <c r="GY97" s="84"/>
      <c r="GZ97" s="84"/>
      <c r="HA97" s="84"/>
      <c r="HB97" s="84"/>
      <c r="HC97" s="84"/>
      <c r="HD97" s="84"/>
      <c r="HE97" s="84"/>
      <c r="HF97" s="84"/>
      <c r="HG97" s="84"/>
      <c r="HH97" s="84"/>
      <c r="HI97" s="84"/>
      <c r="HJ97" s="84"/>
      <c r="HK97" s="84"/>
      <c r="HL97" s="84"/>
      <c r="HM97" s="84"/>
      <c r="HN97" s="84"/>
      <c r="HO97" s="84"/>
      <c r="HP97" s="84"/>
      <c r="HQ97" s="84"/>
      <c r="HR97" s="84"/>
      <c r="HS97" s="84"/>
      <c r="HT97" s="84"/>
      <c r="HU97" s="84"/>
      <c r="HV97" s="84"/>
      <c r="HW97" s="84"/>
      <c r="HX97" s="84"/>
      <c r="HY97" s="84"/>
      <c r="HZ97" s="84"/>
      <c r="IA97" s="84"/>
      <c r="IB97" s="84"/>
      <c r="IC97" s="84"/>
      <c r="ID97" s="84"/>
      <c r="IE97" s="84"/>
      <c r="IF97" s="84"/>
      <c r="IG97" s="84"/>
      <c r="IH97" s="84"/>
      <c r="II97" s="84"/>
      <c r="IJ97" s="84"/>
      <c r="IK97" s="84"/>
      <c r="IL97" s="84"/>
      <c r="IM97" s="84"/>
      <c r="IN97" s="84"/>
      <c r="IO97" s="84"/>
      <c r="IP97" s="84"/>
      <c r="IQ97" s="84"/>
      <c r="IR97" s="84"/>
      <c r="IS97" s="84"/>
      <c r="IT97" s="84"/>
      <c r="IU97" s="84"/>
      <c r="IV97" s="84"/>
      <c r="IW97" s="84"/>
      <c r="IX97" s="84"/>
      <c r="IY97" s="84"/>
      <c r="IZ97" s="84"/>
      <c r="JA97" s="84"/>
      <c r="JB97" s="84"/>
      <c r="JC97" s="84"/>
      <c r="JD97" s="84"/>
      <c r="JE97" s="84"/>
      <c r="JF97" s="84"/>
      <c r="JG97" s="84"/>
      <c r="JH97" s="84"/>
      <c r="JI97" s="84"/>
      <c r="JJ97" s="84"/>
      <c r="JK97" s="84"/>
      <c r="JL97" s="84"/>
      <c r="JM97" s="84"/>
      <c r="JN97" s="84"/>
      <c r="JO97" s="84"/>
      <c r="JP97" s="84"/>
      <c r="JQ97" s="84"/>
      <c r="JR97" s="84"/>
      <c r="JS97" s="84"/>
      <c r="JT97" s="84"/>
      <c r="JU97" s="84"/>
      <c r="JV97" s="84"/>
      <c r="JW97" s="84"/>
      <c r="JX97" s="84"/>
      <c r="JY97" s="84"/>
      <c r="JZ97" s="84"/>
      <c r="KA97" s="84"/>
      <c r="KB97" s="84"/>
      <c r="KC97" s="84"/>
      <c r="KD97" s="84"/>
      <c r="KE97" s="84"/>
      <c r="KF97" s="84"/>
      <c r="KG97" s="84"/>
      <c r="KH97" s="84"/>
      <c r="KI97" s="84"/>
      <c r="KJ97" s="84"/>
      <c r="KK97" s="84"/>
      <c r="KL97" s="84"/>
      <c r="KM97" s="84"/>
      <c r="KN97" s="84"/>
      <c r="KO97" s="84"/>
      <c r="KP97" s="84"/>
      <c r="KQ97" s="84"/>
      <c r="KR97" s="84"/>
      <c r="KS97" s="84"/>
      <c r="KT97" s="84"/>
      <c r="KU97" s="84"/>
      <c r="KV97" s="84"/>
      <c r="KW97" s="84"/>
      <c r="KX97" s="84"/>
      <c r="KY97" s="84"/>
      <c r="KZ97" s="84"/>
      <c r="LA97" s="84"/>
      <c r="LB97" s="84"/>
      <c r="LC97" s="84"/>
      <c r="LD97" s="84"/>
      <c r="LE97" s="84"/>
      <c r="LF97" s="84"/>
      <c r="LG97" s="84"/>
      <c r="LH97" s="84"/>
      <c r="LI97" s="84"/>
      <c r="LJ97" s="84"/>
      <c r="LK97" s="84"/>
      <c r="LL97" s="84"/>
      <c r="LM97" s="84"/>
      <c r="LN97" s="84"/>
      <c r="LO97" s="84"/>
      <c r="LP97" s="84"/>
      <c r="LQ97" s="84"/>
      <c r="LR97" s="84"/>
      <c r="LS97" s="84"/>
      <c r="LT97" s="84"/>
      <c r="LU97" s="84"/>
      <c r="LV97" s="84"/>
      <c r="LW97" s="84"/>
      <c r="LX97" s="84"/>
      <c r="LY97" s="84"/>
      <c r="LZ97" s="84"/>
      <c r="MA97" s="84"/>
      <c r="MB97" s="84"/>
      <c r="MC97" s="84"/>
      <c r="MD97" s="84"/>
      <c r="ME97" s="84"/>
      <c r="MF97" s="84"/>
      <c r="MG97" s="84"/>
      <c r="MH97" s="84"/>
      <c r="MI97" s="84"/>
      <c r="MJ97" s="84"/>
      <c r="MK97" s="84"/>
      <c r="ML97" s="84"/>
      <c r="MM97" s="84"/>
      <c r="MN97" s="84"/>
      <c r="MO97" s="84"/>
      <c r="MP97" s="84"/>
      <c r="MQ97" s="84"/>
      <c r="MR97" s="84"/>
      <c r="MS97" s="84"/>
      <c r="MT97" s="84"/>
      <c r="MU97" s="84"/>
      <c r="MV97" s="84"/>
      <c r="MW97" s="84"/>
      <c r="MX97" s="84"/>
      <c r="MY97" s="84"/>
      <c r="MZ97" s="84"/>
      <c r="NA97" s="84"/>
      <c r="NB97" s="84"/>
      <c r="NC97" s="84"/>
      <c r="ND97" s="84"/>
      <c r="NE97" s="84"/>
      <c r="NF97" s="84"/>
      <c r="NG97" s="84"/>
      <c r="NH97" s="84"/>
      <c r="NI97" s="84"/>
      <c r="NJ97" s="84"/>
      <c r="NK97" s="84"/>
      <c r="NL97" s="84"/>
      <c r="NM97" s="84"/>
      <c r="NN97" s="84"/>
      <c r="NO97" s="84"/>
      <c r="NP97" s="84"/>
      <c r="NQ97" s="84"/>
      <c r="NR97" s="84"/>
      <c r="NS97" s="84"/>
      <c r="NT97" s="84"/>
      <c r="NU97" s="84"/>
      <c r="NV97" s="84"/>
      <c r="NW97" s="84"/>
    </row>
    <row r="98" spans="1:387" s="40" customFormat="1" ht="65.25" customHeight="1" x14ac:dyDescent="0.25">
      <c r="A98" s="79"/>
      <c r="B98" s="79">
        <v>1</v>
      </c>
      <c r="C98" s="77"/>
      <c r="D98" s="79"/>
      <c r="E98" s="79"/>
      <c r="F98" s="30"/>
      <c r="G98" s="30"/>
      <c r="H98" s="30"/>
      <c r="I98" s="30">
        <v>1</v>
      </c>
      <c r="J98" s="30"/>
      <c r="K98" s="30"/>
      <c r="L98" s="30"/>
      <c r="M98" s="32" t="s">
        <v>1092</v>
      </c>
      <c r="N98" s="33" t="s">
        <v>309</v>
      </c>
      <c r="O98" s="3" t="s">
        <v>1153</v>
      </c>
      <c r="P98" s="34" t="s">
        <v>2033</v>
      </c>
      <c r="Q98" s="31" t="s">
        <v>1429</v>
      </c>
      <c r="R98" s="32" t="s">
        <v>1083</v>
      </c>
      <c r="S98" s="35" t="s">
        <v>1348</v>
      </c>
      <c r="T98" s="82">
        <v>44698</v>
      </c>
      <c r="U98" s="82">
        <v>44706</v>
      </c>
      <c r="V98" s="82">
        <v>44910</v>
      </c>
      <c r="W98" s="36">
        <v>135892017</v>
      </c>
      <c r="X98" s="19">
        <v>0</v>
      </c>
      <c r="Y98" s="19">
        <v>0</v>
      </c>
      <c r="Z98" s="19">
        <v>0</v>
      </c>
      <c r="AA98" s="19">
        <v>0</v>
      </c>
      <c r="AB98" s="22">
        <f t="shared" si="7"/>
        <v>135892017</v>
      </c>
      <c r="AC98" s="19">
        <v>0</v>
      </c>
      <c r="AD98" s="22">
        <f t="shared" si="10"/>
        <v>135892017</v>
      </c>
      <c r="AE98" s="20">
        <v>0</v>
      </c>
      <c r="AF98" s="22">
        <f t="shared" si="11"/>
        <v>135892017</v>
      </c>
      <c r="AG98" s="38" t="s">
        <v>1060</v>
      </c>
      <c r="AH98" s="37" t="s">
        <v>1013</v>
      </c>
      <c r="AI98" s="37" t="s">
        <v>1084</v>
      </c>
      <c r="AJ98" s="39">
        <v>900520676</v>
      </c>
      <c r="AK98" s="39">
        <v>4</v>
      </c>
      <c r="AL98" s="37" t="s">
        <v>1085</v>
      </c>
      <c r="AM98" s="39">
        <v>3225713</v>
      </c>
      <c r="AN98" s="108" t="s">
        <v>1086</v>
      </c>
      <c r="AO98" s="109" t="s">
        <v>20</v>
      </c>
      <c r="AP98" s="84"/>
      <c r="AQ98" s="84"/>
      <c r="AR98" s="84"/>
      <c r="AS98" s="84"/>
      <c r="AT98" s="84"/>
      <c r="AU98" s="84"/>
      <c r="AV98" s="84"/>
      <c r="AW98" s="84"/>
      <c r="AX98" s="84"/>
      <c r="AY98" s="84"/>
      <c r="AZ98" s="84"/>
      <c r="BA98" s="84"/>
      <c r="BB98" s="84"/>
      <c r="BC98" s="84"/>
      <c r="BD98" s="84"/>
      <c r="BE98" s="84"/>
      <c r="BF98" s="84"/>
      <c r="BG98" s="84"/>
      <c r="BH98" s="84"/>
      <c r="BI98" s="84"/>
      <c r="BJ98" s="84"/>
      <c r="BK98" s="84"/>
      <c r="BL98" s="84"/>
      <c r="BM98" s="84"/>
      <c r="BN98" s="84"/>
      <c r="BO98" s="84"/>
      <c r="BP98" s="84"/>
      <c r="BQ98" s="84"/>
      <c r="BR98" s="84"/>
      <c r="BS98" s="84"/>
      <c r="BT98" s="84"/>
      <c r="BU98" s="84"/>
      <c r="BV98" s="84"/>
      <c r="BW98" s="84"/>
      <c r="BX98" s="84"/>
      <c r="BY98" s="84"/>
      <c r="BZ98" s="84"/>
      <c r="CA98" s="84"/>
      <c r="CB98" s="84"/>
      <c r="CC98" s="84"/>
      <c r="CD98" s="84"/>
      <c r="CE98" s="84"/>
      <c r="CF98" s="84"/>
      <c r="CG98" s="84"/>
      <c r="CH98" s="84"/>
      <c r="CI98" s="84"/>
      <c r="CJ98" s="84"/>
      <c r="CK98" s="84"/>
      <c r="CL98" s="84"/>
      <c r="CM98" s="84"/>
      <c r="CN98" s="84"/>
      <c r="CO98" s="84"/>
      <c r="CP98" s="84"/>
      <c r="CQ98" s="84"/>
      <c r="CR98" s="84"/>
      <c r="CS98" s="84"/>
      <c r="CT98" s="84"/>
      <c r="CU98" s="84"/>
      <c r="CV98" s="84"/>
      <c r="CW98" s="84"/>
      <c r="CX98" s="84"/>
      <c r="CY98" s="84"/>
      <c r="CZ98" s="84"/>
      <c r="DA98" s="84"/>
      <c r="DB98" s="84"/>
      <c r="DC98" s="84"/>
      <c r="DD98" s="84"/>
      <c r="DE98" s="84"/>
      <c r="DF98" s="84"/>
      <c r="DG98" s="84"/>
      <c r="DH98" s="84"/>
      <c r="DI98" s="84"/>
      <c r="DJ98" s="84"/>
      <c r="DK98" s="84"/>
      <c r="DL98" s="84"/>
      <c r="DM98" s="84"/>
      <c r="DN98" s="84"/>
      <c r="DO98" s="84"/>
      <c r="DP98" s="84"/>
      <c r="DQ98" s="84"/>
      <c r="DR98" s="84"/>
      <c r="DS98" s="84"/>
      <c r="DT98" s="84"/>
      <c r="DU98" s="84"/>
      <c r="DV98" s="84"/>
      <c r="DW98" s="84"/>
      <c r="DX98" s="84"/>
      <c r="DY98" s="84"/>
      <c r="DZ98" s="84"/>
      <c r="EA98" s="84"/>
      <c r="EB98" s="84"/>
      <c r="EC98" s="84"/>
      <c r="ED98" s="84"/>
      <c r="EE98" s="84"/>
      <c r="EF98" s="84"/>
      <c r="EG98" s="84"/>
      <c r="EH98" s="84"/>
      <c r="EI98" s="84"/>
      <c r="EJ98" s="84"/>
      <c r="EK98" s="84"/>
      <c r="EL98" s="84"/>
      <c r="EM98" s="84"/>
      <c r="EN98" s="84"/>
      <c r="EO98" s="84"/>
      <c r="EP98" s="84"/>
      <c r="EQ98" s="84"/>
      <c r="ER98" s="84"/>
      <c r="ES98" s="84"/>
      <c r="ET98" s="84"/>
      <c r="EU98" s="84"/>
      <c r="EV98" s="84"/>
      <c r="EW98" s="84"/>
      <c r="EX98" s="84"/>
      <c r="EY98" s="84"/>
      <c r="EZ98" s="84"/>
      <c r="FA98" s="84"/>
      <c r="FB98" s="84"/>
      <c r="FC98" s="84"/>
      <c r="FD98" s="84"/>
      <c r="FE98" s="84"/>
      <c r="FF98" s="84"/>
      <c r="FG98" s="84"/>
      <c r="FH98" s="84"/>
      <c r="FI98" s="84"/>
      <c r="FJ98" s="84"/>
      <c r="FK98" s="84"/>
      <c r="FL98" s="84"/>
      <c r="FM98" s="84"/>
      <c r="FN98" s="84"/>
      <c r="FO98" s="84"/>
      <c r="FP98" s="84"/>
      <c r="FQ98" s="84"/>
      <c r="FR98" s="84"/>
      <c r="FS98" s="84"/>
      <c r="FT98" s="84"/>
      <c r="FU98" s="84"/>
      <c r="FV98" s="84"/>
      <c r="FW98" s="84"/>
      <c r="FX98" s="84"/>
      <c r="FY98" s="84"/>
      <c r="FZ98" s="84"/>
      <c r="GA98" s="84"/>
      <c r="GB98" s="84"/>
      <c r="GC98" s="84"/>
      <c r="GD98" s="84"/>
      <c r="GE98" s="84"/>
      <c r="GF98" s="84"/>
      <c r="GG98" s="84"/>
      <c r="GH98" s="84"/>
      <c r="GI98" s="84"/>
      <c r="GJ98" s="84"/>
      <c r="GK98" s="84"/>
      <c r="GL98" s="84"/>
      <c r="GM98" s="84"/>
      <c r="GN98" s="84"/>
      <c r="GO98" s="84"/>
      <c r="GP98" s="84"/>
      <c r="GQ98" s="84"/>
      <c r="GR98" s="84"/>
      <c r="GS98" s="84"/>
      <c r="GT98" s="84"/>
      <c r="GU98" s="84"/>
      <c r="GV98" s="84"/>
      <c r="GW98" s="84"/>
      <c r="GX98" s="84"/>
      <c r="GY98" s="84"/>
      <c r="GZ98" s="84"/>
      <c r="HA98" s="84"/>
      <c r="HB98" s="84"/>
      <c r="HC98" s="84"/>
      <c r="HD98" s="84"/>
      <c r="HE98" s="84"/>
      <c r="HF98" s="84"/>
      <c r="HG98" s="84"/>
      <c r="HH98" s="84"/>
      <c r="HI98" s="84"/>
      <c r="HJ98" s="84"/>
      <c r="HK98" s="84"/>
      <c r="HL98" s="84"/>
      <c r="HM98" s="84"/>
      <c r="HN98" s="84"/>
      <c r="HO98" s="84"/>
      <c r="HP98" s="84"/>
      <c r="HQ98" s="84"/>
      <c r="HR98" s="84"/>
      <c r="HS98" s="84"/>
      <c r="HT98" s="84"/>
      <c r="HU98" s="84"/>
      <c r="HV98" s="84"/>
      <c r="HW98" s="84"/>
      <c r="HX98" s="84"/>
      <c r="HY98" s="84"/>
      <c r="HZ98" s="84"/>
      <c r="IA98" s="84"/>
      <c r="IB98" s="84"/>
      <c r="IC98" s="84"/>
      <c r="ID98" s="84"/>
      <c r="IE98" s="84"/>
      <c r="IF98" s="84"/>
      <c r="IG98" s="84"/>
      <c r="IH98" s="84"/>
      <c r="II98" s="84"/>
      <c r="IJ98" s="84"/>
      <c r="IK98" s="84"/>
      <c r="IL98" s="84"/>
      <c r="IM98" s="84"/>
      <c r="IN98" s="84"/>
      <c r="IO98" s="84"/>
      <c r="IP98" s="84"/>
      <c r="IQ98" s="84"/>
      <c r="IR98" s="84"/>
      <c r="IS98" s="84"/>
      <c r="IT98" s="84"/>
      <c r="IU98" s="84"/>
      <c r="IV98" s="84"/>
      <c r="IW98" s="84"/>
      <c r="IX98" s="84"/>
      <c r="IY98" s="84"/>
      <c r="IZ98" s="84"/>
      <c r="JA98" s="84"/>
      <c r="JB98" s="84"/>
      <c r="JC98" s="84"/>
      <c r="JD98" s="84"/>
      <c r="JE98" s="84"/>
      <c r="JF98" s="84"/>
      <c r="JG98" s="84"/>
      <c r="JH98" s="84"/>
      <c r="JI98" s="84"/>
      <c r="JJ98" s="84"/>
      <c r="JK98" s="84"/>
      <c r="JL98" s="84"/>
      <c r="JM98" s="84"/>
      <c r="JN98" s="84"/>
      <c r="JO98" s="84"/>
      <c r="JP98" s="84"/>
      <c r="JQ98" s="84"/>
      <c r="JR98" s="84"/>
      <c r="JS98" s="84"/>
      <c r="JT98" s="84"/>
      <c r="JU98" s="84"/>
      <c r="JV98" s="84"/>
      <c r="JW98" s="84"/>
      <c r="JX98" s="84"/>
      <c r="JY98" s="84"/>
      <c r="JZ98" s="84"/>
      <c r="KA98" s="84"/>
      <c r="KB98" s="84"/>
      <c r="KC98" s="84"/>
      <c r="KD98" s="84"/>
      <c r="KE98" s="84"/>
      <c r="KF98" s="84"/>
      <c r="KG98" s="84"/>
      <c r="KH98" s="84"/>
      <c r="KI98" s="84"/>
      <c r="KJ98" s="84"/>
      <c r="KK98" s="84"/>
      <c r="KL98" s="84"/>
      <c r="KM98" s="84"/>
      <c r="KN98" s="84"/>
      <c r="KO98" s="84"/>
      <c r="KP98" s="84"/>
      <c r="KQ98" s="84"/>
      <c r="KR98" s="84"/>
      <c r="KS98" s="84"/>
      <c r="KT98" s="84"/>
      <c r="KU98" s="84"/>
      <c r="KV98" s="84"/>
      <c r="KW98" s="84"/>
      <c r="KX98" s="84"/>
      <c r="KY98" s="84"/>
      <c r="KZ98" s="84"/>
      <c r="LA98" s="84"/>
      <c r="LB98" s="84"/>
      <c r="LC98" s="84"/>
      <c r="LD98" s="84"/>
      <c r="LE98" s="84"/>
      <c r="LF98" s="84"/>
      <c r="LG98" s="84"/>
      <c r="LH98" s="84"/>
      <c r="LI98" s="84"/>
      <c r="LJ98" s="84"/>
      <c r="LK98" s="84"/>
      <c r="LL98" s="84"/>
      <c r="LM98" s="84"/>
      <c r="LN98" s="84"/>
      <c r="LO98" s="84"/>
      <c r="LP98" s="84"/>
      <c r="LQ98" s="84"/>
      <c r="LR98" s="84"/>
      <c r="LS98" s="84"/>
      <c r="LT98" s="84"/>
      <c r="LU98" s="84"/>
      <c r="LV98" s="84"/>
      <c r="LW98" s="84"/>
      <c r="LX98" s="84"/>
      <c r="LY98" s="84"/>
      <c r="LZ98" s="84"/>
      <c r="MA98" s="84"/>
      <c r="MB98" s="84"/>
      <c r="MC98" s="84"/>
      <c r="MD98" s="84"/>
      <c r="ME98" s="84"/>
      <c r="MF98" s="84"/>
      <c r="MG98" s="84"/>
      <c r="MH98" s="84"/>
      <c r="MI98" s="84"/>
      <c r="MJ98" s="84"/>
      <c r="MK98" s="84"/>
      <c r="ML98" s="84"/>
      <c r="MM98" s="84"/>
      <c r="MN98" s="84"/>
      <c r="MO98" s="84"/>
      <c r="MP98" s="84"/>
      <c r="MQ98" s="84"/>
      <c r="MR98" s="84"/>
      <c r="MS98" s="84"/>
      <c r="MT98" s="84"/>
      <c r="MU98" s="84"/>
      <c r="MV98" s="84"/>
      <c r="MW98" s="84"/>
      <c r="MX98" s="84"/>
      <c r="MY98" s="84"/>
      <c r="MZ98" s="84"/>
      <c r="NA98" s="84"/>
      <c r="NB98" s="84"/>
      <c r="NC98" s="84"/>
      <c r="ND98" s="84"/>
      <c r="NE98" s="84"/>
      <c r="NF98" s="84"/>
      <c r="NG98" s="84"/>
      <c r="NH98" s="84"/>
      <c r="NI98" s="84"/>
      <c r="NJ98" s="84"/>
      <c r="NK98" s="84"/>
      <c r="NL98" s="84"/>
      <c r="NM98" s="84"/>
      <c r="NN98" s="84"/>
      <c r="NO98" s="84"/>
      <c r="NP98" s="84"/>
      <c r="NQ98" s="84"/>
      <c r="NR98" s="84"/>
      <c r="NS98" s="84"/>
      <c r="NT98" s="84"/>
      <c r="NU98" s="84"/>
      <c r="NV98" s="84"/>
      <c r="NW98" s="84"/>
    </row>
    <row r="99" spans="1:387" s="40" customFormat="1" ht="94.5" x14ac:dyDescent="0.25">
      <c r="A99" s="79"/>
      <c r="B99" s="79"/>
      <c r="C99" s="77">
        <v>1</v>
      </c>
      <c r="D99" s="79"/>
      <c r="E99" s="79"/>
      <c r="F99" s="30">
        <v>1</v>
      </c>
      <c r="G99" s="30"/>
      <c r="H99" s="30"/>
      <c r="I99" s="30"/>
      <c r="J99" s="30"/>
      <c r="K99" s="30"/>
      <c r="L99" s="30"/>
      <c r="M99" s="32" t="s">
        <v>1176</v>
      </c>
      <c r="N99" s="33" t="s">
        <v>19</v>
      </c>
      <c r="O99" s="3" t="s">
        <v>1350</v>
      </c>
      <c r="P99" s="34" t="s">
        <v>2078</v>
      </c>
      <c r="Q99" s="31" t="s">
        <v>1349</v>
      </c>
      <c r="R99" s="32" t="s">
        <v>1351</v>
      </c>
      <c r="S99" s="35" t="s">
        <v>1352</v>
      </c>
      <c r="T99" s="82">
        <v>44698</v>
      </c>
      <c r="U99" s="82">
        <v>44708</v>
      </c>
      <c r="V99" s="82">
        <v>44910</v>
      </c>
      <c r="W99" s="36">
        <v>110000000</v>
      </c>
      <c r="X99" s="19">
        <v>0</v>
      </c>
      <c r="Y99" s="19">
        <v>0</v>
      </c>
      <c r="Z99" s="19">
        <v>0</v>
      </c>
      <c r="AA99" s="19">
        <v>0</v>
      </c>
      <c r="AB99" s="22">
        <f t="shared" si="7"/>
        <v>110000000</v>
      </c>
      <c r="AC99" s="19">
        <v>0</v>
      </c>
      <c r="AD99" s="22">
        <f t="shared" si="10"/>
        <v>110000000</v>
      </c>
      <c r="AE99" s="20">
        <v>0</v>
      </c>
      <c r="AF99" s="22">
        <f t="shared" si="11"/>
        <v>110000000</v>
      </c>
      <c r="AG99" s="38" t="s">
        <v>1353</v>
      </c>
      <c r="AH99" s="37" t="s">
        <v>1013</v>
      </c>
      <c r="AI99" s="37" t="s">
        <v>382</v>
      </c>
      <c r="AJ99" s="39">
        <v>830041538</v>
      </c>
      <c r="AK99" s="39">
        <v>7</v>
      </c>
      <c r="AL99" s="37" t="s">
        <v>597</v>
      </c>
      <c r="AM99" s="39">
        <v>4673981</v>
      </c>
      <c r="AN99" s="108" t="s">
        <v>598</v>
      </c>
      <c r="AO99" s="109" t="s">
        <v>20</v>
      </c>
      <c r="AP99" s="84"/>
      <c r="AQ99" s="84"/>
      <c r="AR99" s="84"/>
      <c r="AS99" s="84"/>
      <c r="AT99" s="84"/>
      <c r="AU99" s="84"/>
      <c r="AV99" s="84"/>
      <c r="AW99" s="84"/>
      <c r="AX99" s="84"/>
      <c r="AY99" s="84"/>
      <c r="AZ99" s="84"/>
      <c r="BA99" s="84"/>
      <c r="BB99" s="84"/>
      <c r="BC99" s="84"/>
      <c r="BD99" s="84"/>
      <c r="BE99" s="84"/>
      <c r="BF99" s="84"/>
      <c r="BG99" s="84"/>
      <c r="BH99" s="84"/>
      <c r="BI99" s="84"/>
      <c r="BJ99" s="84"/>
      <c r="BK99" s="84"/>
      <c r="BL99" s="84"/>
      <c r="BM99" s="84"/>
      <c r="BN99" s="84"/>
      <c r="BO99" s="84"/>
      <c r="BP99" s="84"/>
      <c r="BQ99" s="84"/>
      <c r="BR99" s="84"/>
      <c r="BS99" s="84"/>
      <c r="BT99" s="84"/>
      <c r="BU99" s="84"/>
      <c r="BV99" s="84"/>
      <c r="BW99" s="84"/>
      <c r="BX99" s="84"/>
      <c r="BY99" s="84"/>
      <c r="BZ99" s="84"/>
      <c r="CA99" s="84"/>
      <c r="CB99" s="84"/>
      <c r="CC99" s="84"/>
      <c r="CD99" s="84"/>
      <c r="CE99" s="84"/>
      <c r="CF99" s="84"/>
      <c r="CG99" s="84"/>
      <c r="CH99" s="84"/>
      <c r="CI99" s="84"/>
      <c r="CJ99" s="84"/>
      <c r="CK99" s="84"/>
      <c r="CL99" s="84"/>
      <c r="CM99" s="84"/>
      <c r="CN99" s="84"/>
      <c r="CO99" s="84"/>
      <c r="CP99" s="84"/>
      <c r="CQ99" s="84"/>
      <c r="CR99" s="84"/>
      <c r="CS99" s="84"/>
      <c r="CT99" s="84"/>
      <c r="CU99" s="84"/>
      <c r="CV99" s="84"/>
      <c r="CW99" s="84"/>
      <c r="CX99" s="84"/>
      <c r="CY99" s="84"/>
      <c r="CZ99" s="84"/>
      <c r="DA99" s="84"/>
      <c r="DB99" s="84"/>
      <c r="DC99" s="84"/>
      <c r="DD99" s="84"/>
      <c r="DE99" s="84"/>
      <c r="DF99" s="84"/>
      <c r="DG99" s="84"/>
      <c r="DH99" s="84"/>
      <c r="DI99" s="84"/>
      <c r="DJ99" s="84"/>
      <c r="DK99" s="84"/>
      <c r="DL99" s="84"/>
      <c r="DM99" s="84"/>
      <c r="DN99" s="84"/>
      <c r="DO99" s="84"/>
      <c r="DP99" s="84"/>
      <c r="DQ99" s="84"/>
      <c r="DR99" s="84"/>
      <c r="DS99" s="84"/>
      <c r="DT99" s="84"/>
      <c r="DU99" s="84"/>
      <c r="DV99" s="84"/>
      <c r="DW99" s="84"/>
      <c r="DX99" s="84"/>
      <c r="DY99" s="84"/>
      <c r="DZ99" s="84"/>
      <c r="EA99" s="84"/>
      <c r="EB99" s="84"/>
      <c r="EC99" s="84"/>
      <c r="ED99" s="84"/>
      <c r="EE99" s="84"/>
      <c r="EF99" s="84"/>
      <c r="EG99" s="84"/>
      <c r="EH99" s="84"/>
      <c r="EI99" s="84"/>
      <c r="EJ99" s="84"/>
      <c r="EK99" s="84"/>
      <c r="EL99" s="84"/>
      <c r="EM99" s="84"/>
      <c r="EN99" s="84"/>
      <c r="EO99" s="84"/>
      <c r="EP99" s="84"/>
      <c r="EQ99" s="84"/>
      <c r="ER99" s="84"/>
      <c r="ES99" s="84"/>
      <c r="ET99" s="84"/>
      <c r="EU99" s="84"/>
      <c r="EV99" s="84"/>
      <c r="EW99" s="84"/>
      <c r="EX99" s="84"/>
      <c r="EY99" s="84"/>
      <c r="EZ99" s="84"/>
      <c r="FA99" s="84"/>
      <c r="FB99" s="84"/>
      <c r="FC99" s="84"/>
      <c r="FD99" s="84"/>
      <c r="FE99" s="84"/>
      <c r="FF99" s="84"/>
      <c r="FG99" s="84"/>
      <c r="FH99" s="84"/>
      <c r="FI99" s="84"/>
      <c r="FJ99" s="84"/>
      <c r="FK99" s="84"/>
      <c r="FL99" s="84"/>
      <c r="FM99" s="84"/>
      <c r="FN99" s="84"/>
      <c r="FO99" s="84"/>
      <c r="FP99" s="84"/>
      <c r="FQ99" s="84"/>
      <c r="FR99" s="84"/>
      <c r="FS99" s="84"/>
      <c r="FT99" s="84"/>
      <c r="FU99" s="84"/>
      <c r="FV99" s="84"/>
      <c r="FW99" s="84"/>
      <c r="FX99" s="84"/>
      <c r="FY99" s="84"/>
      <c r="FZ99" s="84"/>
      <c r="GA99" s="84"/>
      <c r="GB99" s="84"/>
      <c r="GC99" s="84"/>
      <c r="GD99" s="84"/>
      <c r="GE99" s="84"/>
      <c r="GF99" s="84"/>
      <c r="GG99" s="84"/>
      <c r="GH99" s="84"/>
      <c r="GI99" s="84"/>
      <c r="GJ99" s="84"/>
      <c r="GK99" s="84"/>
      <c r="GL99" s="84"/>
      <c r="GM99" s="84"/>
      <c r="GN99" s="84"/>
      <c r="GO99" s="84"/>
      <c r="GP99" s="84"/>
      <c r="GQ99" s="84"/>
      <c r="GR99" s="84"/>
      <c r="GS99" s="84"/>
      <c r="GT99" s="84"/>
      <c r="GU99" s="84"/>
      <c r="GV99" s="84"/>
      <c r="GW99" s="84"/>
      <c r="GX99" s="84"/>
      <c r="GY99" s="84"/>
      <c r="GZ99" s="84"/>
      <c r="HA99" s="84"/>
      <c r="HB99" s="84"/>
      <c r="HC99" s="84"/>
      <c r="HD99" s="84"/>
      <c r="HE99" s="84"/>
      <c r="HF99" s="84"/>
      <c r="HG99" s="84"/>
      <c r="HH99" s="84"/>
      <c r="HI99" s="84"/>
      <c r="HJ99" s="84"/>
      <c r="HK99" s="84"/>
      <c r="HL99" s="84"/>
      <c r="HM99" s="84"/>
      <c r="HN99" s="84"/>
      <c r="HO99" s="84"/>
      <c r="HP99" s="84"/>
      <c r="HQ99" s="84"/>
      <c r="HR99" s="84"/>
      <c r="HS99" s="84"/>
      <c r="HT99" s="84"/>
      <c r="HU99" s="84"/>
      <c r="HV99" s="84"/>
      <c r="HW99" s="84"/>
      <c r="HX99" s="84"/>
      <c r="HY99" s="84"/>
      <c r="HZ99" s="84"/>
      <c r="IA99" s="84"/>
      <c r="IB99" s="84"/>
      <c r="IC99" s="84"/>
      <c r="ID99" s="84"/>
      <c r="IE99" s="84"/>
      <c r="IF99" s="84"/>
      <c r="IG99" s="84"/>
      <c r="IH99" s="84"/>
      <c r="II99" s="84"/>
      <c r="IJ99" s="84"/>
      <c r="IK99" s="84"/>
      <c r="IL99" s="84"/>
      <c r="IM99" s="84"/>
      <c r="IN99" s="84"/>
      <c r="IO99" s="84"/>
      <c r="IP99" s="84"/>
      <c r="IQ99" s="84"/>
      <c r="IR99" s="84"/>
      <c r="IS99" s="84"/>
      <c r="IT99" s="84"/>
      <c r="IU99" s="84"/>
      <c r="IV99" s="84"/>
      <c r="IW99" s="84"/>
      <c r="IX99" s="84"/>
      <c r="IY99" s="84"/>
      <c r="IZ99" s="84"/>
      <c r="JA99" s="84"/>
      <c r="JB99" s="84"/>
      <c r="JC99" s="84"/>
      <c r="JD99" s="84"/>
      <c r="JE99" s="84"/>
      <c r="JF99" s="84"/>
      <c r="JG99" s="84"/>
      <c r="JH99" s="84"/>
      <c r="JI99" s="84"/>
      <c r="JJ99" s="84"/>
      <c r="JK99" s="84"/>
      <c r="JL99" s="84"/>
      <c r="JM99" s="84"/>
      <c r="JN99" s="84"/>
      <c r="JO99" s="84"/>
      <c r="JP99" s="84"/>
      <c r="JQ99" s="84"/>
      <c r="JR99" s="84"/>
      <c r="JS99" s="84"/>
      <c r="JT99" s="84"/>
      <c r="JU99" s="84"/>
      <c r="JV99" s="84"/>
      <c r="JW99" s="84"/>
      <c r="JX99" s="84"/>
      <c r="JY99" s="84"/>
      <c r="JZ99" s="84"/>
      <c r="KA99" s="84"/>
      <c r="KB99" s="84"/>
      <c r="KC99" s="84"/>
      <c r="KD99" s="84"/>
      <c r="KE99" s="84"/>
      <c r="KF99" s="84"/>
      <c r="KG99" s="84"/>
      <c r="KH99" s="84"/>
      <c r="KI99" s="84"/>
      <c r="KJ99" s="84"/>
      <c r="KK99" s="84"/>
      <c r="KL99" s="84"/>
      <c r="KM99" s="84"/>
      <c r="KN99" s="84"/>
      <c r="KO99" s="84"/>
      <c r="KP99" s="84"/>
      <c r="KQ99" s="84"/>
      <c r="KR99" s="84"/>
      <c r="KS99" s="84"/>
      <c r="KT99" s="84"/>
      <c r="KU99" s="84"/>
      <c r="KV99" s="84"/>
      <c r="KW99" s="84"/>
      <c r="KX99" s="84"/>
      <c r="KY99" s="84"/>
      <c r="KZ99" s="84"/>
      <c r="LA99" s="84"/>
      <c r="LB99" s="84"/>
      <c r="LC99" s="84"/>
      <c r="LD99" s="84"/>
      <c r="LE99" s="84"/>
      <c r="LF99" s="84"/>
      <c r="LG99" s="84"/>
      <c r="LH99" s="84"/>
      <c r="LI99" s="84"/>
      <c r="LJ99" s="84"/>
      <c r="LK99" s="84"/>
      <c r="LL99" s="84"/>
      <c r="LM99" s="84"/>
      <c r="LN99" s="84"/>
      <c r="LO99" s="84"/>
      <c r="LP99" s="84"/>
      <c r="LQ99" s="84"/>
      <c r="LR99" s="84"/>
      <c r="LS99" s="84"/>
      <c r="LT99" s="84"/>
      <c r="LU99" s="84"/>
      <c r="LV99" s="84"/>
      <c r="LW99" s="84"/>
      <c r="LX99" s="84"/>
      <c r="LY99" s="84"/>
      <c r="LZ99" s="84"/>
      <c r="MA99" s="84"/>
      <c r="MB99" s="84"/>
      <c r="MC99" s="84"/>
      <c r="MD99" s="84"/>
      <c r="ME99" s="84"/>
      <c r="MF99" s="84"/>
      <c r="MG99" s="84"/>
      <c r="MH99" s="84"/>
      <c r="MI99" s="84"/>
      <c r="MJ99" s="84"/>
      <c r="MK99" s="84"/>
      <c r="ML99" s="84"/>
      <c r="MM99" s="84"/>
      <c r="MN99" s="84"/>
      <c r="MO99" s="84"/>
      <c r="MP99" s="84"/>
      <c r="MQ99" s="84"/>
      <c r="MR99" s="84"/>
      <c r="MS99" s="84"/>
      <c r="MT99" s="84"/>
      <c r="MU99" s="84"/>
      <c r="MV99" s="84"/>
      <c r="MW99" s="84"/>
      <c r="MX99" s="84"/>
      <c r="MY99" s="84"/>
      <c r="MZ99" s="84"/>
      <c r="NA99" s="84"/>
      <c r="NB99" s="84"/>
      <c r="NC99" s="84"/>
      <c r="ND99" s="84"/>
      <c r="NE99" s="84"/>
      <c r="NF99" s="84"/>
      <c r="NG99" s="84"/>
      <c r="NH99" s="84"/>
      <c r="NI99" s="84"/>
      <c r="NJ99" s="84"/>
      <c r="NK99" s="84"/>
      <c r="NL99" s="84"/>
      <c r="NM99" s="84"/>
      <c r="NN99" s="84"/>
      <c r="NO99" s="84"/>
      <c r="NP99" s="84"/>
      <c r="NQ99" s="84"/>
      <c r="NR99" s="84"/>
      <c r="NS99" s="84"/>
      <c r="NT99" s="84"/>
      <c r="NU99" s="84"/>
      <c r="NV99" s="84"/>
      <c r="NW99" s="84"/>
    </row>
    <row r="100" spans="1:387" s="40" customFormat="1" ht="69" customHeight="1" x14ac:dyDescent="0.25">
      <c r="A100" s="79"/>
      <c r="B100" s="79">
        <v>1</v>
      </c>
      <c r="C100" s="77"/>
      <c r="D100" s="79"/>
      <c r="E100" s="79"/>
      <c r="F100" s="30"/>
      <c r="G100" s="30"/>
      <c r="H100" s="30">
        <v>1</v>
      </c>
      <c r="I100" s="30"/>
      <c r="J100" s="30"/>
      <c r="K100" s="30"/>
      <c r="L100" s="30"/>
      <c r="M100" s="32" t="s">
        <v>1355</v>
      </c>
      <c r="N100" s="33" t="s">
        <v>309</v>
      </c>
      <c r="O100" s="3" t="s">
        <v>1356</v>
      </c>
      <c r="P100" s="34" t="s">
        <v>2079</v>
      </c>
      <c r="Q100" s="31" t="s">
        <v>1413</v>
      </c>
      <c r="R100" s="32" t="s">
        <v>141</v>
      </c>
      <c r="S100" s="35" t="s">
        <v>1357</v>
      </c>
      <c r="T100" s="82">
        <v>44701</v>
      </c>
      <c r="U100" s="82">
        <v>44727</v>
      </c>
      <c r="V100" s="82">
        <v>44880</v>
      </c>
      <c r="W100" s="36">
        <v>38840000</v>
      </c>
      <c r="X100" s="19">
        <v>0</v>
      </c>
      <c r="Y100" s="19">
        <v>0</v>
      </c>
      <c r="Z100" s="19">
        <v>0</v>
      </c>
      <c r="AA100" s="19">
        <v>0</v>
      </c>
      <c r="AB100" s="22">
        <f t="shared" si="7"/>
        <v>38840000</v>
      </c>
      <c r="AC100" s="19">
        <v>0</v>
      </c>
      <c r="AD100" s="22">
        <f t="shared" si="10"/>
        <v>38840000</v>
      </c>
      <c r="AE100" s="20">
        <v>0</v>
      </c>
      <c r="AF100" s="22">
        <f t="shared" si="11"/>
        <v>38840000</v>
      </c>
      <c r="AG100" s="38" t="s">
        <v>1289</v>
      </c>
      <c r="AH100" s="37" t="s">
        <v>1013</v>
      </c>
      <c r="AI100" s="37" t="s">
        <v>1237</v>
      </c>
      <c r="AJ100" s="39">
        <v>860020309</v>
      </c>
      <c r="AK100" s="39">
        <v>6</v>
      </c>
      <c r="AL100" s="37" t="s">
        <v>529</v>
      </c>
      <c r="AM100" s="39">
        <v>7566060</v>
      </c>
      <c r="AN100" s="108" t="s">
        <v>145</v>
      </c>
      <c r="AO100" s="109" t="s">
        <v>20</v>
      </c>
      <c r="AP100" s="84"/>
      <c r="AQ100" s="84"/>
      <c r="AR100" s="84"/>
      <c r="AS100" s="84"/>
      <c r="AT100" s="84"/>
      <c r="AU100" s="84"/>
      <c r="AV100" s="84"/>
      <c r="AW100" s="84"/>
      <c r="AX100" s="84"/>
      <c r="AY100" s="84"/>
      <c r="AZ100" s="84"/>
      <c r="BA100" s="84"/>
      <c r="BB100" s="84"/>
      <c r="BC100" s="84"/>
      <c r="BD100" s="84"/>
      <c r="BE100" s="84"/>
      <c r="BF100" s="84"/>
      <c r="BG100" s="84"/>
      <c r="BH100" s="84"/>
      <c r="BI100" s="84"/>
      <c r="BJ100" s="84"/>
      <c r="BK100" s="84"/>
      <c r="BL100" s="84"/>
      <c r="BM100" s="84"/>
      <c r="BN100" s="84"/>
      <c r="BO100" s="84"/>
      <c r="BP100" s="84"/>
      <c r="BQ100" s="84"/>
      <c r="BR100" s="84"/>
      <c r="BS100" s="84"/>
      <c r="BT100" s="84"/>
      <c r="BU100" s="84"/>
      <c r="BV100" s="84"/>
      <c r="BW100" s="84"/>
      <c r="BX100" s="84"/>
      <c r="BY100" s="84"/>
      <c r="BZ100" s="84"/>
      <c r="CA100" s="84"/>
      <c r="CB100" s="84"/>
      <c r="CC100" s="84"/>
      <c r="CD100" s="84"/>
      <c r="CE100" s="84"/>
      <c r="CF100" s="84"/>
      <c r="CG100" s="84"/>
      <c r="CH100" s="84"/>
      <c r="CI100" s="84"/>
      <c r="CJ100" s="84"/>
      <c r="CK100" s="84"/>
      <c r="CL100" s="84"/>
      <c r="CM100" s="84"/>
      <c r="CN100" s="84"/>
      <c r="CO100" s="84"/>
      <c r="CP100" s="84"/>
      <c r="CQ100" s="84"/>
      <c r="CR100" s="84"/>
      <c r="CS100" s="84"/>
      <c r="CT100" s="84"/>
      <c r="CU100" s="84"/>
      <c r="CV100" s="84"/>
      <c r="CW100" s="84"/>
      <c r="CX100" s="84"/>
      <c r="CY100" s="84"/>
      <c r="CZ100" s="84"/>
      <c r="DA100" s="84"/>
      <c r="DB100" s="84"/>
      <c r="DC100" s="84"/>
      <c r="DD100" s="84"/>
      <c r="DE100" s="84"/>
      <c r="DF100" s="84"/>
      <c r="DG100" s="84"/>
      <c r="DH100" s="84"/>
      <c r="DI100" s="84"/>
      <c r="DJ100" s="84"/>
      <c r="DK100" s="84"/>
      <c r="DL100" s="84"/>
      <c r="DM100" s="84"/>
      <c r="DN100" s="84"/>
      <c r="DO100" s="84"/>
      <c r="DP100" s="84"/>
      <c r="DQ100" s="84"/>
      <c r="DR100" s="84"/>
      <c r="DS100" s="84"/>
      <c r="DT100" s="84"/>
      <c r="DU100" s="84"/>
      <c r="DV100" s="84"/>
      <c r="DW100" s="84"/>
      <c r="DX100" s="84"/>
      <c r="DY100" s="84"/>
      <c r="DZ100" s="84"/>
      <c r="EA100" s="84"/>
      <c r="EB100" s="84"/>
      <c r="EC100" s="84"/>
      <c r="ED100" s="84"/>
      <c r="EE100" s="84"/>
      <c r="EF100" s="84"/>
      <c r="EG100" s="84"/>
      <c r="EH100" s="84"/>
      <c r="EI100" s="84"/>
      <c r="EJ100" s="84"/>
      <c r="EK100" s="84"/>
      <c r="EL100" s="84"/>
      <c r="EM100" s="84"/>
      <c r="EN100" s="84"/>
      <c r="EO100" s="84"/>
      <c r="EP100" s="84"/>
      <c r="EQ100" s="84"/>
      <c r="ER100" s="84"/>
      <c r="ES100" s="84"/>
      <c r="ET100" s="84"/>
      <c r="EU100" s="84"/>
      <c r="EV100" s="84"/>
      <c r="EW100" s="84"/>
      <c r="EX100" s="84"/>
      <c r="EY100" s="84"/>
      <c r="EZ100" s="84"/>
      <c r="FA100" s="84"/>
      <c r="FB100" s="84"/>
      <c r="FC100" s="84"/>
      <c r="FD100" s="84"/>
      <c r="FE100" s="84"/>
      <c r="FF100" s="84"/>
      <c r="FG100" s="84"/>
      <c r="FH100" s="84"/>
      <c r="FI100" s="84"/>
      <c r="FJ100" s="84"/>
      <c r="FK100" s="84"/>
      <c r="FL100" s="84"/>
      <c r="FM100" s="84"/>
      <c r="FN100" s="84"/>
      <c r="FO100" s="84"/>
      <c r="FP100" s="84"/>
      <c r="FQ100" s="84"/>
      <c r="FR100" s="84"/>
      <c r="FS100" s="84"/>
      <c r="FT100" s="84"/>
      <c r="FU100" s="84"/>
      <c r="FV100" s="84"/>
      <c r="FW100" s="84"/>
      <c r="FX100" s="84"/>
      <c r="FY100" s="84"/>
      <c r="FZ100" s="84"/>
      <c r="GA100" s="84"/>
      <c r="GB100" s="84"/>
      <c r="GC100" s="84"/>
      <c r="GD100" s="84"/>
      <c r="GE100" s="84"/>
      <c r="GF100" s="84"/>
      <c r="GG100" s="84"/>
      <c r="GH100" s="84"/>
      <c r="GI100" s="84"/>
      <c r="GJ100" s="84"/>
      <c r="GK100" s="84"/>
      <c r="GL100" s="84"/>
      <c r="GM100" s="84"/>
      <c r="GN100" s="84"/>
      <c r="GO100" s="84"/>
      <c r="GP100" s="84"/>
      <c r="GQ100" s="84"/>
      <c r="GR100" s="84"/>
      <c r="GS100" s="84"/>
      <c r="GT100" s="84"/>
      <c r="GU100" s="84"/>
      <c r="GV100" s="84"/>
      <c r="GW100" s="84"/>
      <c r="GX100" s="84"/>
      <c r="GY100" s="84"/>
      <c r="GZ100" s="84"/>
      <c r="HA100" s="84"/>
      <c r="HB100" s="84"/>
      <c r="HC100" s="84"/>
      <c r="HD100" s="84"/>
      <c r="HE100" s="84"/>
      <c r="HF100" s="84"/>
      <c r="HG100" s="84"/>
      <c r="HH100" s="84"/>
      <c r="HI100" s="84"/>
      <c r="HJ100" s="84"/>
      <c r="HK100" s="84"/>
      <c r="HL100" s="84"/>
      <c r="HM100" s="84"/>
      <c r="HN100" s="84"/>
      <c r="HO100" s="84"/>
      <c r="HP100" s="84"/>
      <c r="HQ100" s="84"/>
      <c r="HR100" s="84"/>
      <c r="HS100" s="84"/>
      <c r="HT100" s="84"/>
      <c r="HU100" s="84"/>
      <c r="HV100" s="84"/>
      <c r="HW100" s="84"/>
      <c r="HX100" s="84"/>
      <c r="HY100" s="84"/>
      <c r="HZ100" s="84"/>
      <c r="IA100" s="84"/>
      <c r="IB100" s="84"/>
      <c r="IC100" s="84"/>
      <c r="ID100" s="84"/>
      <c r="IE100" s="84"/>
      <c r="IF100" s="84"/>
      <c r="IG100" s="84"/>
      <c r="IH100" s="84"/>
      <c r="II100" s="84"/>
      <c r="IJ100" s="84"/>
      <c r="IK100" s="84"/>
      <c r="IL100" s="84"/>
      <c r="IM100" s="84"/>
      <c r="IN100" s="84"/>
      <c r="IO100" s="84"/>
      <c r="IP100" s="84"/>
      <c r="IQ100" s="84"/>
      <c r="IR100" s="84"/>
      <c r="IS100" s="84"/>
      <c r="IT100" s="84"/>
      <c r="IU100" s="84"/>
      <c r="IV100" s="84"/>
      <c r="IW100" s="84"/>
      <c r="IX100" s="84"/>
      <c r="IY100" s="84"/>
      <c r="IZ100" s="84"/>
      <c r="JA100" s="84"/>
      <c r="JB100" s="84"/>
      <c r="JC100" s="84"/>
      <c r="JD100" s="84"/>
      <c r="JE100" s="84"/>
      <c r="JF100" s="84"/>
      <c r="JG100" s="84"/>
      <c r="JH100" s="84"/>
      <c r="JI100" s="84"/>
      <c r="JJ100" s="84"/>
      <c r="JK100" s="84"/>
      <c r="JL100" s="84"/>
      <c r="JM100" s="84"/>
      <c r="JN100" s="84"/>
      <c r="JO100" s="84"/>
      <c r="JP100" s="84"/>
      <c r="JQ100" s="84"/>
      <c r="JR100" s="84"/>
      <c r="JS100" s="84"/>
      <c r="JT100" s="84"/>
      <c r="JU100" s="84"/>
      <c r="JV100" s="84"/>
      <c r="JW100" s="84"/>
      <c r="JX100" s="84"/>
      <c r="JY100" s="84"/>
      <c r="JZ100" s="84"/>
      <c r="KA100" s="84"/>
      <c r="KB100" s="84"/>
      <c r="KC100" s="84"/>
      <c r="KD100" s="84"/>
      <c r="KE100" s="84"/>
      <c r="KF100" s="84"/>
      <c r="KG100" s="84"/>
      <c r="KH100" s="84"/>
      <c r="KI100" s="84"/>
      <c r="KJ100" s="84"/>
      <c r="KK100" s="84"/>
      <c r="KL100" s="84"/>
      <c r="KM100" s="84"/>
      <c r="KN100" s="84"/>
      <c r="KO100" s="84"/>
      <c r="KP100" s="84"/>
      <c r="KQ100" s="84"/>
      <c r="KR100" s="84"/>
      <c r="KS100" s="84"/>
      <c r="KT100" s="84"/>
      <c r="KU100" s="84"/>
      <c r="KV100" s="84"/>
      <c r="KW100" s="84"/>
      <c r="KX100" s="84"/>
      <c r="KY100" s="84"/>
      <c r="KZ100" s="84"/>
      <c r="LA100" s="84"/>
      <c r="LB100" s="84"/>
      <c r="LC100" s="84"/>
      <c r="LD100" s="84"/>
      <c r="LE100" s="84"/>
      <c r="LF100" s="84"/>
      <c r="LG100" s="84"/>
      <c r="LH100" s="84"/>
      <c r="LI100" s="84"/>
      <c r="LJ100" s="84"/>
      <c r="LK100" s="84"/>
      <c r="LL100" s="84"/>
      <c r="LM100" s="84"/>
      <c r="LN100" s="84"/>
      <c r="LO100" s="84"/>
      <c r="LP100" s="84"/>
      <c r="LQ100" s="84"/>
      <c r="LR100" s="84"/>
      <c r="LS100" s="84"/>
      <c r="LT100" s="84"/>
      <c r="LU100" s="84"/>
      <c r="LV100" s="84"/>
      <c r="LW100" s="84"/>
      <c r="LX100" s="84"/>
      <c r="LY100" s="84"/>
      <c r="LZ100" s="84"/>
      <c r="MA100" s="84"/>
      <c r="MB100" s="84"/>
      <c r="MC100" s="84"/>
      <c r="MD100" s="84"/>
      <c r="ME100" s="84"/>
      <c r="MF100" s="84"/>
      <c r="MG100" s="84"/>
      <c r="MH100" s="84"/>
      <c r="MI100" s="84"/>
      <c r="MJ100" s="84"/>
      <c r="MK100" s="84"/>
      <c r="ML100" s="84"/>
      <c r="MM100" s="84"/>
      <c r="MN100" s="84"/>
      <c r="MO100" s="84"/>
      <c r="MP100" s="84"/>
      <c r="MQ100" s="84"/>
      <c r="MR100" s="84"/>
      <c r="MS100" s="84"/>
      <c r="MT100" s="84"/>
      <c r="MU100" s="84"/>
      <c r="MV100" s="84"/>
      <c r="MW100" s="84"/>
      <c r="MX100" s="84"/>
      <c r="MY100" s="84"/>
      <c r="MZ100" s="84"/>
      <c r="NA100" s="84"/>
      <c r="NB100" s="84"/>
      <c r="NC100" s="84"/>
      <c r="ND100" s="84"/>
      <c r="NE100" s="84"/>
      <c r="NF100" s="84"/>
      <c r="NG100" s="84"/>
      <c r="NH100" s="84"/>
      <c r="NI100" s="84"/>
      <c r="NJ100" s="84"/>
      <c r="NK100" s="84"/>
      <c r="NL100" s="84"/>
      <c r="NM100" s="84"/>
      <c r="NN100" s="84"/>
      <c r="NO100" s="84"/>
      <c r="NP100" s="84"/>
      <c r="NQ100" s="84"/>
      <c r="NR100" s="84"/>
      <c r="NS100" s="84"/>
      <c r="NT100" s="84"/>
      <c r="NU100" s="84"/>
      <c r="NV100" s="84"/>
      <c r="NW100" s="84"/>
    </row>
    <row r="101" spans="1:387" s="40" customFormat="1" ht="58.5" customHeight="1" x14ac:dyDescent="0.25">
      <c r="A101" s="79">
        <v>1</v>
      </c>
      <c r="B101" s="79"/>
      <c r="C101" s="78"/>
      <c r="D101" s="79"/>
      <c r="E101" s="79"/>
      <c r="F101" s="30"/>
      <c r="G101" s="30"/>
      <c r="H101" s="30">
        <v>1</v>
      </c>
      <c r="I101" s="30"/>
      <c r="J101" s="30"/>
      <c r="K101" s="30"/>
      <c r="L101" s="30"/>
      <c r="M101" s="32" t="s">
        <v>1360</v>
      </c>
      <c r="N101" s="33" t="s">
        <v>309</v>
      </c>
      <c r="O101" s="3" t="s">
        <v>1361</v>
      </c>
      <c r="P101" s="34" t="s">
        <v>2080</v>
      </c>
      <c r="Q101" s="31" t="s">
        <v>1504</v>
      </c>
      <c r="R101" s="32" t="s">
        <v>541</v>
      </c>
      <c r="S101" s="35" t="s">
        <v>1976</v>
      </c>
      <c r="T101" s="82">
        <v>44701</v>
      </c>
      <c r="U101" s="82">
        <v>44707</v>
      </c>
      <c r="V101" s="82">
        <v>44910</v>
      </c>
      <c r="W101" s="36">
        <v>32000000</v>
      </c>
      <c r="X101" s="19">
        <v>0</v>
      </c>
      <c r="Y101" s="19">
        <v>0</v>
      </c>
      <c r="Z101" s="19">
        <v>0</v>
      </c>
      <c r="AA101" s="19">
        <v>0</v>
      </c>
      <c r="AB101" s="22">
        <f t="shared" si="7"/>
        <v>32000000</v>
      </c>
      <c r="AC101" s="19">
        <v>0</v>
      </c>
      <c r="AD101" s="22">
        <f t="shared" si="10"/>
        <v>32000000</v>
      </c>
      <c r="AE101" s="20">
        <v>0</v>
      </c>
      <c r="AF101" s="22">
        <f t="shared" si="11"/>
        <v>32000000</v>
      </c>
      <c r="AG101" s="38" t="s">
        <v>78</v>
      </c>
      <c r="AH101" s="37" t="s">
        <v>1013</v>
      </c>
      <c r="AI101" s="37" t="s">
        <v>542</v>
      </c>
      <c r="AJ101" s="39">
        <v>830103910</v>
      </c>
      <c r="AK101" s="39">
        <v>1</v>
      </c>
      <c r="AL101" s="37" t="s">
        <v>81</v>
      </c>
      <c r="AM101" s="39">
        <v>2121911</v>
      </c>
      <c r="AN101" s="108" t="s">
        <v>82</v>
      </c>
      <c r="AO101" s="109" t="s">
        <v>20</v>
      </c>
      <c r="AP101" s="84"/>
      <c r="AQ101" s="84"/>
      <c r="AR101" s="84"/>
      <c r="AS101" s="84"/>
      <c r="AT101" s="84"/>
      <c r="AU101" s="84"/>
      <c r="AV101" s="84"/>
      <c r="AW101" s="84"/>
      <c r="AX101" s="84"/>
      <c r="AY101" s="84"/>
      <c r="AZ101" s="84"/>
      <c r="BA101" s="84"/>
      <c r="BB101" s="84"/>
      <c r="BC101" s="84"/>
      <c r="BD101" s="84"/>
      <c r="BE101" s="84"/>
      <c r="BF101" s="84"/>
      <c r="BG101" s="84"/>
      <c r="BH101" s="84"/>
      <c r="BI101" s="84"/>
      <c r="BJ101" s="84"/>
      <c r="BK101" s="84"/>
      <c r="BL101" s="84"/>
      <c r="BM101" s="84"/>
      <c r="BN101" s="84"/>
      <c r="BO101" s="84"/>
      <c r="BP101" s="84"/>
      <c r="BQ101" s="84"/>
      <c r="BR101" s="84"/>
      <c r="BS101" s="84"/>
      <c r="BT101" s="84"/>
      <c r="BU101" s="84"/>
      <c r="BV101" s="84"/>
      <c r="BW101" s="84"/>
      <c r="BX101" s="84"/>
      <c r="BY101" s="84"/>
      <c r="BZ101" s="84"/>
      <c r="CA101" s="84"/>
      <c r="CB101" s="84"/>
      <c r="CC101" s="84"/>
      <c r="CD101" s="84"/>
      <c r="CE101" s="84"/>
      <c r="CF101" s="84"/>
      <c r="CG101" s="84"/>
      <c r="CH101" s="84"/>
      <c r="CI101" s="84"/>
      <c r="CJ101" s="84"/>
      <c r="CK101" s="84"/>
      <c r="CL101" s="84"/>
      <c r="CM101" s="84"/>
      <c r="CN101" s="84"/>
      <c r="CO101" s="84"/>
      <c r="CP101" s="84"/>
      <c r="CQ101" s="84"/>
      <c r="CR101" s="84"/>
      <c r="CS101" s="84"/>
      <c r="CT101" s="84"/>
      <c r="CU101" s="84"/>
      <c r="CV101" s="84"/>
      <c r="CW101" s="84"/>
      <c r="CX101" s="84"/>
      <c r="CY101" s="84"/>
      <c r="CZ101" s="84"/>
      <c r="DA101" s="84"/>
      <c r="DB101" s="84"/>
      <c r="DC101" s="84"/>
      <c r="DD101" s="84"/>
      <c r="DE101" s="84"/>
      <c r="DF101" s="84"/>
      <c r="DG101" s="84"/>
      <c r="DH101" s="84"/>
      <c r="DI101" s="84"/>
      <c r="DJ101" s="84"/>
      <c r="DK101" s="84"/>
      <c r="DL101" s="84"/>
      <c r="DM101" s="84"/>
      <c r="DN101" s="84"/>
      <c r="DO101" s="84"/>
      <c r="DP101" s="84"/>
      <c r="DQ101" s="84"/>
      <c r="DR101" s="84"/>
      <c r="DS101" s="84"/>
      <c r="DT101" s="84"/>
      <c r="DU101" s="84"/>
      <c r="DV101" s="84"/>
      <c r="DW101" s="84"/>
      <c r="DX101" s="84"/>
      <c r="DY101" s="84"/>
      <c r="DZ101" s="84"/>
      <c r="EA101" s="84"/>
      <c r="EB101" s="84"/>
      <c r="EC101" s="84"/>
      <c r="ED101" s="84"/>
      <c r="EE101" s="84"/>
      <c r="EF101" s="84"/>
      <c r="EG101" s="84"/>
      <c r="EH101" s="84"/>
      <c r="EI101" s="84"/>
      <c r="EJ101" s="84"/>
      <c r="EK101" s="84"/>
      <c r="EL101" s="84"/>
      <c r="EM101" s="84"/>
      <c r="EN101" s="84"/>
      <c r="EO101" s="84"/>
      <c r="EP101" s="84"/>
      <c r="EQ101" s="84"/>
      <c r="ER101" s="84"/>
      <c r="ES101" s="84"/>
      <c r="ET101" s="84"/>
      <c r="EU101" s="84"/>
      <c r="EV101" s="84"/>
      <c r="EW101" s="84"/>
      <c r="EX101" s="84"/>
      <c r="EY101" s="84"/>
      <c r="EZ101" s="84"/>
      <c r="FA101" s="84"/>
      <c r="FB101" s="84"/>
      <c r="FC101" s="84"/>
      <c r="FD101" s="84"/>
      <c r="FE101" s="84"/>
      <c r="FF101" s="84"/>
      <c r="FG101" s="84"/>
      <c r="FH101" s="84"/>
      <c r="FI101" s="84"/>
      <c r="FJ101" s="84"/>
      <c r="FK101" s="84"/>
      <c r="FL101" s="84"/>
      <c r="FM101" s="84"/>
      <c r="FN101" s="84"/>
      <c r="FO101" s="84"/>
      <c r="FP101" s="84"/>
      <c r="FQ101" s="84"/>
      <c r="FR101" s="84"/>
      <c r="FS101" s="84"/>
      <c r="FT101" s="84"/>
      <c r="FU101" s="84"/>
      <c r="FV101" s="84"/>
      <c r="FW101" s="84"/>
      <c r="FX101" s="84"/>
      <c r="FY101" s="84"/>
      <c r="FZ101" s="84"/>
      <c r="GA101" s="84"/>
      <c r="GB101" s="84"/>
      <c r="GC101" s="84"/>
      <c r="GD101" s="84"/>
      <c r="GE101" s="84"/>
      <c r="GF101" s="84"/>
      <c r="GG101" s="84"/>
      <c r="GH101" s="84"/>
      <c r="GI101" s="84"/>
      <c r="GJ101" s="84"/>
      <c r="GK101" s="84"/>
      <c r="GL101" s="84"/>
      <c r="GM101" s="84"/>
      <c r="GN101" s="84"/>
      <c r="GO101" s="84"/>
      <c r="GP101" s="84"/>
      <c r="GQ101" s="84"/>
      <c r="GR101" s="84"/>
      <c r="GS101" s="84"/>
      <c r="GT101" s="84"/>
      <c r="GU101" s="84"/>
      <c r="GV101" s="84"/>
      <c r="GW101" s="84"/>
      <c r="GX101" s="84"/>
      <c r="GY101" s="84"/>
      <c r="GZ101" s="84"/>
      <c r="HA101" s="84"/>
      <c r="HB101" s="84"/>
      <c r="HC101" s="84"/>
      <c r="HD101" s="84"/>
      <c r="HE101" s="84"/>
      <c r="HF101" s="84"/>
      <c r="HG101" s="84"/>
      <c r="HH101" s="84"/>
      <c r="HI101" s="84"/>
      <c r="HJ101" s="84"/>
      <c r="HK101" s="84"/>
      <c r="HL101" s="84"/>
      <c r="HM101" s="84"/>
      <c r="HN101" s="84"/>
      <c r="HO101" s="84"/>
      <c r="HP101" s="84"/>
      <c r="HQ101" s="84"/>
      <c r="HR101" s="84"/>
      <c r="HS101" s="84"/>
      <c r="HT101" s="84"/>
      <c r="HU101" s="84"/>
      <c r="HV101" s="84"/>
      <c r="HW101" s="84"/>
      <c r="HX101" s="84"/>
      <c r="HY101" s="84"/>
      <c r="HZ101" s="84"/>
      <c r="IA101" s="84"/>
      <c r="IB101" s="84"/>
      <c r="IC101" s="84"/>
      <c r="ID101" s="84"/>
      <c r="IE101" s="84"/>
      <c r="IF101" s="84"/>
      <c r="IG101" s="84"/>
      <c r="IH101" s="84"/>
      <c r="II101" s="84"/>
      <c r="IJ101" s="84"/>
      <c r="IK101" s="84"/>
      <c r="IL101" s="84"/>
      <c r="IM101" s="84"/>
      <c r="IN101" s="84"/>
      <c r="IO101" s="84"/>
      <c r="IP101" s="84"/>
      <c r="IQ101" s="84"/>
      <c r="IR101" s="84"/>
      <c r="IS101" s="84"/>
      <c r="IT101" s="84"/>
      <c r="IU101" s="84"/>
      <c r="IV101" s="84"/>
      <c r="IW101" s="84"/>
      <c r="IX101" s="84"/>
      <c r="IY101" s="84"/>
      <c r="IZ101" s="84"/>
      <c r="JA101" s="84"/>
      <c r="JB101" s="84"/>
      <c r="JC101" s="84"/>
      <c r="JD101" s="84"/>
      <c r="JE101" s="84"/>
      <c r="JF101" s="84"/>
      <c r="JG101" s="84"/>
      <c r="JH101" s="84"/>
      <c r="JI101" s="84"/>
      <c r="JJ101" s="84"/>
      <c r="JK101" s="84"/>
      <c r="JL101" s="84"/>
      <c r="JM101" s="84"/>
      <c r="JN101" s="84"/>
      <c r="JO101" s="84"/>
      <c r="JP101" s="84"/>
      <c r="JQ101" s="84"/>
      <c r="JR101" s="84"/>
      <c r="JS101" s="84"/>
      <c r="JT101" s="84"/>
      <c r="JU101" s="84"/>
      <c r="JV101" s="84"/>
      <c r="JW101" s="84"/>
      <c r="JX101" s="84"/>
      <c r="JY101" s="84"/>
      <c r="JZ101" s="84"/>
      <c r="KA101" s="84"/>
      <c r="KB101" s="84"/>
      <c r="KC101" s="84"/>
      <c r="KD101" s="84"/>
      <c r="KE101" s="84"/>
      <c r="KF101" s="84"/>
      <c r="KG101" s="84"/>
      <c r="KH101" s="84"/>
      <c r="KI101" s="84"/>
      <c r="KJ101" s="84"/>
      <c r="KK101" s="84"/>
      <c r="KL101" s="84"/>
      <c r="KM101" s="84"/>
      <c r="KN101" s="84"/>
      <c r="KO101" s="84"/>
      <c r="KP101" s="84"/>
      <c r="KQ101" s="84"/>
      <c r="KR101" s="84"/>
      <c r="KS101" s="84"/>
      <c r="KT101" s="84"/>
      <c r="KU101" s="84"/>
      <c r="KV101" s="84"/>
      <c r="KW101" s="84"/>
      <c r="KX101" s="84"/>
      <c r="KY101" s="84"/>
      <c r="KZ101" s="84"/>
      <c r="LA101" s="84"/>
      <c r="LB101" s="84"/>
      <c r="LC101" s="84"/>
      <c r="LD101" s="84"/>
      <c r="LE101" s="84"/>
      <c r="LF101" s="84"/>
      <c r="LG101" s="84"/>
      <c r="LH101" s="84"/>
      <c r="LI101" s="84"/>
      <c r="LJ101" s="84"/>
      <c r="LK101" s="84"/>
      <c r="LL101" s="84"/>
      <c r="LM101" s="84"/>
      <c r="LN101" s="84"/>
      <c r="LO101" s="84"/>
      <c r="LP101" s="84"/>
      <c r="LQ101" s="84"/>
      <c r="LR101" s="84"/>
      <c r="LS101" s="84"/>
      <c r="LT101" s="84"/>
      <c r="LU101" s="84"/>
      <c r="LV101" s="84"/>
      <c r="LW101" s="84"/>
      <c r="LX101" s="84"/>
      <c r="LY101" s="84"/>
      <c r="LZ101" s="84"/>
      <c r="MA101" s="84"/>
      <c r="MB101" s="84"/>
      <c r="MC101" s="84"/>
      <c r="MD101" s="84"/>
      <c r="ME101" s="84"/>
      <c r="MF101" s="84"/>
      <c r="MG101" s="84"/>
      <c r="MH101" s="84"/>
      <c r="MI101" s="84"/>
      <c r="MJ101" s="84"/>
      <c r="MK101" s="84"/>
      <c r="ML101" s="84"/>
      <c r="MM101" s="84"/>
      <c r="MN101" s="84"/>
      <c r="MO101" s="84"/>
      <c r="MP101" s="84"/>
      <c r="MQ101" s="84"/>
      <c r="MR101" s="84"/>
      <c r="MS101" s="84"/>
      <c r="MT101" s="84"/>
      <c r="MU101" s="84"/>
      <c r="MV101" s="84"/>
      <c r="MW101" s="84"/>
      <c r="MX101" s="84"/>
      <c r="MY101" s="84"/>
      <c r="MZ101" s="84"/>
      <c r="NA101" s="84"/>
      <c r="NB101" s="84"/>
      <c r="NC101" s="84"/>
      <c r="ND101" s="84"/>
      <c r="NE101" s="84"/>
      <c r="NF101" s="84"/>
      <c r="NG101" s="84"/>
      <c r="NH101" s="84"/>
      <c r="NI101" s="84"/>
      <c r="NJ101" s="84"/>
      <c r="NK101" s="84"/>
      <c r="NL101" s="84"/>
      <c r="NM101" s="84"/>
      <c r="NN101" s="84"/>
      <c r="NO101" s="84"/>
      <c r="NP101" s="84"/>
      <c r="NQ101" s="84"/>
      <c r="NR101" s="84"/>
      <c r="NS101" s="84"/>
      <c r="NT101" s="84"/>
      <c r="NU101" s="84"/>
      <c r="NV101" s="84"/>
      <c r="NW101" s="84"/>
    </row>
    <row r="102" spans="1:387" s="40" customFormat="1" ht="67.5" x14ac:dyDescent="0.25">
      <c r="A102" s="79">
        <v>1</v>
      </c>
      <c r="B102" s="79"/>
      <c r="C102" s="78"/>
      <c r="D102" s="79"/>
      <c r="E102" s="79"/>
      <c r="F102" s="30"/>
      <c r="G102" s="30"/>
      <c r="H102" s="30">
        <v>1</v>
      </c>
      <c r="I102" s="30"/>
      <c r="J102" s="30"/>
      <c r="K102" s="30"/>
      <c r="L102" s="30"/>
      <c r="M102" s="32" t="s">
        <v>1903</v>
      </c>
      <c r="N102" s="33" t="s">
        <v>309</v>
      </c>
      <c r="O102" s="3" t="s">
        <v>1362</v>
      </c>
      <c r="P102" s="34" t="s">
        <v>2081</v>
      </c>
      <c r="Q102" s="31" t="s">
        <v>1905</v>
      </c>
      <c r="R102" s="32" t="s">
        <v>1363</v>
      </c>
      <c r="S102" s="35" t="s">
        <v>1977</v>
      </c>
      <c r="T102" s="82">
        <v>44707</v>
      </c>
      <c r="U102" s="82">
        <v>44713</v>
      </c>
      <c r="V102" s="82">
        <v>44910</v>
      </c>
      <c r="W102" s="36">
        <v>6000000</v>
      </c>
      <c r="X102" s="19">
        <v>0</v>
      </c>
      <c r="Y102" s="19">
        <v>0</v>
      </c>
      <c r="Z102" s="19">
        <v>0</v>
      </c>
      <c r="AA102" s="19">
        <v>0</v>
      </c>
      <c r="AB102" s="22">
        <f t="shared" si="7"/>
        <v>6000000</v>
      </c>
      <c r="AC102" s="19">
        <v>0</v>
      </c>
      <c r="AD102" s="22">
        <f t="shared" si="10"/>
        <v>6000000</v>
      </c>
      <c r="AE102" s="20">
        <v>0</v>
      </c>
      <c r="AF102" s="22">
        <f t="shared" si="11"/>
        <v>6000000</v>
      </c>
      <c r="AG102" s="38" t="s">
        <v>78</v>
      </c>
      <c r="AH102" s="37" t="s">
        <v>1013</v>
      </c>
      <c r="AI102" s="37" t="s">
        <v>349</v>
      </c>
      <c r="AJ102" s="39">
        <v>830061856</v>
      </c>
      <c r="AK102" s="39">
        <v>1</v>
      </c>
      <c r="AL102" s="37" t="s">
        <v>451</v>
      </c>
      <c r="AM102" s="39">
        <v>2516284</v>
      </c>
      <c r="AN102" s="108" t="s">
        <v>123</v>
      </c>
      <c r="AO102" s="109" t="s">
        <v>20</v>
      </c>
      <c r="AP102" s="84"/>
      <c r="AQ102" s="84"/>
      <c r="AR102" s="84"/>
      <c r="AS102" s="84"/>
      <c r="AT102" s="84"/>
      <c r="AU102" s="84"/>
      <c r="AV102" s="84"/>
      <c r="AW102" s="84"/>
      <c r="AX102" s="84"/>
      <c r="AY102" s="84"/>
      <c r="AZ102" s="84"/>
      <c r="BA102" s="84"/>
      <c r="BB102" s="84"/>
      <c r="BC102" s="84"/>
      <c r="BD102" s="84"/>
      <c r="BE102" s="84"/>
      <c r="BF102" s="84"/>
      <c r="BG102" s="84"/>
      <c r="BH102" s="84"/>
      <c r="BI102" s="84"/>
      <c r="BJ102" s="84"/>
      <c r="BK102" s="84"/>
      <c r="BL102" s="84"/>
      <c r="BM102" s="84"/>
      <c r="BN102" s="84"/>
      <c r="BO102" s="84"/>
      <c r="BP102" s="84"/>
      <c r="BQ102" s="84"/>
      <c r="BR102" s="84"/>
      <c r="BS102" s="84"/>
      <c r="BT102" s="84"/>
      <c r="BU102" s="84"/>
      <c r="BV102" s="84"/>
      <c r="BW102" s="84"/>
      <c r="BX102" s="84"/>
      <c r="BY102" s="84"/>
      <c r="BZ102" s="84"/>
      <c r="CA102" s="84"/>
      <c r="CB102" s="84"/>
      <c r="CC102" s="84"/>
      <c r="CD102" s="84"/>
      <c r="CE102" s="84"/>
      <c r="CF102" s="84"/>
      <c r="CG102" s="84"/>
      <c r="CH102" s="84"/>
      <c r="CI102" s="84"/>
      <c r="CJ102" s="84"/>
      <c r="CK102" s="84"/>
      <c r="CL102" s="84"/>
      <c r="CM102" s="84"/>
      <c r="CN102" s="84"/>
      <c r="CO102" s="84"/>
      <c r="CP102" s="84"/>
      <c r="CQ102" s="84"/>
      <c r="CR102" s="84"/>
      <c r="CS102" s="84"/>
      <c r="CT102" s="84"/>
      <c r="CU102" s="84"/>
      <c r="CV102" s="84"/>
      <c r="CW102" s="84"/>
      <c r="CX102" s="84"/>
      <c r="CY102" s="84"/>
      <c r="CZ102" s="84"/>
      <c r="DA102" s="84"/>
      <c r="DB102" s="84"/>
      <c r="DC102" s="84"/>
      <c r="DD102" s="84"/>
      <c r="DE102" s="84"/>
      <c r="DF102" s="84"/>
      <c r="DG102" s="84"/>
      <c r="DH102" s="84"/>
      <c r="DI102" s="84"/>
      <c r="DJ102" s="84"/>
      <c r="DK102" s="84"/>
      <c r="DL102" s="84"/>
      <c r="DM102" s="84"/>
      <c r="DN102" s="84"/>
      <c r="DO102" s="84"/>
      <c r="DP102" s="84"/>
      <c r="DQ102" s="84"/>
      <c r="DR102" s="84"/>
      <c r="DS102" s="84"/>
      <c r="DT102" s="84"/>
      <c r="DU102" s="84"/>
      <c r="DV102" s="84"/>
      <c r="DW102" s="84"/>
      <c r="DX102" s="84"/>
      <c r="DY102" s="84"/>
      <c r="DZ102" s="84"/>
      <c r="EA102" s="84"/>
      <c r="EB102" s="84"/>
      <c r="EC102" s="84"/>
      <c r="ED102" s="84"/>
      <c r="EE102" s="84"/>
      <c r="EF102" s="84"/>
      <c r="EG102" s="84"/>
      <c r="EH102" s="84"/>
      <c r="EI102" s="84"/>
      <c r="EJ102" s="84"/>
      <c r="EK102" s="84"/>
      <c r="EL102" s="84"/>
      <c r="EM102" s="84"/>
      <c r="EN102" s="84"/>
      <c r="EO102" s="84"/>
      <c r="EP102" s="84"/>
      <c r="EQ102" s="84"/>
      <c r="ER102" s="84"/>
      <c r="ES102" s="84"/>
      <c r="ET102" s="84"/>
      <c r="EU102" s="84"/>
      <c r="EV102" s="84"/>
      <c r="EW102" s="84"/>
      <c r="EX102" s="84"/>
      <c r="EY102" s="84"/>
      <c r="EZ102" s="84"/>
      <c r="FA102" s="84"/>
      <c r="FB102" s="84"/>
      <c r="FC102" s="84"/>
      <c r="FD102" s="84"/>
      <c r="FE102" s="84"/>
      <c r="FF102" s="84"/>
      <c r="FG102" s="84"/>
      <c r="FH102" s="84"/>
      <c r="FI102" s="84"/>
      <c r="FJ102" s="84"/>
      <c r="FK102" s="84"/>
      <c r="FL102" s="84"/>
      <c r="FM102" s="84"/>
      <c r="FN102" s="84"/>
      <c r="FO102" s="84"/>
      <c r="FP102" s="84"/>
      <c r="FQ102" s="84"/>
      <c r="FR102" s="84"/>
      <c r="FS102" s="84"/>
      <c r="FT102" s="84"/>
      <c r="FU102" s="84"/>
      <c r="FV102" s="84"/>
      <c r="FW102" s="84"/>
      <c r="FX102" s="84"/>
      <c r="FY102" s="84"/>
      <c r="FZ102" s="84"/>
      <c r="GA102" s="84"/>
      <c r="GB102" s="84"/>
      <c r="GC102" s="84"/>
      <c r="GD102" s="84"/>
      <c r="GE102" s="84"/>
      <c r="GF102" s="84"/>
      <c r="GG102" s="84"/>
      <c r="GH102" s="84"/>
      <c r="GI102" s="84"/>
      <c r="GJ102" s="84"/>
      <c r="GK102" s="84"/>
      <c r="GL102" s="84"/>
      <c r="GM102" s="84"/>
      <c r="GN102" s="84"/>
      <c r="GO102" s="84"/>
      <c r="GP102" s="84"/>
      <c r="GQ102" s="84"/>
      <c r="GR102" s="84"/>
      <c r="GS102" s="84"/>
      <c r="GT102" s="84"/>
      <c r="GU102" s="84"/>
      <c r="GV102" s="84"/>
      <c r="GW102" s="84"/>
      <c r="GX102" s="84"/>
      <c r="GY102" s="84"/>
      <c r="GZ102" s="84"/>
      <c r="HA102" s="84"/>
      <c r="HB102" s="84"/>
      <c r="HC102" s="84"/>
      <c r="HD102" s="84"/>
      <c r="HE102" s="84"/>
      <c r="HF102" s="84"/>
      <c r="HG102" s="84"/>
      <c r="HH102" s="84"/>
      <c r="HI102" s="84"/>
      <c r="HJ102" s="84"/>
      <c r="HK102" s="84"/>
      <c r="HL102" s="84"/>
      <c r="HM102" s="84"/>
      <c r="HN102" s="84"/>
      <c r="HO102" s="84"/>
      <c r="HP102" s="84"/>
      <c r="HQ102" s="84"/>
      <c r="HR102" s="84"/>
      <c r="HS102" s="84"/>
      <c r="HT102" s="84"/>
      <c r="HU102" s="84"/>
      <c r="HV102" s="84"/>
      <c r="HW102" s="84"/>
      <c r="HX102" s="84"/>
      <c r="HY102" s="84"/>
      <c r="HZ102" s="84"/>
      <c r="IA102" s="84"/>
      <c r="IB102" s="84"/>
      <c r="IC102" s="84"/>
      <c r="ID102" s="84"/>
      <c r="IE102" s="84"/>
      <c r="IF102" s="84"/>
      <c r="IG102" s="84"/>
      <c r="IH102" s="84"/>
      <c r="II102" s="84"/>
      <c r="IJ102" s="84"/>
      <c r="IK102" s="84"/>
      <c r="IL102" s="84"/>
      <c r="IM102" s="84"/>
      <c r="IN102" s="84"/>
      <c r="IO102" s="84"/>
      <c r="IP102" s="84"/>
      <c r="IQ102" s="84"/>
      <c r="IR102" s="84"/>
      <c r="IS102" s="84"/>
      <c r="IT102" s="84"/>
      <c r="IU102" s="84"/>
      <c r="IV102" s="84"/>
      <c r="IW102" s="84"/>
      <c r="IX102" s="84"/>
      <c r="IY102" s="84"/>
      <c r="IZ102" s="84"/>
      <c r="JA102" s="84"/>
      <c r="JB102" s="84"/>
      <c r="JC102" s="84"/>
      <c r="JD102" s="84"/>
      <c r="JE102" s="84"/>
      <c r="JF102" s="84"/>
      <c r="JG102" s="84"/>
      <c r="JH102" s="84"/>
      <c r="JI102" s="84"/>
      <c r="JJ102" s="84"/>
      <c r="JK102" s="84"/>
      <c r="JL102" s="84"/>
      <c r="JM102" s="84"/>
      <c r="JN102" s="84"/>
      <c r="JO102" s="84"/>
      <c r="JP102" s="84"/>
      <c r="JQ102" s="84"/>
      <c r="JR102" s="84"/>
      <c r="JS102" s="84"/>
      <c r="JT102" s="84"/>
      <c r="JU102" s="84"/>
      <c r="JV102" s="84"/>
      <c r="JW102" s="84"/>
      <c r="JX102" s="84"/>
      <c r="JY102" s="84"/>
      <c r="JZ102" s="84"/>
      <c r="KA102" s="84"/>
      <c r="KB102" s="84"/>
      <c r="KC102" s="84"/>
      <c r="KD102" s="84"/>
      <c r="KE102" s="84"/>
      <c r="KF102" s="84"/>
      <c r="KG102" s="84"/>
      <c r="KH102" s="84"/>
      <c r="KI102" s="84"/>
      <c r="KJ102" s="84"/>
      <c r="KK102" s="84"/>
      <c r="KL102" s="84"/>
      <c r="KM102" s="84"/>
      <c r="KN102" s="84"/>
      <c r="KO102" s="84"/>
      <c r="KP102" s="84"/>
      <c r="KQ102" s="84"/>
      <c r="KR102" s="84"/>
      <c r="KS102" s="84"/>
      <c r="KT102" s="84"/>
      <c r="KU102" s="84"/>
      <c r="KV102" s="84"/>
      <c r="KW102" s="84"/>
      <c r="KX102" s="84"/>
      <c r="KY102" s="84"/>
      <c r="KZ102" s="84"/>
      <c r="LA102" s="84"/>
      <c r="LB102" s="84"/>
      <c r="LC102" s="84"/>
      <c r="LD102" s="84"/>
      <c r="LE102" s="84"/>
      <c r="LF102" s="84"/>
      <c r="LG102" s="84"/>
      <c r="LH102" s="84"/>
      <c r="LI102" s="84"/>
      <c r="LJ102" s="84"/>
      <c r="LK102" s="84"/>
      <c r="LL102" s="84"/>
      <c r="LM102" s="84"/>
      <c r="LN102" s="84"/>
      <c r="LO102" s="84"/>
      <c r="LP102" s="84"/>
      <c r="LQ102" s="84"/>
      <c r="LR102" s="84"/>
      <c r="LS102" s="84"/>
      <c r="LT102" s="84"/>
      <c r="LU102" s="84"/>
      <c r="LV102" s="84"/>
      <c r="LW102" s="84"/>
      <c r="LX102" s="84"/>
      <c r="LY102" s="84"/>
      <c r="LZ102" s="84"/>
      <c r="MA102" s="84"/>
      <c r="MB102" s="84"/>
      <c r="MC102" s="84"/>
      <c r="MD102" s="84"/>
      <c r="ME102" s="84"/>
      <c r="MF102" s="84"/>
      <c r="MG102" s="84"/>
      <c r="MH102" s="84"/>
      <c r="MI102" s="84"/>
      <c r="MJ102" s="84"/>
      <c r="MK102" s="84"/>
      <c r="ML102" s="84"/>
      <c r="MM102" s="84"/>
      <c r="MN102" s="84"/>
      <c r="MO102" s="84"/>
      <c r="MP102" s="84"/>
      <c r="MQ102" s="84"/>
      <c r="MR102" s="84"/>
      <c r="MS102" s="84"/>
      <c r="MT102" s="84"/>
      <c r="MU102" s="84"/>
      <c r="MV102" s="84"/>
      <c r="MW102" s="84"/>
      <c r="MX102" s="84"/>
      <c r="MY102" s="84"/>
      <c r="MZ102" s="84"/>
      <c r="NA102" s="84"/>
      <c r="NB102" s="84"/>
      <c r="NC102" s="84"/>
      <c r="ND102" s="84"/>
      <c r="NE102" s="84"/>
      <c r="NF102" s="84"/>
      <c r="NG102" s="84"/>
      <c r="NH102" s="84"/>
      <c r="NI102" s="84"/>
      <c r="NJ102" s="84"/>
      <c r="NK102" s="84"/>
      <c r="NL102" s="84"/>
      <c r="NM102" s="84"/>
      <c r="NN102" s="84"/>
      <c r="NO102" s="84"/>
      <c r="NP102" s="84"/>
      <c r="NQ102" s="84"/>
      <c r="NR102" s="84"/>
      <c r="NS102" s="84"/>
      <c r="NT102" s="84"/>
      <c r="NU102" s="84"/>
      <c r="NV102" s="84"/>
      <c r="NW102" s="84"/>
    </row>
    <row r="103" spans="1:387" s="40" customFormat="1" ht="67.5" x14ac:dyDescent="0.25">
      <c r="A103" s="79">
        <v>1</v>
      </c>
      <c r="B103" s="79"/>
      <c r="C103" s="78"/>
      <c r="D103" s="79"/>
      <c r="E103" s="79"/>
      <c r="F103" s="30"/>
      <c r="G103" s="30"/>
      <c r="H103" s="30">
        <v>1</v>
      </c>
      <c r="I103" s="30"/>
      <c r="J103" s="30"/>
      <c r="K103" s="30"/>
      <c r="L103" s="30"/>
      <c r="M103" s="32" t="s">
        <v>1364</v>
      </c>
      <c r="N103" s="33" t="s">
        <v>309</v>
      </c>
      <c r="O103" s="3" t="s">
        <v>1365</v>
      </c>
      <c r="P103" s="34" t="s">
        <v>2082</v>
      </c>
      <c r="Q103" s="31" t="s">
        <v>1906</v>
      </c>
      <c r="R103" s="32" t="s">
        <v>1366</v>
      </c>
      <c r="S103" s="35" t="s">
        <v>1978</v>
      </c>
      <c r="T103" s="82">
        <v>44706</v>
      </c>
      <c r="U103" s="82">
        <v>44739</v>
      </c>
      <c r="V103" s="82">
        <v>44910</v>
      </c>
      <c r="W103" s="36">
        <v>6500000</v>
      </c>
      <c r="X103" s="19">
        <v>0</v>
      </c>
      <c r="Y103" s="19">
        <v>0</v>
      </c>
      <c r="Z103" s="19">
        <v>0</v>
      </c>
      <c r="AA103" s="19">
        <v>0</v>
      </c>
      <c r="AB103" s="22">
        <f t="shared" ref="AB103:AB148" si="12">W103+X103+Y103+Z103+AA103</f>
        <v>6500000</v>
      </c>
      <c r="AC103" s="19">
        <v>0</v>
      </c>
      <c r="AD103" s="22">
        <f t="shared" si="10"/>
        <v>6500000</v>
      </c>
      <c r="AE103" s="20">
        <v>0</v>
      </c>
      <c r="AF103" s="22">
        <f t="shared" si="11"/>
        <v>6500000</v>
      </c>
      <c r="AG103" s="38" t="s">
        <v>78</v>
      </c>
      <c r="AH103" s="37" t="s">
        <v>1013</v>
      </c>
      <c r="AI103" s="37" t="s">
        <v>1367</v>
      </c>
      <c r="AJ103" s="39">
        <v>830504243</v>
      </c>
      <c r="AK103" s="39">
        <v>8</v>
      </c>
      <c r="AL103" s="37" t="s">
        <v>1368</v>
      </c>
      <c r="AM103" s="39">
        <v>2636857</v>
      </c>
      <c r="AN103" s="108" t="s">
        <v>1369</v>
      </c>
      <c r="AO103" s="109" t="s">
        <v>20</v>
      </c>
      <c r="AP103" s="84"/>
      <c r="AQ103" s="84"/>
      <c r="AR103" s="84"/>
      <c r="AS103" s="84"/>
      <c r="AT103" s="84"/>
      <c r="AU103" s="84"/>
      <c r="AV103" s="84"/>
      <c r="AW103" s="84"/>
      <c r="AX103" s="84"/>
      <c r="AY103" s="84"/>
      <c r="AZ103" s="84"/>
      <c r="BA103" s="84"/>
      <c r="BB103" s="84"/>
      <c r="BC103" s="84"/>
      <c r="BD103" s="84"/>
      <c r="BE103" s="84"/>
      <c r="BF103" s="84"/>
      <c r="BG103" s="84"/>
      <c r="BH103" s="84"/>
      <c r="BI103" s="84"/>
      <c r="BJ103" s="84"/>
      <c r="BK103" s="84"/>
      <c r="BL103" s="84"/>
      <c r="BM103" s="84"/>
      <c r="BN103" s="84"/>
      <c r="BO103" s="84"/>
      <c r="BP103" s="84"/>
      <c r="BQ103" s="84"/>
      <c r="BR103" s="84"/>
      <c r="BS103" s="84"/>
      <c r="BT103" s="84"/>
      <c r="BU103" s="84"/>
      <c r="BV103" s="84"/>
      <c r="BW103" s="84"/>
      <c r="BX103" s="84"/>
      <c r="BY103" s="84"/>
      <c r="BZ103" s="84"/>
      <c r="CA103" s="84"/>
      <c r="CB103" s="84"/>
      <c r="CC103" s="84"/>
      <c r="CD103" s="84"/>
      <c r="CE103" s="84"/>
      <c r="CF103" s="84"/>
      <c r="CG103" s="84"/>
      <c r="CH103" s="84"/>
      <c r="CI103" s="84"/>
      <c r="CJ103" s="84"/>
      <c r="CK103" s="84"/>
      <c r="CL103" s="84"/>
      <c r="CM103" s="84"/>
      <c r="CN103" s="84"/>
      <c r="CO103" s="84"/>
      <c r="CP103" s="84"/>
      <c r="CQ103" s="84"/>
      <c r="CR103" s="84"/>
      <c r="CS103" s="84"/>
      <c r="CT103" s="84"/>
      <c r="CU103" s="84"/>
      <c r="CV103" s="84"/>
      <c r="CW103" s="84"/>
      <c r="CX103" s="84"/>
      <c r="CY103" s="84"/>
      <c r="CZ103" s="84"/>
      <c r="DA103" s="84"/>
      <c r="DB103" s="84"/>
      <c r="DC103" s="84"/>
      <c r="DD103" s="84"/>
      <c r="DE103" s="84"/>
      <c r="DF103" s="84"/>
      <c r="DG103" s="84"/>
      <c r="DH103" s="84"/>
      <c r="DI103" s="84"/>
      <c r="DJ103" s="84"/>
      <c r="DK103" s="84"/>
      <c r="DL103" s="84"/>
      <c r="DM103" s="84"/>
      <c r="DN103" s="84"/>
      <c r="DO103" s="84"/>
      <c r="DP103" s="84"/>
      <c r="DQ103" s="84"/>
      <c r="DR103" s="84"/>
      <c r="DS103" s="84"/>
      <c r="DT103" s="84"/>
      <c r="DU103" s="84"/>
      <c r="DV103" s="84"/>
      <c r="DW103" s="84"/>
      <c r="DX103" s="84"/>
      <c r="DY103" s="84"/>
      <c r="DZ103" s="84"/>
      <c r="EA103" s="84"/>
      <c r="EB103" s="84"/>
      <c r="EC103" s="84"/>
      <c r="ED103" s="84"/>
      <c r="EE103" s="84"/>
      <c r="EF103" s="84"/>
      <c r="EG103" s="84"/>
      <c r="EH103" s="84"/>
      <c r="EI103" s="84"/>
      <c r="EJ103" s="84"/>
      <c r="EK103" s="84"/>
      <c r="EL103" s="84"/>
      <c r="EM103" s="84"/>
      <c r="EN103" s="84"/>
      <c r="EO103" s="84"/>
      <c r="EP103" s="84"/>
      <c r="EQ103" s="84"/>
      <c r="ER103" s="84"/>
      <c r="ES103" s="84"/>
      <c r="ET103" s="84"/>
      <c r="EU103" s="84"/>
      <c r="EV103" s="84"/>
      <c r="EW103" s="84"/>
      <c r="EX103" s="84"/>
      <c r="EY103" s="84"/>
      <c r="EZ103" s="84"/>
      <c r="FA103" s="84"/>
      <c r="FB103" s="84"/>
      <c r="FC103" s="84"/>
      <c r="FD103" s="84"/>
      <c r="FE103" s="84"/>
      <c r="FF103" s="84"/>
      <c r="FG103" s="84"/>
      <c r="FH103" s="84"/>
      <c r="FI103" s="84"/>
      <c r="FJ103" s="84"/>
      <c r="FK103" s="84"/>
      <c r="FL103" s="84"/>
      <c r="FM103" s="84"/>
      <c r="FN103" s="84"/>
      <c r="FO103" s="84"/>
      <c r="FP103" s="84"/>
      <c r="FQ103" s="84"/>
      <c r="FR103" s="84"/>
      <c r="FS103" s="84"/>
      <c r="FT103" s="84"/>
      <c r="FU103" s="84"/>
      <c r="FV103" s="84"/>
      <c r="FW103" s="84"/>
      <c r="FX103" s="84"/>
      <c r="FY103" s="84"/>
      <c r="FZ103" s="84"/>
      <c r="GA103" s="84"/>
      <c r="GB103" s="84"/>
      <c r="GC103" s="84"/>
      <c r="GD103" s="84"/>
      <c r="GE103" s="84"/>
      <c r="GF103" s="84"/>
      <c r="GG103" s="84"/>
      <c r="GH103" s="84"/>
      <c r="GI103" s="84"/>
      <c r="GJ103" s="84"/>
      <c r="GK103" s="84"/>
      <c r="GL103" s="84"/>
      <c r="GM103" s="84"/>
      <c r="GN103" s="84"/>
      <c r="GO103" s="84"/>
      <c r="GP103" s="84"/>
      <c r="GQ103" s="84"/>
      <c r="GR103" s="84"/>
      <c r="GS103" s="84"/>
      <c r="GT103" s="84"/>
      <c r="GU103" s="84"/>
      <c r="GV103" s="84"/>
      <c r="GW103" s="84"/>
      <c r="GX103" s="84"/>
      <c r="GY103" s="84"/>
      <c r="GZ103" s="84"/>
      <c r="HA103" s="84"/>
      <c r="HB103" s="84"/>
      <c r="HC103" s="84"/>
      <c r="HD103" s="84"/>
      <c r="HE103" s="84"/>
      <c r="HF103" s="84"/>
      <c r="HG103" s="84"/>
      <c r="HH103" s="84"/>
      <c r="HI103" s="84"/>
      <c r="HJ103" s="84"/>
      <c r="HK103" s="84"/>
      <c r="HL103" s="84"/>
      <c r="HM103" s="84"/>
      <c r="HN103" s="84"/>
      <c r="HO103" s="84"/>
      <c r="HP103" s="84"/>
      <c r="HQ103" s="84"/>
      <c r="HR103" s="84"/>
      <c r="HS103" s="84"/>
      <c r="HT103" s="84"/>
      <c r="HU103" s="84"/>
      <c r="HV103" s="84"/>
      <c r="HW103" s="84"/>
      <c r="HX103" s="84"/>
      <c r="HY103" s="84"/>
      <c r="HZ103" s="84"/>
      <c r="IA103" s="84"/>
      <c r="IB103" s="84"/>
      <c r="IC103" s="84"/>
      <c r="ID103" s="84"/>
      <c r="IE103" s="84"/>
      <c r="IF103" s="84"/>
      <c r="IG103" s="84"/>
      <c r="IH103" s="84"/>
      <c r="II103" s="84"/>
      <c r="IJ103" s="84"/>
      <c r="IK103" s="84"/>
      <c r="IL103" s="84"/>
      <c r="IM103" s="84"/>
      <c r="IN103" s="84"/>
      <c r="IO103" s="84"/>
      <c r="IP103" s="84"/>
      <c r="IQ103" s="84"/>
      <c r="IR103" s="84"/>
      <c r="IS103" s="84"/>
      <c r="IT103" s="84"/>
      <c r="IU103" s="84"/>
      <c r="IV103" s="84"/>
      <c r="IW103" s="84"/>
      <c r="IX103" s="84"/>
      <c r="IY103" s="84"/>
      <c r="IZ103" s="84"/>
      <c r="JA103" s="84"/>
      <c r="JB103" s="84"/>
      <c r="JC103" s="84"/>
      <c r="JD103" s="84"/>
      <c r="JE103" s="84"/>
      <c r="JF103" s="84"/>
      <c r="JG103" s="84"/>
      <c r="JH103" s="84"/>
      <c r="JI103" s="84"/>
      <c r="JJ103" s="84"/>
      <c r="JK103" s="84"/>
      <c r="JL103" s="84"/>
      <c r="JM103" s="84"/>
      <c r="JN103" s="84"/>
      <c r="JO103" s="84"/>
      <c r="JP103" s="84"/>
      <c r="JQ103" s="84"/>
      <c r="JR103" s="84"/>
      <c r="JS103" s="84"/>
      <c r="JT103" s="84"/>
      <c r="JU103" s="84"/>
      <c r="JV103" s="84"/>
      <c r="JW103" s="84"/>
      <c r="JX103" s="84"/>
      <c r="JY103" s="84"/>
      <c r="JZ103" s="84"/>
      <c r="KA103" s="84"/>
      <c r="KB103" s="84"/>
      <c r="KC103" s="84"/>
      <c r="KD103" s="84"/>
      <c r="KE103" s="84"/>
      <c r="KF103" s="84"/>
      <c r="KG103" s="84"/>
      <c r="KH103" s="84"/>
      <c r="KI103" s="84"/>
      <c r="KJ103" s="84"/>
      <c r="KK103" s="84"/>
      <c r="KL103" s="84"/>
      <c r="KM103" s="84"/>
      <c r="KN103" s="84"/>
      <c r="KO103" s="84"/>
      <c r="KP103" s="84"/>
      <c r="KQ103" s="84"/>
      <c r="KR103" s="84"/>
      <c r="KS103" s="84"/>
      <c r="KT103" s="84"/>
      <c r="KU103" s="84"/>
      <c r="KV103" s="84"/>
      <c r="KW103" s="84"/>
      <c r="KX103" s="84"/>
      <c r="KY103" s="84"/>
      <c r="KZ103" s="84"/>
      <c r="LA103" s="84"/>
      <c r="LB103" s="84"/>
      <c r="LC103" s="84"/>
      <c r="LD103" s="84"/>
      <c r="LE103" s="84"/>
      <c r="LF103" s="84"/>
      <c r="LG103" s="84"/>
      <c r="LH103" s="84"/>
      <c r="LI103" s="84"/>
      <c r="LJ103" s="84"/>
      <c r="LK103" s="84"/>
      <c r="LL103" s="84"/>
      <c r="LM103" s="84"/>
      <c r="LN103" s="84"/>
      <c r="LO103" s="84"/>
      <c r="LP103" s="84"/>
      <c r="LQ103" s="84"/>
      <c r="LR103" s="84"/>
      <c r="LS103" s="84"/>
      <c r="LT103" s="84"/>
      <c r="LU103" s="84"/>
      <c r="LV103" s="84"/>
      <c r="LW103" s="84"/>
      <c r="LX103" s="84"/>
      <c r="LY103" s="84"/>
      <c r="LZ103" s="84"/>
      <c r="MA103" s="84"/>
      <c r="MB103" s="84"/>
      <c r="MC103" s="84"/>
      <c r="MD103" s="84"/>
      <c r="ME103" s="84"/>
      <c r="MF103" s="84"/>
      <c r="MG103" s="84"/>
      <c r="MH103" s="84"/>
      <c r="MI103" s="84"/>
      <c r="MJ103" s="84"/>
      <c r="MK103" s="84"/>
      <c r="ML103" s="84"/>
      <c r="MM103" s="84"/>
      <c r="MN103" s="84"/>
      <c r="MO103" s="84"/>
      <c r="MP103" s="84"/>
      <c r="MQ103" s="84"/>
      <c r="MR103" s="84"/>
      <c r="MS103" s="84"/>
      <c r="MT103" s="84"/>
      <c r="MU103" s="84"/>
      <c r="MV103" s="84"/>
      <c r="MW103" s="84"/>
      <c r="MX103" s="84"/>
      <c r="MY103" s="84"/>
      <c r="MZ103" s="84"/>
      <c r="NA103" s="84"/>
      <c r="NB103" s="84"/>
      <c r="NC103" s="84"/>
      <c r="ND103" s="84"/>
      <c r="NE103" s="84"/>
      <c r="NF103" s="84"/>
      <c r="NG103" s="84"/>
      <c r="NH103" s="84"/>
      <c r="NI103" s="84"/>
      <c r="NJ103" s="84"/>
      <c r="NK103" s="84"/>
      <c r="NL103" s="84"/>
      <c r="NM103" s="84"/>
      <c r="NN103" s="84"/>
      <c r="NO103" s="84"/>
      <c r="NP103" s="84"/>
      <c r="NQ103" s="84"/>
      <c r="NR103" s="84"/>
      <c r="NS103" s="84"/>
      <c r="NT103" s="84"/>
      <c r="NU103" s="84"/>
      <c r="NV103" s="84"/>
      <c r="NW103" s="84"/>
    </row>
    <row r="104" spans="1:387" s="40" customFormat="1" ht="84" customHeight="1" x14ac:dyDescent="0.25">
      <c r="A104" s="79"/>
      <c r="B104" s="79">
        <v>1</v>
      </c>
      <c r="C104" s="79"/>
      <c r="D104" s="79"/>
      <c r="E104" s="79"/>
      <c r="F104" s="30"/>
      <c r="G104" s="30"/>
      <c r="H104" s="30">
        <v>1</v>
      </c>
      <c r="I104" s="30"/>
      <c r="J104" s="30"/>
      <c r="K104" s="30"/>
      <c r="L104" s="30"/>
      <c r="M104" s="32" t="s">
        <v>1370</v>
      </c>
      <c r="N104" s="33" t="s">
        <v>309</v>
      </c>
      <c r="O104" s="3" t="s">
        <v>1371</v>
      </c>
      <c r="P104" s="34" t="s">
        <v>2083</v>
      </c>
      <c r="Q104" s="31" t="s">
        <v>1471</v>
      </c>
      <c r="R104" s="32" t="s">
        <v>1372</v>
      </c>
      <c r="S104" s="35" t="s">
        <v>1373</v>
      </c>
      <c r="T104" s="82">
        <v>44712</v>
      </c>
      <c r="U104" s="82">
        <v>44719</v>
      </c>
      <c r="V104" s="82">
        <v>44910</v>
      </c>
      <c r="W104" s="36">
        <v>20799470</v>
      </c>
      <c r="X104" s="19">
        <v>0</v>
      </c>
      <c r="Y104" s="19">
        <v>0</v>
      </c>
      <c r="Z104" s="19">
        <v>0</v>
      </c>
      <c r="AA104" s="19">
        <v>0</v>
      </c>
      <c r="AB104" s="22">
        <f t="shared" si="12"/>
        <v>20799470</v>
      </c>
      <c r="AC104" s="19">
        <v>0</v>
      </c>
      <c r="AD104" s="22">
        <f t="shared" si="10"/>
        <v>20799470</v>
      </c>
      <c r="AE104" s="20">
        <v>0</v>
      </c>
      <c r="AF104" s="22">
        <f t="shared" si="11"/>
        <v>20799470</v>
      </c>
      <c r="AG104" s="38" t="s">
        <v>1374</v>
      </c>
      <c r="AH104" s="37" t="s">
        <v>1013</v>
      </c>
      <c r="AI104" s="37" t="s">
        <v>646</v>
      </c>
      <c r="AJ104" s="39">
        <v>830025281</v>
      </c>
      <c r="AK104" s="39">
        <v>2</v>
      </c>
      <c r="AL104" s="37" t="s">
        <v>1375</v>
      </c>
      <c r="AM104" s="39">
        <v>7447979</v>
      </c>
      <c r="AN104" s="108" t="s">
        <v>115</v>
      </c>
      <c r="AO104" s="109" t="s">
        <v>20</v>
      </c>
      <c r="AP104" s="84"/>
      <c r="AQ104" s="84"/>
      <c r="AR104" s="84"/>
      <c r="AS104" s="84"/>
      <c r="AT104" s="84"/>
      <c r="AU104" s="84"/>
      <c r="AV104" s="84"/>
      <c r="AW104" s="84"/>
      <c r="AX104" s="84"/>
      <c r="AY104" s="84"/>
      <c r="AZ104" s="84"/>
      <c r="BA104" s="84"/>
      <c r="BB104" s="84"/>
      <c r="BC104" s="84"/>
      <c r="BD104" s="84"/>
      <c r="BE104" s="84"/>
      <c r="BF104" s="84"/>
      <c r="BG104" s="84"/>
      <c r="BH104" s="84"/>
      <c r="BI104" s="84"/>
      <c r="BJ104" s="84"/>
      <c r="BK104" s="84"/>
      <c r="BL104" s="84"/>
      <c r="BM104" s="84"/>
      <c r="BN104" s="84"/>
      <c r="BO104" s="84"/>
      <c r="BP104" s="84"/>
      <c r="BQ104" s="84"/>
      <c r="BR104" s="84"/>
      <c r="BS104" s="84"/>
      <c r="BT104" s="84"/>
      <c r="BU104" s="84"/>
      <c r="BV104" s="84"/>
      <c r="BW104" s="84"/>
      <c r="BX104" s="84"/>
      <c r="BY104" s="84"/>
      <c r="BZ104" s="84"/>
      <c r="CA104" s="84"/>
      <c r="CB104" s="84"/>
      <c r="CC104" s="84"/>
      <c r="CD104" s="84"/>
      <c r="CE104" s="84"/>
      <c r="CF104" s="84"/>
      <c r="CG104" s="84"/>
      <c r="CH104" s="84"/>
      <c r="CI104" s="84"/>
      <c r="CJ104" s="84"/>
      <c r="CK104" s="84"/>
      <c r="CL104" s="84"/>
      <c r="CM104" s="84"/>
      <c r="CN104" s="84"/>
      <c r="CO104" s="84"/>
      <c r="CP104" s="84"/>
      <c r="CQ104" s="84"/>
      <c r="CR104" s="84"/>
      <c r="CS104" s="84"/>
      <c r="CT104" s="84"/>
      <c r="CU104" s="84"/>
      <c r="CV104" s="84"/>
      <c r="CW104" s="84"/>
      <c r="CX104" s="84"/>
      <c r="CY104" s="84"/>
      <c r="CZ104" s="84"/>
      <c r="DA104" s="84"/>
      <c r="DB104" s="84"/>
      <c r="DC104" s="84"/>
      <c r="DD104" s="84"/>
      <c r="DE104" s="84"/>
      <c r="DF104" s="84"/>
      <c r="DG104" s="84"/>
      <c r="DH104" s="84"/>
      <c r="DI104" s="84"/>
      <c r="DJ104" s="84"/>
      <c r="DK104" s="84"/>
      <c r="DL104" s="84"/>
      <c r="DM104" s="84"/>
      <c r="DN104" s="84"/>
      <c r="DO104" s="84"/>
      <c r="DP104" s="84"/>
      <c r="DQ104" s="84"/>
      <c r="DR104" s="84"/>
      <c r="DS104" s="84"/>
      <c r="DT104" s="84"/>
      <c r="DU104" s="84"/>
      <c r="DV104" s="84"/>
      <c r="DW104" s="84"/>
      <c r="DX104" s="84"/>
      <c r="DY104" s="84"/>
      <c r="DZ104" s="84"/>
      <c r="EA104" s="84"/>
      <c r="EB104" s="84"/>
      <c r="EC104" s="84"/>
      <c r="ED104" s="84"/>
      <c r="EE104" s="84"/>
      <c r="EF104" s="84"/>
      <c r="EG104" s="84"/>
      <c r="EH104" s="84"/>
      <c r="EI104" s="84"/>
      <c r="EJ104" s="84"/>
      <c r="EK104" s="84"/>
      <c r="EL104" s="84"/>
      <c r="EM104" s="84"/>
      <c r="EN104" s="84"/>
      <c r="EO104" s="84"/>
      <c r="EP104" s="84"/>
      <c r="EQ104" s="84"/>
      <c r="ER104" s="84"/>
      <c r="ES104" s="84"/>
      <c r="ET104" s="84"/>
      <c r="EU104" s="84"/>
      <c r="EV104" s="84"/>
      <c r="EW104" s="84"/>
      <c r="EX104" s="84"/>
      <c r="EY104" s="84"/>
      <c r="EZ104" s="84"/>
      <c r="FA104" s="84"/>
      <c r="FB104" s="84"/>
      <c r="FC104" s="84"/>
      <c r="FD104" s="84"/>
      <c r="FE104" s="84"/>
      <c r="FF104" s="84"/>
      <c r="FG104" s="84"/>
      <c r="FH104" s="84"/>
      <c r="FI104" s="84"/>
      <c r="FJ104" s="84"/>
      <c r="FK104" s="84"/>
      <c r="FL104" s="84"/>
      <c r="FM104" s="84"/>
      <c r="FN104" s="84"/>
      <c r="FO104" s="84"/>
      <c r="FP104" s="84"/>
      <c r="FQ104" s="84"/>
      <c r="FR104" s="84"/>
      <c r="FS104" s="84"/>
      <c r="FT104" s="84"/>
      <c r="FU104" s="84"/>
      <c r="FV104" s="84"/>
      <c r="FW104" s="84"/>
      <c r="FX104" s="84"/>
      <c r="FY104" s="84"/>
      <c r="FZ104" s="84"/>
      <c r="GA104" s="84"/>
      <c r="GB104" s="84"/>
      <c r="GC104" s="84"/>
      <c r="GD104" s="84"/>
      <c r="GE104" s="84"/>
      <c r="GF104" s="84"/>
      <c r="GG104" s="84"/>
      <c r="GH104" s="84"/>
      <c r="GI104" s="84"/>
      <c r="GJ104" s="84"/>
      <c r="GK104" s="84"/>
      <c r="GL104" s="84"/>
      <c r="GM104" s="84"/>
      <c r="GN104" s="84"/>
      <c r="GO104" s="84"/>
      <c r="GP104" s="84"/>
      <c r="GQ104" s="84"/>
      <c r="GR104" s="84"/>
      <c r="GS104" s="84"/>
      <c r="GT104" s="84"/>
      <c r="GU104" s="84"/>
      <c r="GV104" s="84"/>
      <c r="GW104" s="84"/>
      <c r="GX104" s="84"/>
      <c r="GY104" s="84"/>
      <c r="GZ104" s="84"/>
      <c r="HA104" s="84"/>
      <c r="HB104" s="84"/>
      <c r="HC104" s="84"/>
      <c r="HD104" s="84"/>
      <c r="HE104" s="84"/>
      <c r="HF104" s="84"/>
      <c r="HG104" s="84"/>
      <c r="HH104" s="84"/>
      <c r="HI104" s="84"/>
      <c r="HJ104" s="84"/>
      <c r="HK104" s="84"/>
      <c r="HL104" s="84"/>
      <c r="HM104" s="84"/>
      <c r="HN104" s="84"/>
      <c r="HO104" s="84"/>
      <c r="HP104" s="84"/>
      <c r="HQ104" s="84"/>
      <c r="HR104" s="84"/>
      <c r="HS104" s="84"/>
      <c r="HT104" s="84"/>
      <c r="HU104" s="84"/>
      <c r="HV104" s="84"/>
      <c r="HW104" s="84"/>
      <c r="HX104" s="84"/>
      <c r="HY104" s="84"/>
      <c r="HZ104" s="84"/>
      <c r="IA104" s="84"/>
      <c r="IB104" s="84"/>
      <c r="IC104" s="84"/>
      <c r="ID104" s="84"/>
      <c r="IE104" s="84"/>
      <c r="IF104" s="84"/>
      <c r="IG104" s="84"/>
      <c r="IH104" s="84"/>
      <c r="II104" s="84"/>
      <c r="IJ104" s="84"/>
      <c r="IK104" s="84"/>
      <c r="IL104" s="84"/>
      <c r="IM104" s="84"/>
      <c r="IN104" s="84"/>
      <c r="IO104" s="84"/>
      <c r="IP104" s="84"/>
      <c r="IQ104" s="84"/>
      <c r="IR104" s="84"/>
      <c r="IS104" s="84"/>
      <c r="IT104" s="84"/>
      <c r="IU104" s="84"/>
      <c r="IV104" s="84"/>
      <c r="IW104" s="84"/>
      <c r="IX104" s="84"/>
      <c r="IY104" s="84"/>
      <c r="IZ104" s="84"/>
      <c r="JA104" s="84"/>
      <c r="JB104" s="84"/>
      <c r="JC104" s="84"/>
      <c r="JD104" s="84"/>
      <c r="JE104" s="84"/>
      <c r="JF104" s="84"/>
      <c r="JG104" s="84"/>
      <c r="JH104" s="84"/>
      <c r="JI104" s="84"/>
      <c r="JJ104" s="84"/>
      <c r="JK104" s="84"/>
      <c r="JL104" s="84"/>
      <c r="JM104" s="84"/>
      <c r="JN104" s="84"/>
      <c r="JO104" s="84"/>
      <c r="JP104" s="84"/>
      <c r="JQ104" s="84"/>
      <c r="JR104" s="84"/>
      <c r="JS104" s="84"/>
      <c r="JT104" s="84"/>
      <c r="JU104" s="84"/>
      <c r="JV104" s="84"/>
      <c r="JW104" s="84"/>
      <c r="JX104" s="84"/>
      <c r="JY104" s="84"/>
      <c r="JZ104" s="84"/>
      <c r="KA104" s="84"/>
      <c r="KB104" s="84"/>
      <c r="KC104" s="84"/>
      <c r="KD104" s="84"/>
      <c r="KE104" s="84"/>
      <c r="KF104" s="84"/>
      <c r="KG104" s="84"/>
      <c r="KH104" s="84"/>
      <c r="KI104" s="84"/>
      <c r="KJ104" s="84"/>
      <c r="KK104" s="84"/>
      <c r="KL104" s="84"/>
      <c r="KM104" s="84"/>
      <c r="KN104" s="84"/>
      <c r="KO104" s="84"/>
      <c r="KP104" s="84"/>
      <c r="KQ104" s="84"/>
      <c r="KR104" s="84"/>
      <c r="KS104" s="84"/>
      <c r="KT104" s="84"/>
      <c r="KU104" s="84"/>
      <c r="KV104" s="84"/>
      <c r="KW104" s="84"/>
      <c r="KX104" s="84"/>
      <c r="KY104" s="84"/>
      <c r="KZ104" s="84"/>
      <c r="LA104" s="84"/>
      <c r="LB104" s="84"/>
      <c r="LC104" s="84"/>
      <c r="LD104" s="84"/>
      <c r="LE104" s="84"/>
      <c r="LF104" s="84"/>
      <c r="LG104" s="84"/>
      <c r="LH104" s="84"/>
      <c r="LI104" s="84"/>
      <c r="LJ104" s="84"/>
      <c r="LK104" s="84"/>
      <c r="LL104" s="84"/>
      <c r="LM104" s="84"/>
      <c r="LN104" s="84"/>
      <c r="LO104" s="84"/>
      <c r="LP104" s="84"/>
      <c r="LQ104" s="84"/>
      <c r="LR104" s="84"/>
      <c r="LS104" s="84"/>
      <c r="LT104" s="84"/>
      <c r="LU104" s="84"/>
      <c r="LV104" s="84"/>
      <c r="LW104" s="84"/>
      <c r="LX104" s="84"/>
      <c r="LY104" s="84"/>
      <c r="LZ104" s="84"/>
      <c r="MA104" s="84"/>
      <c r="MB104" s="84"/>
      <c r="MC104" s="84"/>
      <c r="MD104" s="84"/>
      <c r="ME104" s="84"/>
      <c r="MF104" s="84"/>
      <c r="MG104" s="84"/>
      <c r="MH104" s="84"/>
      <c r="MI104" s="84"/>
      <c r="MJ104" s="84"/>
      <c r="MK104" s="84"/>
      <c r="ML104" s="84"/>
      <c r="MM104" s="84"/>
      <c r="MN104" s="84"/>
      <c r="MO104" s="84"/>
      <c r="MP104" s="84"/>
      <c r="MQ104" s="84"/>
      <c r="MR104" s="84"/>
      <c r="MS104" s="84"/>
      <c r="MT104" s="84"/>
      <c r="MU104" s="84"/>
      <c r="MV104" s="84"/>
      <c r="MW104" s="84"/>
      <c r="MX104" s="84"/>
      <c r="MY104" s="84"/>
      <c r="MZ104" s="84"/>
      <c r="NA104" s="84"/>
      <c r="NB104" s="84"/>
      <c r="NC104" s="84"/>
      <c r="ND104" s="84"/>
      <c r="NE104" s="84"/>
      <c r="NF104" s="84"/>
      <c r="NG104" s="84"/>
      <c r="NH104" s="84"/>
      <c r="NI104" s="84"/>
      <c r="NJ104" s="84"/>
      <c r="NK104" s="84"/>
      <c r="NL104" s="84"/>
      <c r="NM104" s="84"/>
      <c r="NN104" s="84"/>
      <c r="NO104" s="84"/>
      <c r="NP104" s="84"/>
      <c r="NQ104" s="84"/>
      <c r="NR104" s="84"/>
      <c r="NS104" s="84"/>
      <c r="NT104" s="84"/>
      <c r="NU104" s="84"/>
      <c r="NV104" s="84"/>
      <c r="NW104" s="84"/>
    </row>
    <row r="105" spans="1:387" s="40" customFormat="1" ht="84" customHeight="1" x14ac:dyDescent="0.25">
      <c r="A105" s="79"/>
      <c r="B105" s="79">
        <v>1</v>
      </c>
      <c r="C105" s="79"/>
      <c r="D105" s="79"/>
      <c r="E105" s="79"/>
      <c r="F105" s="30"/>
      <c r="G105" s="30"/>
      <c r="H105" s="30">
        <v>1</v>
      </c>
      <c r="I105" s="30"/>
      <c r="J105" s="30"/>
      <c r="K105" s="30"/>
      <c r="L105" s="30"/>
      <c r="M105" s="32" t="s">
        <v>1370</v>
      </c>
      <c r="N105" s="33" t="s">
        <v>309</v>
      </c>
      <c r="O105" s="3" t="s">
        <v>1371</v>
      </c>
      <c r="P105" s="34" t="s">
        <v>2083</v>
      </c>
      <c r="Q105" s="31" t="s">
        <v>1464</v>
      </c>
      <c r="R105" s="32" t="s">
        <v>172</v>
      </c>
      <c r="S105" s="35" t="s">
        <v>1376</v>
      </c>
      <c r="T105" s="82">
        <v>44712</v>
      </c>
      <c r="U105" s="82">
        <v>44719</v>
      </c>
      <c r="V105" s="82">
        <v>44910</v>
      </c>
      <c r="W105" s="36">
        <v>15000000</v>
      </c>
      <c r="X105" s="19">
        <v>0</v>
      </c>
      <c r="Y105" s="19">
        <v>0</v>
      </c>
      <c r="Z105" s="19">
        <v>0</v>
      </c>
      <c r="AA105" s="19">
        <v>0</v>
      </c>
      <c r="AB105" s="22">
        <f t="shared" si="12"/>
        <v>15000000</v>
      </c>
      <c r="AC105" s="19">
        <v>0</v>
      </c>
      <c r="AD105" s="22">
        <f t="shared" ref="AD105:AD130" si="13">AB105+AC105</f>
        <v>15000000</v>
      </c>
      <c r="AE105" s="20">
        <v>0</v>
      </c>
      <c r="AF105" s="22">
        <f t="shared" ref="AF105:AF130" si="14">AD105-AE105</f>
        <v>15000000</v>
      </c>
      <c r="AG105" s="38" t="s">
        <v>1374</v>
      </c>
      <c r="AH105" s="37" t="s">
        <v>1013</v>
      </c>
      <c r="AI105" s="37" t="s">
        <v>368</v>
      </c>
      <c r="AJ105" s="39">
        <v>830024737</v>
      </c>
      <c r="AK105" s="39">
        <v>4</v>
      </c>
      <c r="AL105" s="37" t="s">
        <v>861</v>
      </c>
      <c r="AM105" s="39">
        <v>8054082</v>
      </c>
      <c r="AN105" s="108" t="s">
        <v>301</v>
      </c>
      <c r="AO105" s="109" t="s">
        <v>20</v>
      </c>
      <c r="AP105" s="84"/>
      <c r="AQ105" s="84"/>
      <c r="AR105" s="84"/>
      <c r="AS105" s="84"/>
      <c r="AT105" s="84"/>
      <c r="AU105" s="84"/>
      <c r="AV105" s="84"/>
      <c r="AW105" s="84"/>
      <c r="AX105" s="84"/>
      <c r="AY105" s="84"/>
      <c r="AZ105" s="84"/>
      <c r="BA105" s="84"/>
      <c r="BB105" s="84"/>
      <c r="BC105" s="84"/>
      <c r="BD105" s="84"/>
      <c r="BE105" s="84"/>
      <c r="BF105" s="84"/>
      <c r="BG105" s="84"/>
      <c r="BH105" s="84"/>
      <c r="BI105" s="84"/>
      <c r="BJ105" s="84"/>
      <c r="BK105" s="84"/>
      <c r="BL105" s="84"/>
      <c r="BM105" s="84"/>
      <c r="BN105" s="84"/>
      <c r="BO105" s="84"/>
      <c r="BP105" s="84"/>
      <c r="BQ105" s="84"/>
      <c r="BR105" s="84"/>
      <c r="BS105" s="84"/>
      <c r="BT105" s="84"/>
      <c r="BU105" s="84"/>
      <c r="BV105" s="84"/>
      <c r="BW105" s="84"/>
      <c r="BX105" s="84"/>
      <c r="BY105" s="84"/>
      <c r="BZ105" s="84"/>
      <c r="CA105" s="84"/>
      <c r="CB105" s="84"/>
      <c r="CC105" s="84"/>
      <c r="CD105" s="84"/>
      <c r="CE105" s="84"/>
      <c r="CF105" s="84"/>
      <c r="CG105" s="84"/>
      <c r="CH105" s="84"/>
      <c r="CI105" s="84"/>
      <c r="CJ105" s="84"/>
      <c r="CK105" s="84"/>
      <c r="CL105" s="84"/>
      <c r="CM105" s="84"/>
      <c r="CN105" s="84"/>
      <c r="CO105" s="84"/>
      <c r="CP105" s="84"/>
      <c r="CQ105" s="84"/>
      <c r="CR105" s="84"/>
      <c r="CS105" s="84"/>
      <c r="CT105" s="84"/>
      <c r="CU105" s="84"/>
      <c r="CV105" s="84"/>
      <c r="CW105" s="84"/>
      <c r="CX105" s="84"/>
      <c r="CY105" s="84"/>
      <c r="CZ105" s="84"/>
      <c r="DA105" s="84"/>
      <c r="DB105" s="84"/>
      <c r="DC105" s="84"/>
      <c r="DD105" s="84"/>
      <c r="DE105" s="84"/>
      <c r="DF105" s="84"/>
      <c r="DG105" s="84"/>
      <c r="DH105" s="84"/>
      <c r="DI105" s="84"/>
      <c r="DJ105" s="84"/>
      <c r="DK105" s="84"/>
      <c r="DL105" s="84"/>
      <c r="DM105" s="84"/>
      <c r="DN105" s="84"/>
      <c r="DO105" s="84"/>
      <c r="DP105" s="84"/>
      <c r="DQ105" s="84"/>
      <c r="DR105" s="84"/>
      <c r="DS105" s="84"/>
      <c r="DT105" s="84"/>
      <c r="DU105" s="84"/>
      <c r="DV105" s="84"/>
      <c r="DW105" s="84"/>
      <c r="DX105" s="84"/>
      <c r="DY105" s="84"/>
      <c r="DZ105" s="84"/>
      <c r="EA105" s="84"/>
      <c r="EB105" s="84"/>
      <c r="EC105" s="84"/>
      <c r="ED105" s="84"/>
      <c r="EE105" s="84"/>
      <c r="EF105" s="84"/>
      <c r="EG105" s="84"/>
      <c r="EH105" s="84"/>
      <c r="EI105" s="84"/>
      <c r="EJ105" s="84"/>
      <c r="EK105" s="84"/>
      <c r="EL105" s="84"/>
      <c r="EM105" s="84"/>
      <c r="EN105" s="84"/>
      <c r="EO105" s="84"/>
      <c r="EP105" s="84"/>
      <c r="EQ105" s="84"/>
      <c r="ER105" s="84"/>
      <c r="ES105" s="84"/>
      <c r="ET105" s="84"/>
      <c r="EU105" s="84"/>
      <c r="EV105" s="84"/>
      <c r="EW105" s="84"/>
      <c r="EX105" s="84"/>
      <c r="EY105" s="84"/>
      <c r="EZ105" s="84"/>
      <c r="FA105" s="84"/>
      <c r="FB105" s="84"/>
      <c r="FC105" s="84"/>
      <c r="FD105" s="84"/>
      <c r="FE105" s="84"/>
      <c r="FF105" s="84"/>
      <c r="FG105" s="84"/>
      <c r="FH105" s="84"/>
      <c r="FI105" s="84"/>
      <c r="FJ105" s="84"/>
      <c r="FK105" s="84"/>
      <c r="FL105" s="84"/>
      <c r="FM105" s="84"/>
      <c r="FN105" s="84"/>
      <c r="FO105" s="84"/>
      <c r="FP105" s="84"/>
      <c r="FQ105" s="84"/>
      <c r="FR105" s="84"/>
      <c r="FS105" s="84"/>
      <c r="FT105" s="84"/>
      <c r="FU105" s="84"/>
      <c r="FV105" s="84"/>
      <c r="FW105" s="84"/>
      <c r="FX105" s="84"/>
      <c r="FY105" s="84"/>
      <c r="FZ105" s="84"/>
      <c r="GA105" s="84"/>
      <c r="GB105" s="84"/>
      <c r="GC105" s="84"/>
      <c r="GD105" s="84"/>
      <c r="GE105" s="84"/>
      <c r="GF105" s="84"/>
      <c r="GG105" s="84"/>
      <c r="GH105" s="84"/>
      <c r="GI105" s="84"/>
      <c r="GJ105" s="84"/>
      <c r="GK105" s="84"/>
      <c r="GL105" s="84"/>
      <c r="GM105" s="84"/>
      <c r="GN105" s="84"/>
      <c r="GO105" s="84"/>
      <c r="GP105" s="84"/>
      <c r="GQ105" s="84"/>
      <c r="GR105" s="84"/>
      <c r="GS105" s="84"/>
      <c r="GT105" s="84"/>
      <c r="GU105" s="84"/>
      <c r="GV105" s="84"/>
      <c r="GW105" s="84"/>
      <c r="GX105" s="84"/>
      <c r="GY105" s="84"/>
      <c r="GZ105" s="84"/>
      <c r="HA105" s="84"/>
      <c r="HB105" s="84"/>
      <c r="HC105" s="84"/>
      <c r="HD105" s="84"/>
      <c r="HE105" s="84"/>
      <c r="HF105" s="84"/>
      <c r="HG105" s="84"/>
      <c r="HH105" s="84"/>
      <c r="HI105" s="84"/>
      <c r="HJ105" s="84"/>
      <c r="HK105" s="84"/>
      <c r="HL105" s="84"/>
      <c r="HM105" s="84"/>
      <c r="HN105" s="84"/>
      <c r="HO105" s="84"/>
      <c r="HP105" s="84"/>
      <c r="HQ105" s="84"/>
      <c r="HR105" s="84"/>
      <c r="HS105" s="84"/>
      <c r="HT105" s="84"/>
      <c r="HU105" s="84"/>
      <c r="HV105" s="84"/>
      <c r="HW105" s="84"/>
      <c r="HX105" s="84"/>
      <c r="HY105" s="84"/>
      <c r="HZ105" s="84"/>
      <c r="IA105" s="84"/>
      <c r="IB105" s="84"/>
      <c r="IC105" s="84"/>
      <c r="ID105" s="84"/>
      <c r="IE105" s="84"/>
      <c r="IF105" s="84"/>
      <c r="IG105" s="84"/>
      <c r="IH105" s="84"/>
      <c r="II105" s="84"/>
      <c r="IJ105" s="84"/>
      <c r="IK105" s="84"/>
      <c r="IL105" s="84"/>
      <c r="IM105" s="84"/>
      <c r="IN105" s="84"/>
      <c r="IO105" s="84"/>
      <c r="IP105" s="84"/>
      <c r="IQ105" s="84"/>
      <c r="IR105" s="84"/>
      <c r="IS105" s="84"/>
      <c r="IT105" s="84"/>
      <c r="IU105" s="84"/>
      <c r="IV105" s="84"/>
      <c r="IW105" s="84"/>
      <c r="IX105" s="84"/>
      <c r="IY105" s="84"/>
      <c r="IZ105" s="84"/>
      <c r="JA105" s="84"/>
      <c r="JB105" s="84"/>
      <c r="JC105" s="84"/>
      <c r="JD105" s="84"/>
      <c r="JE105" s="84"/>
      <c r="JF105" s="84"/>
      <c r="JG105" s="84"/>
      <c r="JH105" s="84"/>
      <c r="JI105" s="84"/>
      <c r="JJ105" s="84"/>
      <c r="JK105" s="84"/>
      <c r="JL105" s="84"/>
      <c r="JM105" s="84"/>
      <c r="JN105" s="84"/>
      <c r="JO105" s="84"/>
      <c r="JP105" s="84"/>
      <c r="JQ105" s="84"/>
      <c r="JR105" s="84"/>
      <c r="JS105" s="84"/>
      <c r="JT105" s="84"/>
      <c r="JU105" s="84"/>
      <c r="JV105" s="84"/>
      <c r="JW105" s="84"/>
      <c r="JX105" s="84"/>
      <c r="JY105" s="84"/>
      <c r="JZ105" s="84"/>
      <c r="KA105" s="84"/>
      <c r="KB105" s="84"/>
      <c r="KC105" s="84"/>
      <c r="KD105" s="84"/>
      <c r="KE105" s="84"/>
      <c r="KF105" s="84"/>
      <c r="KG105" s="84"/>
      <c r="KH105" s="84"/>
      <c r="KI105" s="84"/>
      <c r="KJ105" s="84"/>
      <c r="KK105" s="84"/>
      <c r="KL105" s="84"/>
      <c r="KM105" s="84"/>
      <c r="KN105" s="84"/>
      <c r="KO105" s="84"/>
      <c r="KP105" s="84"/>
      <c r="KQ105" s="84"/>
      <c r="KR105" s="84"/>
      <c r="KS105" s="84"/>
      <c r="KT105" s="84"/>
      <c r="KU105" s="84"/>
      <c r="KV105" s="84"/>
      <c r="KW105" s="84"/>
      <c r="KX105" s="84"/>
      <c r="KY105" s="84"/>
      <c r="KZ105" s="84"/>
      <c r="LA105" s="84"/>
      <c r="LB105" s="84"/>
      <c r="LC105" s="84"/>
      <c r="LD105" s="84"/>
      <c r="LE105" s="84"/>
      <c r="LF105" s="84"/>
      <c r="LG105" s="84"/>
      <c r="LH105" s="84"/>
      <c r="LI105" s="84"/>
      <c r="LJ105" s="84"/>
      <c r="LK105" s="84"/>
      <c r="LL105" s="84"/>
      <c r="LM105" s="84"/>
      <c r="LN105" s="84"/>
      <c r="LO105" s="84"/>
      <c r="LP105" s="84"/>
      <c r="LQ105" s="84"/>
      <c r="LR105" s="84"/>
      <c r="LS105" s="84"/>
      <c r="LT105" s="84"/>
      <c r="LU105" s="84"/>
      <c r="LV105" s="84"/>
      <c r="LW105" s="84"/>
      <c r="LX105" s="84"/>
      <c r="LY105" s="84"/>
      <c r="LZ105" s="84"/>
      <c r="MA105" s="84"/>
      <c r="MB105" s="84"/>
      <c r="MC105" s="84"/>
      <c r="MD105" s="84"/>
      <c r="ME105" s="84"/>
      <c r="MF105" s="84"/>
      <c r="MG105" s="84"/>
      <c r="MH105" s="84"/>
      <c r="MI105" s="84"/>
      <c r="MJ105" s="84"/>
      <c r="MK105" s="84"/>
      <c r="ML105" s="84"/>
      <c r="MM105" s="84"/>
      <c r="MN105" s="84"/>
      <c r="MO105" s="84"/>
      <c r="MP105" s="84"/>
      <c r="MQ105" s="84"/>
      <c r="MR105" s="84"/>
      <c r="MS105" s="84"/>
      <c r="MT105" s="84"/>
      <c r="MU105" s="84"/>
      <c r="MV105" s="84"/>
      <c r="MW105" s="84"/>
      <c r="MX105" s="84"/>
      <c r="MY105" s="84"/>
      <c r="MZ105" s="84"/>
      <c r="NA105" s="84"/>
      <c r="NB105" s="84"/>
      <c r="NC105" s="84"/>
      <c r="ND105" s="84"/>
      <c r="NE105" s="84"/>
      <c r="NF105" s="84"/>
      <c r="NG105" s="84"/>
      <c r="NH105" s="84"/>
      <c r="NI105" s="84"/>
      <c r="NJ105" s="84"/>
      <c r="NK105" s="84"/>
      <c r="NL105" s="84"/>
      <c r="NM105" s="84"/>
      <c r="NN105" s="84"/>
      <c r="NO105" s="84"/>
      <c r="NP105" s="84"/>
      <c r="NQ105" s="84"/>
      <c r="NR105" s="84"/>
      <c r="NS105" s="84"/>
      <c r="NT105" s="84"/>
      <c r="NU105" s="84"/>
      <c r="NV105" s="84"/>
      <c r="NW105" s="84"/>
    </row>
    <row r="106" spans="1:387" s="40" customFormat="1" ht="63.75" customHeight="1" x14ac:dyDescent="0.25">
      <c r="A106" s="79"/>
      <c r="B106" s="79">
        <v>1</v>
      </c>
      <c r="C106" s="78"/>
      <c r="D106" s="79"/>
      <c r="E106" s="79"/>
      <c r="F106" s="30"/>
      <c r="G106" s="30"/>
      <c r="H106" s="30">
        <v>1</v>
      </c>
      <c r="I106" s="30"/>
      <c r="J106" s="30"/>
      <c r="K106" s="30"/>
      <c r="L106" s="30"/>
      <c r="M106" s="32" t="s">
        <v>1370</v>
      </c>
      <c r="N106" s="33" t="s">
        <v>309</v>
      </c>
      <c r="O106" s="3" t="s">
        <v>1371</v>
      </c>
      <c r="P106" s="34" t="s">
        <v>2083</v>
      </c>
      <c r="Q106" s="31" t="s">
        <v>1465</v>
      </c>
      <c r="R106" s="32" t="s">
        <v>159</v>
      </c>
      <c r="S106" s="35" t="s">
        <v>1377</v>
      </c>
      <c r="T106" s="82">
        <v>44707</v>
      </c>
      <c r="U106" s="82">
        <v>44712</v>
      </c>
      <c r="V106" s="82">
        <v>44910</v>
      </c>
      <c r="W106" s="36">
        <v>5000000</v>
      </c>
      <c r="X106" s="19">
        <v>0</v>
      </c>
      <c r="Y106" s="19">
        <v>0</v>
      </c>
      <c r="Z106" s="19">
        <v>0</v>
      </c>
      <c r="AA106" s="19">
        <v>0</v>
      </c>
      <c r="AB106" s="22">
        <f t="shared" si="12"/>
        <v>5000000</v>
      </c>
      <c r="AC106" s="19">
        <v>0</v>
      </c>
      <c r="AD106" s="22">
        <f t="shared" si="13"/>
        <v>5000000</v>
      </c>
      <c r="AE106" s="20">
        <v>0</v>
      </c>
      <c r="AF106" s="22">
        <f t="shared" si="14"/>
        <v>5000000</v>
      </c>
      <c r="AG106" s="38" t="s">
        <v>994</v>
      </c>
      <c r="AH106" s="37" t="s">
        <v>1013</v>
      </c>
      <c r="AI106" s="37" t="s">
        <v>87</v>
      </c>
      <c r="AJ106" s="39">
        <v>860501595</v>
      </c>
      <c r="AK106" s="39">
        <v>0</v>
      </c>
      <c r="AL106" s="37" t="s">
        <v>596</v>
      </c>
      <c r="AM106" s="39">
        <v>3243388</v>
      </c>
      <c r="AN106" s="108" t="s">
        <v>88</v>
      </c>
      <c r="AO106" s="109" t="s">
        <v>20</v>
      </c>
      <c r="AP106" s="84"/>
      <c r="AQ106" s="84"/>
      <c r="AR106" s="84"/>
      <c r="AS106" s="84"/>
      <c r="AT106" s="84"/>
      <c r="AU106" s="84"/>
      <c r="AV106" s="84"/>
      <c r="AW106" s="84"/>
      <c r="AX106" s="84"/>
      <c r="AY106" s="84"/>
      <c r="AZ106" s="84"/>
      <c r="BA106" s="84"/>
      <c r="BB106" s="84"/>
      <c r="BC106" s="84"/>
      <c r="BD106" s="84"/>
      <c r="BE106" s="84"/>
      <c r="BF106" s="84"/>
      <c r="BG106" s="84"/>
      <c r="BH106" s="84"/>
      <c r="BI106" s="84"/>
      <c r="BJ106" s="84"/>
      <c r="BK106" s="84"/>
      <c r="BL106" s="84"/>
      <c r="BM106" s="84"/>
      <c r="BN106" s="84"/>
      <c r="BO106" s="84"/>
      <c r="BP106" s="84"/>
      <c r="BQ106" s="84"/>
      <c r="BR106" s="84"/>
      <c r="BS106" s="84"/>
      <c r="BT106" s="84"/>
      <c r="BU106" s="84"/>
      <c r="BV106" s="84"/>
      <c r="BW106" s="84"/>
      <c r="BX106" s="84"/>
      <c r="BY106" s="84"/>
      <c r="BZ106" s="84"/>
      <c r="CA106" s="84"/>
      <c r="CB106" s="84"/>
      <c r="CC106" s="84"/>
      <c r="CD106" s="84"/>
      <c r="CE106" s="84"/>
      <c r="CF106" s="84"/>
      <c r="CG106" s="84"/>
      <c r="CH106" s="84"/>
      <c r="CI106" s="84"/>
      <c r="CJ106" s="84"/>
      <c r="CK106" s="84"/>
      <c r="CL106" s="84"/>
      <c r="CM106" s="84"/>
      <c r="CN106" s="84"/>
      <c r="CO106" s="84"/>
      <c r="CP106" s="84"/>
      <c r="CQ106" s="84"/>
      <c r="CR106" s="84"/>
      <c r="CS106" s="84"/>
      <c r="CT106" s="84"/>
      <c r="CU106" s="84"/>
      <c r="CV106" s="84"/>
      <c r="CW106" s="84"/>
      <c r="CX106" s="84"/>
      <c r="CY106" s="84"/>
      <c r="CZ106" s="84"/>
      <c r="DA106" s="84"/>
      <c r="DB106" s="84"/>
      <c r="DC106" s="84"/>
      <c r="DD106" s="84"/>
      <c r="DE106" s="84"/>
      <c r="DF106" s="84"/>
      <c r="DG106" s="84"/>
      <c r="DH106" s="84"/>
      <c r="DI106" s="84"/>
      <c r="DJ106" s="84"/>
      <c r="DK106" s="84"/>
      <c r="DL106" s="84"/>
      <c r="DM106" s="84"/>
      <c r="DN106" s="84"/>
      <c r="DO106" s="84"/>
      <c r="DP106" s="84"/>
      <c r="DQ106" s="84"/>
      <c r="DR106" s="84"/>
      <c r="DS106" s="84"/>
      <c r="DT106" s="84"/>
      <c r="DU106" s="84"/>
      <c r="DV106" s="84"/>
      <c r="DW106" s="84"/>
      <c r="DX106" s="84"/>
      <c r="DY106" s="84"/>
      <c r="DZ106" s="84"/>
      <c r="EA106" s="84"/>
      <c r="EB106" s="84"/>
      <c r="EC106" s="84"/>
      <c r="ED106" s="84"/>
      <c r="EE106" s="84"/>
      <c r="EF106" s="84"/>
      <c r="EG106" s="84"/>
      <c r="EH106" s="84"/>
      <c r="EI106" s="84"/>
      <c r="EJ106" s="84"/>
      <c r="EK106" s="84"/>
      <c r="EL106" s="84"/>
      <c r="EM106" s="84"/>
      <c r="EN106" s="84"/>
      <c r="EO106" s="84"/>
      <c r="EP106" s="84"/>
      <c r="EQ106" s="84"/>
      <c r="ER106" s="84"/>
      <c r="ES106" s="84"/>
      <c r="ET106" s="84"/>
      <c r="EU106" s="84"/>
      <c r="EV106" s="84"/>
      <c r="EW106" s="84"/>
      <c r="EX106" s="84"/>
      <c r="EY106" s="84"/>
      <c r="EZ106" s="84"/>
      <c r="FA106" s="84"/>
      <c r="FB106" s="84"/>
      <c r="FC106" s="84"/>
      <c r="FD106" s="84"/>
      <c r="FE106" s="84"/>
      <c r="FF106" s="84"/>
      <c r="FG106" s="84"/>
      <c r="FH106" s="84"/>
      <c r="FI106" s="84"/>
      <c r="FJ106" s="84"/>
      <c r="FK106" s="84"/>
      <c r="FL106" s="84"/>
      <c r="FM106" s="84"/>
      <c r="FN106" s="84"/>
      <c r="FO106" s="84"/>
      <c r="FP106" s="84"/>
      <c r="FQ106" s="84"/>
      <c r="FR106" s="84"/>
      <c r="FS106" s="84"/>
      <c r="FT106" s="84"/>
      <c r="FU106" s="84"/>
      <c r="FV106" s="84"/>
      <c r="FW106" s="84"/>
      <c r="FX106" s="84"/>
      <c r="FY106" s="84"/>
      <c r="FZ106" s="84"/>
      <c r="GA106" s="84"/>
      <c r="GB106" s="84"/>
      <c r="GC106" s="84"/>
      <c r="GD106" s="84"/>
      <c r="GE106" s="84"/>
      <c r="GF106" s="84"/>
      <c r="GG106" s="84"/>
      <c r="GH106" s="84"/>
      <c r="GI106" s="84"/>
      <c r="GJ106" s="84"/>
      <c r="GK106" s="84"/>
      <c r="GL106" s="84"/>
      <c r="GM106" s="84"/>
      <c r="GN106" s="84"/>
      <c r="GO106" s="84"/>
      <c r="GP106" s="84"/>
      <c r="GQ106" s="84"/>
      <c r="GR106" s="84"/>
      <c r="GS106" s="84"/>
      <c r="GT106" s="84"/>
      <c r="GU106" s="84"/>
      <c r="GV106" s="84"/>
      <c r="GW106" s="84"/>
      <c r="GX106" s="84"/>
      <c r="GY106" s="84"/>
      <c r="GZ106" s="84"/>
      <c r="HA106" s="84"/>
      <c r="HB106" s="84"/>
      <c r="HC106" s="84"/>
      <c r="HD106" s="84"/>
      <c r="HE106" s="84"/>
      <c r="HF106" s="84"/>
      <c r="HG106" s="84"/>
      <c r="HH106" s="84"/>
      <c r="HI106" s="84"/>
      <c r="HJ106" s="84"/>
      <c r="HK106" s="84"/>
      <c r="HL106" s="84"/>
      <c r="HM106" s="84"/>
      <c r="HN106" s="84"/>
      <c r="HO106" s="84"/>
      <c r="HP106" s="84"/>
      <c r="HQ106" s="84"/>
      <c r="HR106" s="84"/>
      <c r="HS106" s="84"/>
      <c r="HT106" s="84"/>
      <c r="HU106" s="84"/>
      <c r="HV106" s="84"/>
      <c r="HW106" s="84"/>
      <c r="HX106" s="84"/>
      <c r="HY106" s="84"/>
      <c r="HZ106" s="84"/>
      <c r="IA106" s="84"/>
      <c r="IB106" s="84"/>
      <c r="IC106" s="84"/>
      <c r="ID106" s="84"/>
      <c r="IE106" s="84"/>
      <c r="IF106" s="84"/>
      <c r="IG106" s="84"/>
      <c r="IH106" s="84"/>
      <c r="II106" s="84"/>
      <c r="IJ106" s="84"/>
      <c r="IK106" s="84"/>
      <c r="IL106" s="84"/>
      <c r="IM106" s="84"/>
      <c r="IN106" s="84"/>
      <c r="IO106" s="84"/>
      <c r="IP106" s="84"/>
      <c r="IQ106" s="84"/>
      <c r="IR106" s="84"/>
      <c r="IS106" s="84"/>
      <c r="IT106" s="84"/>
      <c r="IU106" s="84"/>
      <c r="IV106" s="84"/>
      <c r="IW106" s="84"/>
      <c r="IX106" s="84"/>
      <c r="IY106" s="84"/>
      <c r="IZ106" s="84"/>
      <c r="JA106" s="84"/>
      <c r="JB106" s="84"/>
      <c r="JC106" s="84"/>
      <c r="JD106" s="84"/>
      <c r="JE106" s="84"/>
      <c r="JF106" s="84"/>
      <c r="JG106" s="84"/>
      <c r="JH106" s="84"/>
      <c r="JI106" s="84"/>
      <c r="JJ106" s="84"/>
      <c r="JK106" s="84"/>
      <c r="JL106" s="84"/>
      <c r="JM106" s="84"/>
      <c r="JN106" s="84"/>
      <c r="JO106" s="84"/>
      <c r="JP106" s="84"/>
      <c r="JQ106" s="84"/>
      <c r="JR106" s="84"/>
      <c r="JS106" s="84"/>
      <c r="JT106" s="84"/>
      <c r="JU106" s="84"/>
      <c r="JV106" s="84"/>
      <c r="JW106" s="84"/>
      <c r="JX106" s="84"/>
      <c r="JY106" s="84"/>
      <c r="JZ106" s="84"/>
      <c r="KA106" s="84"/>
      <c r="KB106" s="84"/>
      <c r="KC106" s="84"/>
      <c r="KD106" s="84"/>
      <c r="KE106" s="84"/>
      <c r="KF106" s="84"/>
      <c r="KG106" s="84"/>
      <c r="KH106" s="84"/>
      <c r="KI106" s="84"/>
      <c r="KJ106" s="84"/>
      <c r="KK106" s="84"/>
      <c r="KL106" s="84"/>
      <c r="KM106" s="84"/>
      <c r="KN106" s="84"/>
      <c r="KO106" s="84"/>
      <c r="KP106" s="84"/>
      <c r="KQ106" s="84"/>
      <c r="KR106" s="84"/>
      <c r="KS106" s="84"/>
      <c r="KT106" s="84"/>
      <c r="KU106" s="84"/>
      <c r="KV106" s="84"/>
      <c r="KW106" s="84"/>
      <c r="KX106" s="84"/>
      <c r="KY106" s="84"/>
      <c r="KZ106" s="84"/>
      <c r="LA106" s="84"/>
      <c r="LB106" s="84"/>
      <c r="LC106" s="84"/>
      <c r="LD106" s="84"/>
      <c r="LE106" s="84"/>
      <c r="LF106" s="84"/>
      <c r="LG106" s="84"/>
      <c r="LH106" s="84"/>
      <c r="LI106" s="84"/>
      <c r="LJ106" s="84"/>
      <c r="LK106" s="84"/>
      <c r="LL106" s="84"/>
      <c r="LM106" s="84"/>
      <c r="LN106" s="84"/>
      <c r="LO106" s="84"/>
      <c r="LP106" s="84"/>
      <c r="LQ106" s="84"/>
      <c r="LR106" s="84"/>
      <c r="LS106" s="84"/>
      <c r="LT106" s="84"/>
      <c r="LU106" s="84"/>
      <c r="LV106" s="84"/>
      <c r="LW106" s="84"/>
      <c r="LX106" s="84"/>
      <c r="LY106" s="84"/>
      <c r="LZ106" s="84"/>
      <c r="MA106" s="84"/>
      <c r="MB106" s="84"/>
      <c r="MC106" s="84"/>
      <c r="MD106" s="84"/>
      <c r="ME106" s="84"/>
      <c r="MF106" s="84"/>
      <c r="MG106" s="84"/>
      <c r="MH106" s="84"/>
      <c r="MI106" s="84"/>
      <c r="MJ106" s="84"/>
      <c r="MK106" s="84"/>
      <c r="ML106" s="84"/>
      <c r="MM106" s="84"/>
      <c r="MN106" s="84"/>
      <c r="MO106" s="84"/>
      <c r="MP106" s="84"/>
      <c r="MQ106" s="84"/>
      <c r="MR106" s="84"/>
      <c r="MS106" s="84"/>
      <c r="MT106" s="84"/>
      <c r="MU106" s="84"/>
      <c r="MV106" s="84"/>
      <c r="MW106" s="84"/>
      <c r="MX106" s="84"/>
      <c r="MY106" s="84"/>
      <c r="MZ106" s="84"/>
      <c r="NA106" s="84"/>
      <c r="NB106" s="84"/>
      <c r="NC106" s="84"/>
      <c r="ND106" s="84"/>
      <c r="NE106" s="84"/>
      <c r="NF106" s="84"/>
      <c r="NG106" s="84"/>
      <c r="NH106" s="84"/>
      <c r="NI106" s="84"/>
      <c r="NJ106" s="84"/>
      <c r="NK106" s="84"/>
      <c r="NL106" s="84"/>
      <c r="NM106" s="84"/>
      <c r="NN106" s="84"/>
      <c r="NO106" s="84"/>
      <c r="NP106" s="84"/>
      <c r="NQ106" s="84"/>
      <c r="NR106" s="84"/>
      <c r="NS106" s="84"/>
      <c r="NT106" s="84"/>
      <c r="NU106" s="84"/>
      <c r="NV106" s="84"/>
      <c r="NW106" s="84"/>
    </row>
    <row r="107" spans="1:387" s="40" customFormat="1" ht="54" x14ac:dyDescent="0.25">
      <c r="A107" s="79"/>
      <c r="B107" s="79"/>
      <c r="C107" s="79">
        <v>1</v>
      </c>
      <c r="D107" s="79"/>
      <c r="E107" s="79"/>
      <c r="F107" s="30"/>
      <c r="G107" s="30"/>
      <c r="H107" s="30"/>
      <c r="I107" s="30">
        <v>1</v>
      </c>
      <c r="J107" s="30"/>
      <c r="K107" s="30"/>
      <c r="L107" s="30"/>
      <c r="M107" s="32" t="s">
        <v>1116</v>
      </c>
      <c r="N107" s="33" t="s">
        <v>1182</v>
      </c>
      <c r="O107" s="3" t="s">
        <v>1378</v>
      </c>
      <c r="P107" s="34" t="s">
        <v>2084</v>
      </c>
      <c r="Q107" s="31" t="s">
        <v>1498</v>
      </c>
      <c r="R107" s="32" t="s">
        <v>1379</v>
      </c>
      <c r="S107" s="35" t="s">
        <v>1380</v>
      </c>
      <c r="T107" s="82">
        <v>44706</v>
      </c>
      <c r="U107" s="82">
        <v>44713</v>
      </c>
      <c r="V107" s="82">
        <v>44926</v>
      </c>
      <c r="W107" s="36">
        <v>349950005.64999998</v>
      </c>
      <c r="X107" s="19">
        <v>0</v>
      </c>
      <c r="Y107" s="19">
        <v>0</v>
      </c>
      <c r="Z107" s="19">
        <v>0</v>
      </c>
      <c r="AA107" s="19">
        <v>0</v>
      </c>
      <c r="AB107" s="22">
        <f t="shared" si="12"/>
        <v>349950005.64999998</v>
      </c>
      <c r="AC107" s="19">
        <v>0</v>
      </c>
      <c r="AD107" s="22">
        <f t="shared" si="13"/>
        <v>349950005.64999998</v>
      </c>
      <c r="AE107" s="20">
        <v>0</v>
      </c>
      <c r="AF107" s="22">
        <f t="shared" si="14"/>
        <v>349950005.64999998</v>
      </c>
      <c r="AG107" s="38" t="s">
        <v>384</v>
      </c>
      <c r="AH107" s="37" t="s">
        <v>1013</v>
      </c>
      <c r="AI107" s="37" t="s">
        <v>367</v>
      </c>
      <c r="AJ107" s="39">
        <v>900054055</v>
      </c>
      <c r="AK107" s="39">
        <v>1</v>
      </c>
      <c r="AL107" s="37" t="s">
        <v>1381</v>
      </c>
      <c r="AM107" s="39">
        <v>4862525</v>
      </c>
      <c r="AN107" s="108" t="s">
        <v>37</v>
      </c>
      <c r="AO107" s="109" t="s">
        <v>38</v>
      </c>
      <c r="AP107" s="84"/>
      <c r="AQ107" s="84"/>
      <c r="AR107" s="84"/>
      <c r="AS107" s="84"/>
      <c r="AT107" s="84"/>
      <c r="AU107" s="84"/>
      <c r="AV107" s="84"/>
      <c r="AW107" s="84"/>
      <c r="AX107" s="84"/>
      <c r="AY107" s="84"/>
      <c r="AZ107" s="84"/>
      <c r="BA107" s="84"/>
      <c r="BB107" s="84"/>
      <c r="BC107" s="84"/>
      <c r="BD107" s="84"/>
      <c r="BE107" s="84"/>
      <c r="BF107" s="84"/>
      <c r="BG107" s="84"/>
      <c r="BH107" s="84"/>
      <c r="BI107" s="84"/>
      <c r="BJ107" s="84"/>
      <c r="BK107" s="84"/>
      <c r="BL107" s="84"/>
      <c r="BM107" s="84"/>
      <c r="BN107" s="84"/>
      <c r="BO107" s="84"/>
      <c r="BP107" s="84"/>
      <c r="BQ107" s="84"/>
      <c r="BR107" s="84"/>
      <c r="BS107" s="84"/>
      <c r="BT107" s="84"/>
      <c r="BU107" s="84"/>
      <c r="BV107" s="84"/>
      <c r="BW107" s="84"/>
      <c r="BX107" s="84"/>
      <c r="BY107" s="84"/>
      <c r="BZ107" s="84"/>
      <c r="CA107" s="84"/>
      <c r="CB107" s="84"/>
      <c r="CC107" s="84"/>
      <c r="CD107" s="84"/>
      <c r="CE107" s="84"/>
      <c r="CF107" s="84"/>
      <c r="CG107" s="84"/>
      <c r="CH107" s="84"/>
      <c r="CI107" s="84"/>
      <c r="CJ107" s="84"/>
      <c r="CK107" s="84"/>
      <c r="CL107" s="84"/>
      <c r="CM107" s="84"/>
      <c r="CN107" s="84"/>
      <c r="CO107" s="84"/>
      <c r="CP107" s="84"/>
      <c r="CQ107" s="84"/>
      <c r="CR107" s="84"/>
      <c r="CS107" s="84"/>
      <c r="CT107" s="84"/>
      <c r="CU107" s="84"/>
      <c r="CV107" s="84"/>
      <c r="CW107" s="84"/>
      <c r="CX107" s="84"/>
      <c r="CY107" s="84"/>
      <c r="CZ107" s="84"/>
      <c r="DA107" s="84"/>
      <c r="DB107" s="84"/>
      <c r="DC107" s="84"/>
      <c r="DD107" s="84"/>
      <c r="DE107" s="84"/>
      <c r="DF107" s="84"/>
      <c r="DG107" s="84"/>
      <c r="DH107" s="84"/>
      <c r="DI107" s="84"/>
      <c r="DJ107" s="84"/>
      <c r="DK107" s="84"/>
      <c r="DL107" s="84"/>
      <c r="DM107" s="84"/>
      <c r="DN107" s="84"/>
      <c r="DO107" s="84"/>
      <c r="DP107" s="84"/>
      <c r="DQ107" s="84"/>
      <c r="DR107" s="84"/>
      <c r="DS107" s="84"/>
      <c r="DT107" s="84"/>
      <c r="DU107" s="84"/>
      <c r="DV107" s="84"/>
      <c r="DW107" s="84"/>
      <c r="DX107" s="84"/>
      <c r="DY107" s="84"/>
      <c r="DZ107" s="84"/>
      <c r="EA107" s="84"/>
      <c r="EB107" s="84"/>
      <c r="EC107" s="84"/>
      <c r="ED107" s="84"/>
      <c r="EE107" s="84"/>
      <c r="EF107" s="84"/>
      <c r="EG107" s="84"/>
      <c r="EH107" s="84"/>
      <c r="EI107" s="84"/>
      <c r="EJ107" s="84"/>
      <c r="EK107" s="84"/>
      <c r="EL107" s="84"/>
      <c r="EM107" s="84"/>
      <c r="EN107" s="84"/>
      <c r="EO107" s="84"/>
      <c r="EP107" s="84"/>
      <c r="EQ107" s="84"/>
      <c r="ER107" s="84"/>
      <c r="ES107" s="84"/>
      <c r="ET107" s="84"/>
      <c r="EU107" s="84"/>
      <c r="EV107" s="84"/>
      <c r="EW107" s="84"/>
      <c r="EX107" s="84"/>
      <c r="EY107" s="84"/>
      <c r="EZ107" s="84"/>
      <c r="FA107" s="84"/>
      <c r="FB107" s="84"/>
      <c r="FC107" s="84"/>
      <c r="FD107" s="84"/>
      <c r="FE107" s="84"/>
      <c r="FF107" s="84"/>
      <c r="FG107" s="84"/>
      <c r="FH107" s="84"/>
      <c r="FI107" s="84"/>
      <c r="FJ107" s="84"/>
      <c r="FK107" s="84"/>
      <c r="FL107" s="84"/>
      <c r="FM107" s="84"/>
      <c r="FN107" s="84"/>
      <c r="FO107" s="84"/>
      <c r="FP107" s="84"/>
      <c r="FQ107" s="84"/>
      <c r="FR107" s="84"/>
      <c r="FS107" s="84"/>
      <c r="FT107" s="84"/>
      <c r="FU107" s="84"/>
      <c r="FV107" s="84"/>
      <c r="FW107" s="84"/>
      <c r="FX107" s="84"/>
      <c r="FY107" s="84"/>
      <c r="FZ107" s="84"/>
      <c r="GA107" s="84"/>
      <c r="GB107" s="84"/>
      <c r="GC107" s="84"/>
      <c r="GD107" s="84"/>
      <c r="GE107" s="84"/>
      <c r="GF107" s="84"/>
      <c r="GG107" s="84"/>
      <c r="GH107" s="84"/>
      <c r="GI107" s="84"/>
      <c r="GJ107" s="84"/>
      <c r="GK107" s="84"/>
      <c r="GL107" s="84"/>
      <c r="GM107" s="84"/>
      <c r="GN107" s="84"/>
      <c r="GO107" s="84"/>
      <c r="GP107" s="84"/>
      <c r="GQ107" s="84"/>
      <c r="GR107" s="84"/>
      <c r="GS107" s="84"/>
      <c r="GT107" s="84"/>
      <c r="GU107" s="84"/>
      <c r="GV107" s="84"/>
      <c r="GW107" s="84"/>
      <c r="GX107" s="84"/>
      <c r="GY107" s="84"/>
      <c r="GZ107" s="84"/>
      <c r="HA107" s="84"/>
      <c r="HB107" s="84"/>
      <c r="HC107" s="84"/>
      <c r="HD107" s="84"/>
      <c r="HE107" s="84"/>
      <c r="HF107" s="84"/>
      <c r="HG107" s="84"/>
      <c r="HH107" s="84"/>
      <c r="HI107" s="84"/>
      <c r="HJ107" s="84"/>
      <c r="HK107" s="84"/>
      <c r="HL107" s="84"/>
      <c r="HM107" s="84"/>
      <c r="HN107" s="84"/>
      <c r="HO107" s="84"/>
      <c r="HP107" s="84"/>
      <c r="HQ107" s="84"/>
      <c r="HR107" s="84"/>
      <c r="HS107" s="84"/>
      <c r="HT107" s="84"/>
      <c r="HU107" s="84"/>
      <c r="HV107" s="84"/>
      <c r="HW107" s="84"/>
      <c r="HX107" s="84"/>
      <c r="HY107" s="84"/>
      <c r="HZ107" s="84"/>
      <c r="IA107" s="84"/>
      <c r="IB107" s="84"/>
      <c r="IC107" s="84"/>
      <c r="ID107" s="84"/>
      <c r="IE107" s="84"/>
      <c r="IF107" s="84"/>
      <c r="IG107" s="84"/>
      <c r="IH107" s="84"/>
      <c r="II107" s="84"/>
      <c r="IJ107" s="84"/>
      <c r="IK107" s="84"/>
      <c r="IL107" s="84"/>
      <c r="IM107" s="84"/>
      <c r="IN107" s="84"/>
      <c r="IO107" s="84"/>
      <c r="IP107" s="84"/>
      <c r="IQ107" s="84"/>
      <c r="IR107" s="84"/>
      <c r="IS107" s="84"/>
      <c r="IT107" s="84"/>
      <c r="IU107" s="84"/>
      <c r="IV107" s="84"/>
      <c r="IW107" s="84"/>
      <c r="IX107" s="84"/>
      <c r="IY107" s="84"/>
      <c r="IZ107" s="84"/>
      <c r="JA107" s="84"/>
      <c r="JB107" s="84"/>
      <c r="JC107" s="84"/>
      <c r="JD107" s="84"/>
      <c r="JE107" s="84"/>
      <c r="JF107" s="84"/>
      <c r="JG107" s="84"/>
      <c r="JH107" s="84"/>
      <c r="JI107" s="84"/>
      <c r="JJ107" s="84"/>
      <c r="JK107" s="84"/>
      <c r="JL107" s="84"/>
      <c r="JM107" s="84"/>
      <c r="JN107" s="84"/>
      <c r="JO107" s="84"/>
      <c r="JP107" s="84"/>
      <c r="JQ107" s="84"/>
      <c r="JR107" s="84"/>
      <c r="JS107" s="84"/>
      <c r="JT107" s="84"/>
      <c r="JU107" s="84"/>
      <c r="JV107" s="84"/>
      <c r="JW107" s="84"/>
      <c r="JX107" s="84"/>
      <c r="JY107" s="84"/>
      <c r="JZ107" s="84"/>
      <c r="KA107" s="84"/>
      <c r="KB107" s="84"/>
      <c r="KC107" s="84"/>
      <c r="KD107" s="84"/>
      <c r="KE107" s="84"/>
      <c r="KF107" s="84"/>
      <c r="KG107" s="84"/>
      <c r="KH107" s="84"/>
      <c r="KI107" s="84"/>
      <c r="KJ107" s="84"/>
      <c r="KK107" s="84"/>
      <c r="KL107" s="84"/>
      <c r="KM107" s="84"/>
      <c r="KN107" s="84"/>
      <c r="KO107" s="84"/>
      <c r="KP107" s="84"/>
      <c r="KQ107" s="84"/>
      <c r="KR107" s="84"/>
      <c r="KS107" s="84"/>
      <c r="KT107" s="84"/>
      <c r="KU107" s="84"/>
      <c r="KV107" s="84"/>
      <c r="KW107" s="84"/>
      <c r="KX107" s="84"/>
      <c r="KY107" s="84"/>
      <c r="KZ107" s="84"/>
      <c r="LA107" s="84"/>
      <c r="LB107" s="84"/>
      <c r="LC107" s="84"/>
      <c r="LD107" s="84"/>
      <c r="LE107" s="84"/>
      <c r="LF107" s="84"/>
      <c r="LG107" s="84"/>
      <c r="LH107" s="84"/>
      <c r="LI107" s="84"/>
      <c r="LJ107" s="84"/>
      <c r="LK107" s="84"/>
      <c r="LL107" s="84"/>
      <c r="LM107" s="84"/>
      <c r="LN107" s="84"/>
      <c r="LO107" s="84"/>
      <c r="LP107" s="84"/>
      <c r="LQ107" s="84"/>
      <c r="LR107" s="84"/>
      <c r="LS107" s="84"/>
      <c r="LT107" s="84"/>
      <c r="LU107" s="84"/>
      <c r="LV107" s="84"/>
      <c r="LW107" s="84"/>
      <c r="LX107" s="84"/>
      <c r="LY107" s="84"/>
      <c r="LZ107" s="84"/>
      <c r="MA107" s="84"/>
      <c r="MB107" s="84"/>
      <c r="MC107" s="84"/>
      <c r="MD107" s="84"/>
      <c r="ME107" s="84"/>
      <c r="MF107" s="84"/>
      <c r="MG107" s="84"/>
      <c r="MH107" s="84"/>
      <c r="MI107" s="84"/>
      <c r="MJ107" s="84"/>
      <c r="MK107" s="84"/>
      <c r="ML107" s="84"/>
      <c r="MM107" s="84"/>
      <c r="MN107" s="84"/>
      <c r="MO107" s="84"/>
      <c r="MP107" s="84"/>
      <c r="MQ107" s="84"/>
      <c r="MR107" s="84"/>
      <c r="MS107" s="84"/>
      <c r="MT107" s="84"/>
      <c r="MU107" s="84"/>
      <c r="MV107" s="84"/>
      <c r="MW107" s="84"/>
      <c r="MX107" s="84"/>
      <c r="MY107" s="84"/>
      <c r="MZ107" s="84"/>
      <c r="NA107" s="84"/>
      <c r="NB107" s="84"/>
      <c r="NC107" s="84"/>
      <c r="ND107" s="84"/>
      <c r="NE107" s="84"/>
      <c r="NF107" s="84"/>
      <c r="NG107" s="84"/>
      <c r="NH107" s="84"/>
      <c r="NI107" s="84"/>
      <c r="NJ107" s="84"/>
      <c r="NK107" s="84"/>
      <c r="NL107" s="84"/>
      <c r="NM107" s="84"/>
      <c r="NN107" s="84"/>
      <c r="NO107" s="84"/>
      <c r="NP107" s="84"/>
      <c r="NQ107" s="84"/>
      <c r="NR107" s="84"/>
      <c r="NS107" s="84"/>
      <c r="NT107" s="84"/>
      <c r="NU107" s="84"/>
      <c r="NV107" s="84"/>
      <c r="NW107" s="84"/>
    </row>
    <row r="108" spans="1:387" s="40" customFormat="1" ht="84" customHeight="1" x14ac:dyDescent="0.25">
      <c r="A108" s="79"/>
      <c r="B108" s="79"/>
      <c r="C108" s="79">
        <v>1</v>
      </c>
      <c r="D108" s="79"/>
      <c r="E108" s="79"/>
      <c r="F108" s="30"/>
      <c r="G108" s="30"/>
      <c r="H108" s="30">
        <v>1</v>
      </c>
      <c r="I108" s="30"/>
      <c r="J108" s="30"/>
      <c r="K108" s="30"/>
      <c r="L108" s="30"/>
      <c r="M108" s="32" t="s">
        <v>1297</v>
      </c>
      <c r="N108" s="33" t="s">
        <v>19</v>
      </c>
      <c r="O108" s="3" t="s">
        <v>1382</v>
      </c>
      <c r="P108" s="34" t="s">
        <v>2085</v>
      </c>
      <c r="Q108" s="31" t="s">
        <v>1458</v>
      </c>
      <c r="R108" s="32" t="s">
        <v>1383</v>
      </c>
      <c r="S108" s="35" t="s">
        <v>901</v>
      </c>
      <c r="T108" s="82">
        <v>44718</v>
      </c>
      <c r="U108" s="82">
        <v>44722</v>
      </c>
      <c r="V108" s="82">
        <v>44910</v>
      </c>
      <c r="W108" s="36">
        <v>65000000</v>
      </c>
      <c r="X108" s="19">
        <v>0</v>
      </c>
      <c r="Y108" s="19">
        <v>0</v>
      </c>
      <c r="Z108" s="19">
        <v>0</v>
      </c>
      <c r="AA108" s="19">
        <v>0</v>
      </c>
      <c r="AB108" s="22">
        <f t="shared" si="12"/>
        <v>65000000</v>
      </c>
      <c r="AC108" s="19">
        <v>0</v>
      </c>
      <c r="AD108" s="22">
        <f t="shared" si="13"/>
        <v>65000000</v>
      </c>
      <c r="AE108" s="20">
        <v>0</v>
      </c>
      <c r="AF108" s="22">
        <f t="shared" si="14"/>
        <v>65000000</v>
      </c>
      <c r="AG108" s="38" t="s">
        <v>46</v>
      </c>
      <c r="AH108" s="37" t="s">
        <v>1013</v>
      </c>
      <c r="AI108" s="37" t="s">
        <v>1384</v>
      </c>
      <c r="AJ108" s="39">
        <v>900170405</v>
      </c>
      <c r="AK108" s="39">
        <v>2</v>
      </c>
      <c r="AL108" s="37" t="s">
        <v>1385</v>
      </c>
      <c r="AM108" s="39">
        <v>7953260</v>
      </c>
      <c r="AN108" s="108" t="s">
        <v>1386</v>
      </c>
      <c r="AO108" s="109" t="s">
        <v>20</v>
      </c>
      <c r="AP108" s="84"/>
      <c r="AQ108" s="84"/>
      <c r="AR108" s="84"/>
      <c r="AS108" s="84"/>
      <c r="AT108" s="84"/>
      <c r="AU108" s="84"/>
      <c r="AV108" s="84"/>
      <c r="AW108" s="84"/>
      <c r="AX108" s="84"/>
      <c r="AY108" s="84"/>
      <c r="AZ108" s="84"/>
      <c r="BA108" s="84"/>
      <c r="BB108" s="84"/>
      <c r="BC108" s="84"/>
      <c r="BD108" s="84"/>
      <c r="BE108" s="84"/>
      <c r="BF108" s="84"/>
      <c r="BG108" s="84"/>
      <c r="BH108" s="84"/>
      <c r="BI108" s="84"/>
      <c r="BJ108" s="84"/>
      <c r="BK108" s="84"/>
      <c r="BL108" s="84"/>
      <c r="BM108" s="84"/>
      <c r="BN108" s="84"/>
      <c r="BO108" s="84"/>
      <c r="BP108" s="84"/>
      <c r="BQ108" s="84"/>
      <c r="BR108" s="84"/>
      <c r="BS108" s="84"/>
      <c r="BT108" s="84"/>
      <c r="BU108" s="84"/>
      <c r="BV108" s="84"/>
      <c r="BW108" s="84"/>
      <c r="BX108" s="84"/>
      <c r="BY108" s="84"/>
      <c r="BZ108" s="84"/>
      <c r="CA108" s="84"/>
      <c r="CB108" s="84"/>
      <c r="CC108" s="84"/>
      <c r="CD108" s="84"/>
      <c r="CE108" s="84"/>
      <c r="CF108" s="84"/>
      <c r="CG108" s="84"/>
      <c r="CH108" s="84"/>
      <c r="CI108" s="84"/>
      <c r="CJ108" s="84"/>
      <c r="CK108" s="84"/>
      <c r="CL108" s="84"/>
      <c r="CM108" s="84"/>
      <c r="CN108" s="84"/>
      <c r="CO108" s="84"/>
      <c r="CP108" s="84"/>
      <c r="CQ108" s="84"/>
      <c r="CR108" s="84"/>
      <c r="CS108" s="84"/>
      <c r="CT108" s="84"/>
      <c r="CU108" s="84"/>
      <c r="CV108" s="84"/>
      <c r="CW108" s="84"/>
      <c r="CX108" s="84"/>
      <c r="CY108" s="84"/>
      <c r="CZ108" s="84"/>
      <c r="DA108" s="84"/>
      <c r="DB108" s="84"/>
      <c r="DC108" s="84"/>
      <c r="DD108" s="84"/>
      <c r="DE108" s="84"/>
      <c r="DF108" s="84"/>
      <c r="DG108" s="84"/>
      <c r="DH108" s="84"/>
      <c r="DI108" s="84"/>
      <c r="DJ108" s="84"/>
      <c r="DK108" s="84"/>
      <c r="DL108" s="84"/>
      <c r="DM108" s="84"/>
      <c r="DN108" s="84"/>
      <c r="DO108" s="84"/>
      <c r="DP108" s="84"/>
      <c r="DQ108" s="84"/>
      <c r="DR108" s="84"/>
      <c r="DS108" s="84"/>
      <c r="DT108" s="84"/>
      <c r="DU108" s="84"/>
      <c r="DV108" s="84"/>
      <c r="DW108" s="84"/>
      <c r="DX108" s="84"/>
      <c r="DY108" s="84"/>
      <c r="DZ108" s="84"/>
      <c r="EA108" s="84"/>
      <c r="EB108" s="84"/>
      <c r="EC108" s="84"/>
      <c r="ED108" s="84"/>
      <c r="EE108" s="84"/>
      <c r="EF108" s="84"/>
      <c r="EG108" s="84"/>
      <c r="EH108" s="84"/>
      <c r="EI108" s="84"/>
      <c r="EJ108" s="84"/>
      <c r="EK108" s="84"/>
      <c r="EL108" s="84"/>
      <c r="EM108" s="84"/>
      <c r="EN108" s="84"/>
      <c r="EO108" s="84"/>
      <c r="EP108" s="84"/>
      <c r="EQ108" s="84"/>
      <c r="ER108" s="84"/>
      <c r="ES108" s="84"/>
      <c r="ET108" s="84"/>
      <c r="EU108" s="84"/>
      <c r="EV108" s="84"/>
      <c r="EW108" s="84"/>
      <c r="EX108" s="84"/>
      <c r="EY108" s="84"/>
      <c r="EZ108" s="84"/>
      <c r="FA108" s="84"/>
      <c r="FB108" s="84"/>
      <c r="FC108" s="84"/>
      <c r="FD108" s="84"/>
      <c r="FE108" s="84"/>
      <c r="FF108" s="84"/>
      <c r="FG108" s="84"/>
      <c r="FH108" s="84"/>
      <c r="FI108" s="84"/>
      <c r="FJ108" s="84"/>
      <c r="FK108" s="84"/>
      <c r="FL108" s="84"/>
      <c r="FM108" s="84"/>
      <c r="FN108" s="84"/>
      <c r="FO108" s="84"/>
      <c r="FP108" s="84"/>
      <c r="FQ108" s="84"/>
      <c r="FR108" s="84"/>
      <c r="FS108" s="84"/>
      <c r="FT108" s="84"/>
      <c r="FU108" s="84"/>
      <c r="FV108" s="84"/>
      <c r="FW108" s="84"/>
      <c r="FX108" s="84"/>
      <c r="FY108" s="84"/>
      <c r="FZ108" s="84"/>
      <c r="GA108" s="84"/>
      <c r="GB108" s="84"/>
      <c r="GC108" s="84"/>
      <c r="GD108" s="84"/>
      <c r="GE108" s="84"/>
      <c r="GF108" s="84"/>
      <c r="GG108" s="84"/>
      <c r="GH108" s="84"/>
      <c r="GI108" s="84"/>
      <c r="GJ108" s="84"/>
      <c r="GK108" s="84"/>
      <c r="GL108" s="84"/>
      <c r="GM108" s="84"/>
      <c r="GN108" s="84"/>
      <c r="GO108" s="84"/>
      <c r="GP108" s="84"/>
      <c r="GQ108" s="84"/>
      <c r="GR108" s="84"/>
      <c r="GS108" s="84"/>
      <c r="GT108" s="84"/>
      <c r="GU108" s="84"/>
      <c r="GV108" s="84"/>
      <c r="GW108" s="84"/>
      <c r="GX108" s="84"/>
      <c r="GY108" s="84"/>
      <c r="GZ108" s="84"/>
      <c r="HA108" s="84"/>
      <c r="HB108" s="84"/>
      <c r="HC108" s="84"/>
      <c r="HD108" s="84"/>
      <c r="HE108" s="84"/>
      <c r="HF108" s="84"/>
      <c r="HG108" s="84"/>
      <c r="HH108" s="84"/>
      <c r="HI108" s="84"/>
      <c r="HJ108" s="84"/>
      <c r="HK108" s="84"/>
      <c r="HL108" s="84"/>
      <c r="HM108" s="84"/>
      <c r="HN108" s="84"/>
      <c r="HO108" s="84"/>
      <c r="HP108" s="84"/>
      <c r="HQ108" s="84"/>
      <c r="HR108" s="84"/>
      <c r="HS108" s="84"/>
      <c r="HT108" s="84"/>
      <c r="HU108" s="84"/>
      <c r="HV108" s="84"/>
      <c r="HW108" s="84"/>
      <c r="HX108" s="84"/>
      <c r="HY108" s="84"/>
      <c r="HZ108" s="84"/>
      <c r="IA108" s="84"/>
      <c r="IB108" s="84"/>
      <c r="IC108" s="84"/>
      <c r="ID108" s="84"/>
      <c r="IE108" s="84"/>
      <c r="IF108" s="84"/>
      <c r="IG108" s="84"/>
      <c r="IH108" s="84"/>
      <c r="II108" s="84"/>
      <c r="IJ108" s="84"/>
      <c r="IK108" s="84"/>
      <c r="IL108" s="84"/>
      <c r="IM108" s="84"/>
      <c r="IN108" s="84"/>
      <c r="IO108" s="84"/>
      <c r="IP108" s="84"/>
      <c r="IQ108" s="84"/>
      <c r="IR108" s="84"/>
      <c r="IS108" s="84"/>
      <c r="IT108" s="84"/>
      <c r="IU108" s="84"/>
      <c r="IV108" s="84"/>
      <c r="IW108" s="84"/>
      <c r="IX108" s="84"/>
      <c r="IY108" s="84"/>
      <c r="IZ108" s="84"/>
      <c r="JA108" s="84"/>
      <c r="JB108" s="84"/>
      <c r="JC108" s="84"/>
      <c r="JD108" s="84"/>
      <c r="JE108" s="84"/>
      <c r="JF108" s="84"/>
      <c r="JG108" s="84"/>
      <c r="JH108" s="84"/>
      <c r="JI108" s="84"/>
      <c r="JJ108" s="84"/>
      <c r="JK108" s="84"/>
      <c r="JL108" s="84"/>
      <c r="JM108" s="84"/>
      <c r="JN108" s="84"/>
      <c r="JO108" s="84"/>
      <c r="JP108" s="84"/>
      <c r="JQ108" s="84"/>
      <c r="JR108" s="84"/>
      <c r="JS108" s="84"/>
      <c r="JT108" s="84"/>
      <c r="JU108" s="84"/>
      <c r="JV108" s="84"/>
      <c r="JW108" s="84"/>
      <c r="JX108" s="84"/>
      <c r="JY108" s="84"/>
      <c r="JZ108" s="84"/>
      <c r="KA108" s="84"/>
      <c r="KB108" s="84"/>
      <c r="KC108" s="84"/>
      <c r="KD108" s="84"/>
      <c r="KE108" s="84"/>
      <c r="KF108" s="84"/>
      <c r="KG108" s="84"/>
      <c r="KH108" s="84"/>
      <c r="KI108" s="84"/>
      <c r="KJ108" s="84"/>
      <c r="KK108" s="84"/>
      <c r="KL108" s="84"/>
      <c r="KM108" s="84"/>
      <c r="KN108" s="84"/>
      <c r="KO108" s="84"/>
      <c r="KP108" s="84"/>
      <c r="KQ108" s="84"/>
      <c r="KR108" s="84"/>
      <c r="KS108" s="84"/>
      <c r="KT108" s="84"/>
      <c r="KU108" s="84"/>
      <c r="KV108" s="84"/>
      <c r="KW108" s="84"/>
      <c r="KX108" s="84"/>
      <c r="KY108" s="84"/>
      <c r="KZ108" s="84"/>
      <c r="LA108" s="84"/>
      <c r="LB108" s="84"/>
      <c r="LC108" s="84"/>
      <c r="LD108" s="84"/>
      <c r="LE108" s="84"/>
      <c r="LF108" s="84"/>
      <c r="LG108" s="84"/>
      <c r="LH108" s="84"/>
      <c r="LI108" s="84"/>
      <c r="LJ108" s="84"/>
      <c r="LK108" s="84"/>
      <c r="LL108" s="84"/>
      <c r="LM108" s="84"/>
      <c r="LN108" s="84"/>
      <c r="LO108" s="84"/>
      <c r="LP108" s="84"/>
      <c r="LQ108" s="84"/>
      <c r="LR108" s="84"/>
      <c r="LS108" s="84"/>
      <c r="LT108" s="84"/>
      <c r="LU108" s="84"/>
      <c r="LV108" s="84"/>
      <c r="LW108" s="84"/>
      <c r="LX108" s="84"/>
      <c r="LY108" s="84"/>
      <c r="LZ108" s="84"/>
      <c r="MA108" s="84"/>
      <c r="MB108" s="84"/>
      <c r="MC108" s="84"/>
      <c r="MD108" s="84"/>
      <c r="ME108" s="84"/>
      <c r="MF108" s="84"/>
      <c r="MG108" s="84"/>
      <c r="MH108" s="84"/>
      <c r="MI108" s="84"/>
      <c r="MJ108" s="84"/>
      <c r="MK108" s="84"/>
      <c r="ML108" s="84"/>
      <c r="MM108" s="84"/>
      <c r="MN108" s="84"/>
      <c r="MO108" s="84"/>
      <c r="MP108" s="84"/>
      <c r="MQ108" s="84"/>
      <c r="MR108" s="84"/>
      <c r="MS108" s="84"/>
      <c r="MT108" s="84"/>
      <c r="MU108" s="84"/>
      <c r="MV108" s="84"/>
      <c r="MW108" s="84"/>
      <c r="MX108" s="84"/>
      <c r="MY108" s="84"/>
      <c r="MZ108" s="84"/>
      <c r="NA108" s="84"/>
      <c r="NB108" s="84"/>
      <c r="NC108" s="84"/>
      <c r="ND108" s="84"/>
      <c r="NE108" s="84"/>
      <c r="NF108" s="84"/>
      <c r="NG108" s="84"/>
      <c r="NH108" s="84"/>
      <c r="NI108" s="84"/>
      <c r="NJ108" s="84"/>
      <c r="NK108" s="84"/>
      <c r="NL108" s="84"/>
      <c r="NM108" s="84"/>
      <c r="NN108" s="84"/>
      <c r="NO108" s="84"/>
      <c r="NP108" s="84"/>
      <c r="NQ108" s="84"/>
      <c r="NR108" s="84"/>
      <c r="NS108" s="84"/>
      <c r="NT108" s="84"/>
      <c r="NU108" s="84"/>
      <c r="NV108" s="84"/>
      <c r="NW108" s="84"/>
    </row>
    <row r="109" spans="1:387" s="40" customFormat="1" ht="81" x14ac:dyDescent="0.25">
      <c r="A109" s="79"/>
      <c r="B109" s="79"/>
      <c r="C109" s="79">
        <v>1</v>
      </c>
      <c r="D109" s="79"/>
      <c r="E109" s="79"/>
      <c r="F109" s="30"/>
      <c r="G109" s="30"/>
      <c r="H109" s="30">
        <v>1</v>
      </c>
      <c r="I109" s="30"/>
      <c r="J109" s="30"/>
      <c r="K109" s="30"/>
      <c r="L109" s="30"/>
      <c r="M109" s="32" t="s">
        <v>1904</v>
      </c>
      <c r="N109" s="33" t="s">
        <v>86</v>
      </c>
      <c r="O109" s="3" t="s">
        <v>1389</v>
      </c>
      <c r="P109" s="34" t="s">
        <v>2086</v>
      </c>
      <c r="Q109" s="31" t="s">
        <v>1456</v>
      </c>
      <c r="R109" s="32" t="s">
        <v>1390</v>
      </c>
      <c r="S109" s="35" t="s">
        <v>1391</v>
      </c>
      <c r="T109" s="82">
        <v>44706</v>
      </c>
      <c r="U109" s="82">
        <v>44712</v>
      </c>
      <c r="V109" s="82">
        <v>44910</v>
      </c>
      <c r="W109" s="36">
        <v>4000000</v>
      </c>
      <c r="X109" s="19">
        <v>0</v>
      </c>
      <c r="Y109" s="19">
        <v>0</v>
      </c>
      <c r="Z109" s="19">
        <v>0</v>
      </c>
      <c r="AA109" s="19">
        <v>0</v>
      </c>
      <c r="AB109" s="22">
        <f t="shared" si="12"/>
        <v>4000000</v>
      </c>
      <c r="AC109" s="19">
        <v>0</v>
      </c>
      <c r="AD109" s="22">
        <f t="shared" si="13"/>
        <v>4000000</v>
      </c>
      <c r="AE109" s="20">
        <v>0</v>
      </c>
      <c r="AF109" s="22">
        <f t="shared" si="14"/>
        <v>4000000</v>
      </c>
      <c r="AG109" s="38" t="s">
        <v>1753</v>
      </c>
      <c r="AH109" s="37" t="s">
        <v>1013</v>
      </c>
      <c r="AI109" s="37" t="s">
        <v>373</v>
      </c>
      <c r="AJ109" s="39">
        <v>900103910</v>
      </c>
      <c r="AK109" s="39">
        <v>5</v>
      </c>
      <c r="AL109" s="37" t="s">
        <v>818</v>
      </c>
      <c r="AM109" s="39">
        <v>6103123</v>
      </c>
      <c r="AN109" s="108" t="s">
        <v>156</v>
      </c>
      <c r="AO109" s="109" t="s">
        <v>20</v>
      </c>
      <c r="AP109" s="84"/>
      <c r="AQ109" s="84"/>
      <c r="AR109" s="84"/>
      <c r="AS109" s="84"/>
      <c r="AT109" s="84"/>
      <c r="AU109" s="84"/>
      <c r="AV109" s="84"/>
      <c r="AW109" s="84"/>
      <c r="AX109" s="84"/>
      <c r="AY109" s="84"/>
      <c r="AZ109" s="84"/>
      <c r="BA109" s="84"/>
      <c r="BB109" s="84"/>
      <c r="BC109" s="84"/>
      <c r="BD109" s="84"/>
      <c r="BE109" s="84"/>
      <c r="BF109" s="84"/>
      <c r="BG109" s="84"/>
      <c r="BH109" s="84"/>
      <c r="BI109" s="84"/>
      <c r="BJ109" s="84"/>
      <c r="BK109" s="84"/>
      <c r="BL109" s="84"/>
      <c r="BM109" s="84"/>
      <c r="BN109" s="84"/>
      <c r="BO109" s="84"/>
      <c r="BP109" s="84"/>
      <c r="BQ109" s="84"/>
      <c r="BR109" s="84"/>
      <c r="BS109" s="84"/>
      <c r="BT109" s="84"/>
      <c r="BU109" s="84"/>
      <c r="BV109" s="84"/>
      <c r="BW109" s="84"/>
      <c r="BX109" s="84"/>
      <c r="BY109" s="84"/>
      <c r="BZ109" s="84"/>
      <c r="CA109" s="84"/>
      <c r="CB109" s="84"/>
      <c r="CC109" s="84"/>
      <c r="CD109" s="84"/>
      <c r="CE109" s="84"/>
      <c r="CF109" s="84"/>
      <c r="CG109" s="84"/>
      <c r="CH109" s="84"/>
      <c r="CI109" s="84"/>
      <c r="CJ109" s="84"/>
      <c r="CK109" s="84"/>
      <c r="CL109" s="84"/>
      <c r="CM109" s="84"/>
      <c r="CN109" s="84"/>
      <c r="CO109" s="84"/>
      <c r="CP109" s="84"/>
      <c r="CQ109" s="84"/>
      <c r="CR109" s="84"/>
      <c r="CS109" s="84"/>
      <c r="CT109" s="84"/>
      <c r="CU109" s="84"/>
      <c r="CV109" s="84"/>
      <c r="CW109" s="84"/>
      <c r="CX109" s="84"/>
      <c r="CY109" s="84"/>
      <c r="CZ109" s="84"/>
      <c r="DA109" s="84"/>
      <c r="DB109" s="84"/>
      <c r="DC109" s="84"/>
      <c r="DD109" s="84"/>
      <c r="DE109" s="84"/>
      <c r="DF109" s="84"/>
      <c r="DG109" s="84"/>
      <c r="DH109" s="84"/>
      <c r="DI109" s="84"/>
      <c r="DJ109" s="84"/>
      <c r="DK109" s="84"/>
      <c r="DL109" s="84"/>
      <c r="DM109" s="84"/>
      <c r="DN109" s="84"/>
      <c r="DO109" s="84"/>
      <c r="DP109" s="84"/>
      <c r="DQ109" s="84"/>
      <c r="DR109" s="84"/>
      <c r="DS109" s="84"/>
      <c r="DT109" s="84"/>
      <c r="DU109" s="84"/>
      <c r="DV109" s="84"/>
      <c r="DW109" s="84"/>
      <c r="DX109" s="84"/>
      <c r="DY109" s="84"/>
      <c r="DZ109" s="84"/>
      <c r="EA109" s="84"/>
      <c r="EB109" s="84"/>
      <c r="EC109" s="84"/>
      <c r="ED109" s="84"/>
      <c r="EE109" s="84"/>
      <c r="EF109" s="84"/>
      <c r="EG109" s="84"/>
      <c r="EH109" s="84"/>
      <c r="EI109" s="84"/>
      <c r="EJ109" s="84"/>
      <c r="EK109" s="84"/>
      <c r="EL109" s="84"/>
      <c r="EM109" s="84"/>
      <c r="EN109" s="84"/>
      <c r="EO109" s="84"/>
      <c r="EP109" s="84"/>
      <c r="EQ109" s="84"/>
      <c r="ER109" s="84"/>
      <c r="ES109" s="84"/>
      <c r="ET109" s="84"/>
      <c r="EU109" s="84"/>
      <c r="EV109" s="84"/>
      <c r="EW109" s="84"/>
      <c r="EX109" s="84"/>
      <c r="EY109" s="84"/>
      <c r="EZ109" s="84"/>
      <c r="FA109" s="84"/>
      <c r="FB109" s="84"/>
      <c r="FC109" s="84"/>
      <c r="FD109" s="84"/>
      <c r="FE109" s="84"/>
      <c r="FF109" s="84"/>
      <c r="FG109" s="84"/>
      <c r="FH109" s="84"/>
      <c r="FI109" s="84"/>
      <c r="FJ109" s="84"/>
      <c r="FK109" s="84"/>
      <c r="FL109" s="84"/>
      <c r="FM109" s="84"/>
      <c r="FN109" s="84"/>
      <c r="FO109" s="84"/>
      <c r="FP109" s="84"/>
      <c r="FQ109" s="84"/>
      <c r="FR109" s="84"/>
      <c r="FS109" s="84"/>
      <c r="FT109" s="84"/>
      <c r="FU109" s="84"/>
      <c r="FV109" s="84"/>
      <c r="FW109" s="84"/>
      <c r="FX109" s="84"/>
      <c r="FY109" s="84"/>
      <c r="FZ109" s="84"/>
      <c r="GA109" s="84"/>
      <c r="GB109" s="84"/>
      <c r="GC109" s="84"/>
      <c r="GD109" s="84"/>
      <c r="GE109" s="84"/>
      <c r="GF109" s="84"/>
      <c r="GG109" s="84"/>
      <c r="GH109" s="84"/>
      <c r="GI109" s="84"/>
      <c r="GJ109" s="84"/>
      <c r="GK109" s="84"/>
      <c r="GL109" s="84"/>
      <c r="GM109" s="84"/>
      <c r="GN109" s="84"/>
      <c r="GO109" s="84"/>
      <c r="GP109" s="84"/>
      <c r="GQ109" s="84"/>
      <c r="GR109" s="84"/>
      <c r="GS109" s="84"/>
      <c r="GT109" s="84"/>
      <c r="GU109" s="84"/>
      <c r="GV109" s="84"/>
      <c r="GW109" s="84"/>
      <c r="GX109" s="84"/>
      <c r="GY109" s="84"/>
      <c r="GZ109" s="84"/>
      <c r="HA109" s="84"/>
      <c r="HB109" s="84"/>
      <c r="HC109" s="84"/>
      <c r="HD109" s="84"/>
      <c r="HE109" s="84"/>
      <c r="HF109" s="84"/>
      <c r="HG109" s="84"/>
      <c r="HH109" s="84"/>
      <c r="HI109" s="84"/>
      <c r="HJ109" s="84"/>
      <c r="HK109" s="84"/>
      <c r="HL109" s="84"/>
      <c r="HM109" s="84"/>
      <c r="HN109" s="84"/>
      <c r="HO109" s="84"/>
      <c r="HP109" s="84"/>
      <c r="HQ109" s="84"/>
      <c r="HR109" s="84"/>
      <c r="HS109" s="84"/>
      <c r="HT109" s="84"/>
      <c r="HU109" s="84"/>
      <c r="HV109" s="84"/>
      <c r="HW109" s="84"/>
      <c r="HX109" s="84"/>
      <c r="HY109" s="84"/>
      <c r="HZ109" s="84"/>
      <c r="IA109" s="84"/>
      <c r="IB109" s="84"/>
      <c r="IC109" s="84"/>
      <c r="ID109" s="84"/>
      <c r="IE109" s="84"/>
      <c r="IF109" s="84"/>
      <c r="IG109" s="84"/>
      <c r="IH109" s="84"/>
      <c r="II109" s="84"/>
      <c r="IJ109" s="84"/>
      <c r="IK109" s="84"/>
      <c r="IL109" s="84"/>
      <c r="IM109" s="84"/>
      <c r="IN109" s="84"/>
      <c r="IO109" s="84"/>
      <c r="IP109" s="84"/>
      <c r="IQ109" s="84"/>
      <c r="IR109" s="84"/>
      <c r="IS109" s="84"/>
      <c r="IT109" s="84"/>
      <c r="IU109" s="84"/>
      <c r="IV109" s="84"/>
      <c r="IW109" s="84"/>
      <c r="IX109" s="84"/>
      <c r="IY109" s="84"/>
      <c r="IZ109" s="84"/>
      <c r="JA109" s="84"/>
      <c r="JB109" s="84"/>
      <c r="JC109" s="84"/>
      <c r="JD109" s="84"/>
      <c r="JE109" s="84"/>
      <c r="JF109" s="84"/>
      <c r="JG109" s="84"/>
      <c r="JH109" s="84"/>
      <c r="JI109" s="84"/>
      <c r="JJ109" s="84"/>
      <c r="JK109" s="84"/>
      <c r="JL109" s="84"/>
      <c r="JM109" s="84"/>
      <c r="JN109" s="84"/>
      <c r="JO109" s="84"/>
      <c r="JP109" s="84"/>
      <c r="JQ109" s="84"/>
      <c r="JR109" s="84"/>
      <c r="JS109" s="84"/>
      <c r="JT109" s="84"/>
      <c r="JU109" s="84"/>
      <c r="JV109" s="84"/>
      <c r="JW109" s="84"/>
      <c r="JX109" s="84"/>
      <c r="JY109" s="84"/>
      <c r="JZ109" s="84"/>
      <c r="KA109" s="84"/>
      <c r="KB109" s="84"/>
      <c r="KC109" s="84"/>
      <c r="KD109" s="84"/>
      <c r="KE109" s="84"/>
      <c r="KF109" s="84"/>
      <c r="KG109" s="84"/>
      <c r="KH109" s="84"/>
      <c r="KI109" s="84"/>
      <c r="KJ109" s="84"/>
      <c r="KK109" s="84"/>
      <c r="KL109" s="84"/>
      <c r="KM109" s="84"/>
      <c r="KN109" s="84"/>
      <c r="KO109" s="84"/>
      <c r="KP109" s="84"/>
      <c r="KQ109" s="84"/>
      <c r="KR109" s="84"/>
      <c r="KS109" s="84"/>
      <c r="KT109" s="84"/>
      <c r="KU109" s="84"/>
      <c r="KV109" s="84"/>
      <c r="KW109" s="84"/>
      <c r="KX109" s="84"/>
      <c r="KY109" s="84"/>
      <c r="KZ109" s="84"/>
      <c r="LA109" s="84"/>
      <c r="LB109" s="84"/>
      <c r="LC109" s="84"/>
      <c r="LD109" s="84"/>
      <c r="LE109" s="84"/>
      <c r="LF109" s="84"/>
      <c r="LG109" s="84"/>
      <c r="LH109" s="84"/>
      <c r="LI109" s="84"/>
      <c r="LJ109" s="84"/>
      <c r="LK109" s="84"/>
      <c r="LL109" s="84"/>
      <c r="LM109" s="84"/>
      <c r="LN109" s="84"/>
      <c r="LO109" s="84"/>
      <c r="LP109" s="84"/>
      <c r="LQ109" s="84"/>
      <c r="LR109" s="84"/>
      <c r="LS109" s="84"/>
      <c r="LT109" s="84"/>
      <c r="LU109" s="84"/>
      <c r="LV109" s="84"/>
      <c r="LW109" s="84"/>
      <c r="LX109" s="84"/>
      <c r="LY109" s="84"/>
      <c r="LZ109" s="84"/>
      <c r="MA109" s="84"/>
      <c r="MB109" s="84"/>
      <c r="MC109" s="84"/>
      <c r="MD109" s="84"/>
      <c r="ME109" s="84"/>
      <c r="MF109" s="84"/>
      <c r="MG109" s="84"/>
      <c r="MH109" s="84"/>
      <c r="MI109" s="84"/>
      <c r="MJ109" s="84"/>
      <c r="MK109" s="84"/>
      <c r="ML109" s="84"/>
      <c r="MM109" s="84"/>
      <c r="MN109" s="84"/>
      <c r="MO109" s="84"/>
      <c r="MP109" s="84"/>
      <c r="MQ109" s="84"/>
      <c r="MR109" s="84"/>
      <c r="MS109" s="84"/>
      <c r="MT109" s="84"/>
      <c r="MU109" s="84"/>
      <c r="MV109" s="84"/>
      <c r="MW109" s="84"/>
      <c r="MX109" s="84"/>
      <c r="MY109" s="84"/>
      <c r="MZ109" s="84"/>
      <c r="NA109" s="84"/>
      <c r="NB109" s="84"/>
      <c r="NC109" s="84"/>
      <c r="ND109" s="84"/>
      <c r="NE109" s="84"/>
      <c r="NF109" s="84"/>
      <c r="NG109" s="84"/>
      <c r="NH109" s="84"/>
      <c r="NI109" s="84"/>
      <c r="NJ109" s="84"/>
      <c r="NK109" s="84"/>
      <c r="NL109" s="84"/>
      <c r="NM109" s="84"/>
      <c r="NN109" s="84"/>
      <c r="NO109" s="84"/>
      <c r="NP109" s="84"/>
      <c r="NQ109" s="84"/>
      <c r="NR109" s="84"/>
      <c r="NS109" s="84"/>
      <c r="NT109" s="84"/>
      <c r="NU109" s="84"/>
      <c r="NV109" s="84"/>
      <c r="NW109" s="84"/>
    </row>
    <row r="110" spans="1:387" s="40" customFormat="1" ht="84" customHeight="1" x14ac:dyDescent="0.25">
      <c r="A110" s="79">
        <v>1</v>
      </c>
      <c r="B110" s="79"/>
      <c r="C110" s="79"/>
      <c r="D110" s="79"/>
      <c r="E110" s="79"/>
      <c r="F110" s="30"/>
      <c r="G110" s="30"/>
      <c r="H110" s="30">
        <v>1</v>
      </c>
      <c r="I110" s="30"/>
      <c r="J110" s="30"/>
      <c r="K110" s="30"/>
      <c r="L110" s="30"/>
      <c r="M110" s="32" t="s">
        <v>1326</v>
      </c>
      <c r="N110" s="33" t="s">
        <v>309</v>
      </c>
      <c r="O110" s="3" t="s">
        <v>1392</v>
      </c>
      <c r="P110" s="34" t="s">
        <v>2087</v>
      </c>
      <c r="Q110" s="31" t="s">
        <v>1457</v>
      </c>
      <c r="R110" s="32" t="s">
        <v>1393</v>
      </c>
      <c r="S110" s="35" t="s">
        <v>1979</v>
      </c>
      <c r="T110" s="82">
        <v>44706</v>
      </c>
      <c r="U110" s="82">
        <v>44719</v>
      </c>
      <c r="V110" s="82">
        <v>44910</v>
      </c>
      <c r="W110" s="36">
        <v>10000000</v>
      </c>
      <c r="X110" s="19">
        <v>0</v>
      </c>
      <c r="Y110" s="19">
        <v>0</v>
      </c>
      <c r="Z110" s="19">
        <v>0</v>
      </c>
      <c r="AA110" s="19">
        <v>0</v>
      </c>
      <c r="AB110" s="22">
        <f t="shared" si="12"/>
        <v>10000000</v>
      </c>
      <c r="AC110" s="19">
        <v>0</v>
      </c>
      <c r="AD110" s="22">
        <f t="shared" si="13"/>
        <v>10000000</v>
      </c>
      <c r="AE110" s="20">
        <v>0</v>
      </c>
      <c r="AF110" s="22">
        <f t="shared" si="14"/>
        <v>10000000</v>
      </c>
      <c r="AG110" s="38" t="s">
        <v>78</v>
      </c>
      <c r="AH110" s="37" t="s">
        <v>1013</v>
      </c>
      <c r="AI110" s="37" t="s">
        <v>968</v>
      </c>
      <c r="AJ110" s="39">
        <v>900618831</v>
      </c>
      <c r="AK110" s="39">
        <v>2</v>
      </c>
      <c r="AL110" s="37" t="s">
        <v>969</v>
      </c>
      <c r="AM110" s="39">
        <v>7456572</v>
      </c>
      <c r="AN110" s="108" t="s">
        <v>452</v>
      </c>
      <c r="AO110" s="109" t="s">
        <v>20</v>
      </c>
      <c r="AP110" s="84"/>
      <c r="AQ110" s="84"/>
      <c r="AR110" s="84"/>
      <c r="AS110" s="84"/>
      <c r="AT110" s="84"/>
      <c r="AU110" s="84"/>
      <c r="AV110" s="84"/>
      <c r="AW110" s="84"/>
      <c r="AX110" s="84"/>
      <c r="AY110" s="84"/>
      <c r="AZ110" s="84"/>
      <c r="BA110" s="84"/>
      <c r="BB110" s="84"/>
      <c r="BC110" s="84"/>
      <c r="BD110" s="84"/>
      <c r="BE110" s="84"/>
      <c r="BF110" s="84"/>
      <c r="BG110" s="84"/>
      <c r="BH110" s="84"/>
      <c r="BI110" s="84"/>
      <c r="BJ110" s="84"/>
      <c r="BK110" s="84"/>
      <c r="BL110" s="84"/>
      <c r="BM110" s="84"/>
      <c r="BN110" s="84"/>
      <c r="BO110" s="84"/>
      <c r="BP110" s="84"/>
      <c r="BQ110" s="84"/>
      <c r="BR110" s="84"/>
      <c r="BS110" s="84"/>
      <c r="BT110" s="84"/>
      <c r="BU110" s="84"/>
      <c r="BV110" s="84"/>
      <c r="BW110" s="84"/>
      <c r="BX110" s="84"/>
      <c r="BY110" s="84"/>
      <c r="BZ110" s="84"/>
      <c r="CA110" s="84"/>
      <c r="CB110" s="84"/>
      <c r="CC110" s="84"/>
      <c r="CD110" s="84"/>
      <c r="CE110" s="84"/>
      <c r="CF110" s="84"/>
      <c r="CG110" s="84"/>
      <c r="CH110" s="84"/>
      <c r="CI110" s="84"/>
      <c r="CJ110" s="84"/>
      <c r="CK110" s="84"/>
      <c r="CL110" s="84"/>
      <c r="CM110" s="84"/>
      <c r="CN110" s="84"/>
      <c r="CO110" s="84"/>
      <c r="CP110" s="84"/>
      <c r="CQ110" s="84"/>
      <c r="CR110" s="84"/>
      <c r="CS110" s="84"/>
      <c r="CT110" s="84"/>
      <c r="CU110" s="84"/>
      <c r="CV110" s="84"/>
      <c r="CW110" s="84"/>
      <c r="CX110" s="84"/>
      <c r="CY110" s="84"/>
      <c r="CZ110" s="84"/>
      <c r="DA110" s="84"/>
      <c r="DB110" s="84"/>
      <c r="DC110" s="84"/>
      <c r="DD110" s="84"/>
      <c r="DE110" s="84"/>
      <c r="DF110" s="84"/>
      <c r="DG110" s="84"/>
      <c r="DH110" s="84"/>
      <c r="DI110" s="84"/>
      <c r="DJ110" s="84"/>
      <c r="DK110" s="84"/>
      <c r="DL110" s="84"/>
      <c r="DM110" s="84"/>
      <c r="DN110" s="84"/>
      <c r="DO110" s="84"/>
      <c r="DP110" s="84"/>
      <c r="DQ110" s="84"/>
      <c r="DR110" s="84"/>
      <c r="DS110" s="84"/>
      <c r="DT110" s="84"/>
      <c r="DU110" s="84"/>
      <c r="DV110" s="84"/>
      <c r="DW110" s="84"/>
      <c r="DX110" s="84"/>
      <c r="DY110" s="84"/>
      <c r="DZ110" s="84"/>
      <c r="EA110" s="84"/>
      <c r="EB110" s="84"/>
      <c r="EC110" s="84"/>
      <c r="ED110" s="84"/>
      <c r="EE110" s="84"/>
      <c r="EF110" s="84"/>
      <c r="EG110" s="84"/>
      <c r="EH110" s="84"/>
      <c r="EI110" s="84"/>
      <c r="EJ110" s="84"/>
      <c r="EK110" s="84"/>
      <c r="EL110" s="84"/>
      <c r="EM110" s="84"/>
      <c r="EN110" s="84"/>
      <c r="EO110" s="84"/>
      <c r="EP110" s="84"/>
      <c r="EQ110" s="84"/>
      <c r="ER110" s="84"/>
      <c r="ES110" s="84"/>
      <c r="ET110" s="84"/>
      <c r="EU110" s="84"/>
      <c r="EV110" s="84"/>
      <c r="EW110" s="84"/>
      <c r="EX110" s="84"/>
      <c r="EY110" s="84"/>
      <c r="EZ110" s="84"/>
      <c r="FA110" s="84"/>
      <c r="FB110" s="84"/>
      <c r="FC110" s="84"/>
      <c r="FD110" s="84"/>
      <c r="FE110" s="84"/>
      <c r="FF110" s="84"/>
      <c r="FG110" s="84"/>
      <c r="FH110" s="84"/>
      <c r="FI110" s="84"/>
      <c r="FJ110" s="84"/>
      <c r="FK110" s="84"/>
      <c r="FL110" s="84"/>
      <c r="FM110" s="84"/>
      <c r="FN110" s="84"/>
      <c r="FO110" s="84"/>
      <c r="FP110" s="84"/>
      <c r="FQ110" s="84"/>
      <c r="FR110" s="84"/>
      <c r="FS110" s="84"/>
      <c r="FT110" s="84"/>
      <c r="FU110" s="84"/>
      <c r="FV110" s="84"/>
      <c r="FW110" s="84"/>
      <c r="FX110" s="84"/>
      <c r="FY110" s="84"/>
      <c r="FZ110" s="84"/>
      <c r="GA110" s="84"/>
      <c r="GB110" s="84"/>
      <c r="GC110" s="84"/>
      <c r="GD110" s="84"/>
      <c r="GE110" s="84"/>
      <c r="GF110" s="84"/>
      <c r="GG110" s="84"/>
      <c r="GH110" s="84"/>
      <c r="GI110" s="84"/>
      <c r="GJ110" s="84"/>
      <c r="GK110" s="84"/>
      <c r="GL110" s="84"/>
      <c r="GM110" s="84"/>
      <c r="GN110" s="84"/>
      <c r="GO110" s="84"/>
      <c r="GP110" s="84"/>
      <c r="GQ110" s="84"/>
      <c r="GR110" s="84"/>
      <c r="GS110" s="84"/>
      <c r="GT110" s="84"/>
      <c r="GU110" s="84"/>
      <c r="GV110" s="84"/>
      <c r="GW110" s="84"/>
      <c r="GX110" s="84"/>
      <c r="GY110" s="84"/>
      <c r="GZ110" s="84"/>
      <c r="HA110" s="84"/>
      <c r="HB110" s="84"/>
      <c r="HC110" s="84"/>
      <c r="HD110" s="84"/>
      <c r="HE110" s="84"/>
      <c r="HF110" s="84"/>
      <c r="HG110" s="84"/>
      <c r="HH110" s="84"/>
      <c r="HI110" s="84"/>
      <c r="HJ110" s="84"/>
      <c r="HK110" s="84"/>
      <c r="HL110" s="84"/>
      <c r="HM110" s="84"/>
      <c r="HN110" s="84"/>
      <c r="HO110" s="84"/>
      <c r="HP110" s="84"/>
      <c r="HQ110" s="84"/>
      <c r="HR110" s="84"/>
      <c r="HS110" s="84"/>
      <c r="HT110" s="84"/>
      <c r="HU110" s="84"/>
      <c r="HV110" s="84"/>
      <c r="HW110" s="84"/>
      <c r="HX110" s="84"/>
      <c r="HY110" s="84"/>
      <c r="HZ110" s="84"/>
      <c r="IA110" s="84"/>
      <c r="IB110" s="84"/>
      <c r="IC110" s="84"/>
      <c r="ID110" s="84"/>
      <c r="IE110" s="84"/>
      <c r="IF110" s="84"/>
      <c r="IG110" s="84"/>
      <c r="IH110" s="84"/>
      <c r="II110" s="84"/>
      <c r="IJ110" s="84"/>
      <c r="IK110" s="84"/>
      <c r="IL110" s="84"/>
      <c r="IM110" s="84"/>
      <c r="IN110" s="84"/>
      <c r="IO110" s="84"/>
      <c r="IP110" s="84"/>
      <c r="IQ110" s="84"/>
      <c r="IR110" s="84"/>
      <c r="IS110" s="84"/>
      <c r="IT110" s="84"/>
      <c r="IU110" s="84"/>
      <c r="IV110" s="84"/>
      <c r="IW110" s="84"/>
      <c r="IX110" s="84"/>
      <c r="IY110" s="84"/>
      <c r="IZ110" s="84"/>
      <c r="JA110" s="84"/>
      <c r="JB110" s="84"/>
      <c r="JC110" s="84"/>
      <c r="JD110" s="84"/>
      <c r="JE110" s="84"/>
      <c r="JF110" s="84"/>
      <c r="JG110" s="84"/>
      <c r="JH110" s="84"/>
      <c r="JI110" s="84"/>
      <c r="JJ110" s="84"/>
      <c r="JK110" s="84"/>
      <c r="JL110" s="84"/>
      <c r="JM110" s="84"/>
      <c r="JN110" s="84"/>
      <c r="JO110" s="84"/>
      <c r="JP110" s="84"/>
      <c r="JQ110" s="84"/>
      <c r="JR110" s="84"/>
      <c r="JS110" s="84"/>
      <c r="JT110" s="84"/>
      <c r="JU110" s="84"/>
      <c r="JV110" s="84"/>
      <c r="JW110" s="84"/>
      <c r="JX110" s="84"/>
      <c r="JY110" s="84"/>
      <c r="JZ110" s="84"/>
      <c r="KA110" s="84"/>
      <c r="KB110" s="84"/>
      <c r="KC110" s="84"/>
      <c r="KD110" s="84"/>
      <c r="KE110" s="84"/>
      <c r="KF110" s="84"/>
      <c r="KG110" s="84"/>
      <c r="KH110" s="84"/>
      <c r="KI110" s="84"/>
      <c r="KJ110" s="84"/>
      <c r="KK110" s="84"/>
      <c r="KL110" s="84"/>
      <c r="KM110" s="84"/>
      <c r="KN110" s="84"/>
      <c r="KO110" s="84"/>
      <c r="KP110" s="84"/>
      <c r="KQ110" s="84"/>
      <c r="KR110" s="84"/>
      <c r="KS110" s="84"/>
      <c r="KT110" s="84"/>
      <c r="KU110" s="84"/>
      <c r="KV110" s="84"/>
      <c r="KW110" s="84"/>
      <c r="KX110" s="84"/>
      <c r="KY110" s="84"/>
      <c r="KZ110" s="84"/>
      <c r="LA110" s="84"/>
      <c r="LB110" s="84"/>
      <c r="LC110" s="84"/>
      <c r="LD110" s="84"/>
      <c r="LE110" s="84"/>
      <c r="LF110" s="84"/>
      <c r="LG110" s="84"/>
      <c r="LH110" s="84"/>
      <c r="LI110" s="84"/>
      <c r="LJ110" s="84"/>
      <c r="LK110" s="84"/>
      <c r="LL110" s="84"/>
      <c r="LM110" s="84"/>
      <c r="LN110" s="84"/>
      <c r="LO110" s="84"/>
      <c r="LP110" s="84"/>
      <c r="LQ110" s="84"/>
      <c r="LR110" s="84"/>
      <c r="LS110" s="84"/>
      <c r="LT110" s="84"/>
      <c r="LU110" s="84"/>
      <c r="LV110" s="84"/>
      <c r="LW110" s="84"/>
      <c r="LX110" s="84"/>
      <c r="LY110" s="84"/>
      <c r="LZ110" s="84"/>
      <c r="MA110" s="84"/>
      <c r="MB110" s="84"/>
      <c r="MC110" s="84"/>
      <c r="MD110" s="84"/>
      <c r="ME110" s="84"/>
      <c r="MF110" s="84"/>
      <c r="MG110" s="84"/>
      <c r="MH110" s="84"/>
      <c r="MI110" s="84"/>
      <c r="MJ110" s="84"/>
      <c r="MK110" s="84"/>
      <c r="ML110" s="84"/>
      <c r="MM110" s="84"/>
      <c r="MN110" s="84"/>
      <c r="MO110" s="84"/>
      <c r="MP110" s="84"/>
      <c r="MQ110" s="84"/>
      <c r="MR110" s="84"/>
      <c r="MS110" s="84"/>
      <c r="MT110" s="84"/>
      <c r="MU110" s="84"/>
      <c r="MV110" s="84"/>
      <c r="MW110" s="84"/>
      <c r="MX110" s="84"/>
      <c r="MY110" s="84"/>
      <c r="MZ110" s="84"/>
      <c r="NA110" s="84"/>
      <c r="NB110" s="84"/>
      <c r="NC110" s="84"/>
      <c r="ND110" s="84"/>
      <c r="NE110" s="84"/>
      <c r="NF110" s="84"/>
      <c r="NG110" s="84"/>
      <c r="NH110" s="84"/>
      <c r="NI110" s="84"/>
      <c r="NJ110" s="84"/>
      <c r="NK110" s="84"/>
      <c r="NL110" s="84"/>
      <c r="NM110" s="84"/>
      <c r="NN110" s="84"/>
      <c r="NO110" s="84"/>
      <c r="NP110" s="84"/>
      <c r="NQ110" s="84"/>
      <c r="NR110" s="84"/>
      <c r="NS110" s="84"/>
      <c r="NT110" s="84"/>
      <c r="NU110" s="84"/>
      <c r="NV110" s="84"/>
      <c r="NW110" s="84"/>
    </row>
    <row r="111" spans="1:387" s="40" customFormat="1" ht="70.5" customHeight="1" x14ac:dyDescent="0.25">
      <c r="A111" s="79"/>
      <c r="B111" s="79"/>
      <c r="C111" s="79">
        <v>1</v>
      </c>
      <c r="D111" s="79"/>
      <c r="E111" s="79"/>
      <c r="F111" s="30"/>
      <c r="G111" s="30"/>
      <c r="H111" s="30">
        <v>1</v>
      </c>
      <c r="I111" s="30"/>
      <c r="J111" s="30"/>
      <c r="K111" s="30"/>
      <c r="L111" s="30"/>
      <c r="M111" s="32" t="s">
        <v>1394</v>
      </c>
      <c r="N111" s="33" t="s">
        <v>309</v>
      </c>
      <c r="O111" s="3" t="s">
        <v>1395</v>
      </c>
      <c r="P111" s="34" t="s">
        <v>2088</v>
      </c>
      <c r="Q111" s="31" t="s">
        <v>1907</v>
      </c>
      <c r="R111" s="32" t="s">
        <v>1396</v>
      </c>
      <c r="S111" s="35" t="s">
        <v>1397</v>
      </c>
      <c r="T111" s="82">
        <v>44708</v>
      </c>
      <c r="U111" s="82">
        <v>44712</v>
      </c>
      <c r="V111" s="82">
        <v>44910</v>
      </c>
      <c r="W111" s="36">
        <v>65000000</v>
      </c>
      <c r="X111" s="19">
        <v>0</v>
      </c>
      <c r="Y111" s="19">
        <v>0</v>
      </c>
      <c r="Z111" s="19">
        <v>0</v>
      </c>
      <c r="AA111" s="19">
        <v>0</v>
      </c>
      <c r="AB111" s="22">
        <f t="shared" si="12"/>
        <v>65000000</v>
      </c>
      <c r="AC111" s="19">
        <v>0</v>
      </c>
      <c r="AD111" s="22">
        <f t="shared" si="13"/>
        <v>65000000</v>
      </c>
      <c r="AE111" s="20">
        <v>0</v>
      </c>
      <c r="AF111" s="22">
        <f t="shared" si="14"/>
        <v>65000000</v>
      </c>
      <c r="AG111" s="25" t="s">
        <v>1766</v>
      </c>
      <c r="AH111" s="37" t="s">
        <v>1013</v>
      </c>
      <c r="AI111" s="37" t="s">
        <v>1398</v>
      </c>
      <c r="AJ111" s="39">
        <v>900300970</v>
      </c>
      <c r="AK111" s="39">
        <v>1</v>
      </c>
      <c r="AL111" s="37" t="s">
        <v>1399</v>
      </c>
      <c r="AM111" s="39">
        <v>7652901</v>
      </c>
      <c r="AN111" s="108" t="s">
        <v>1400</v>
      </c>
      <c r="AO111" s="109" t="s">
        <v>20</v>
      </c>
      <c r="AP111" s="84"/>
      <c r="AQ111" s="84"/>
      <c r="AR111" s="84"/>
      <c r="AS111" s="84"/>
      <c r="AT111" s="84"/>
      <c r="AU111" s="84"/>
      <c r="AV111" s="84"/>
      <c r="AW111" s="84"/>
      <c r="AX111" s="84"/>
      <c r="AY111" s="84"/>
      <c r="AZ111" s="84"/>
      <c r="BA111" s="84"/>
      <c r="BB111" s="84"/>
      <c r="BC111" s="84"/>
      <c r="BD111" s="84"/>
      <c r="BE111" s="84"/>
      <c r="BF111" s="84"/>
      <c r="BG111" s="84"/>
      <c r="BH111" s="84"/>
      <c r="BI111" s="84"/>
      <c r="BJ111" s="84"/>
      <c r="BK111" s="84"/>
      <c r="BL111" s="84"/>
      <c r="BM111" s="84"/>
      <c r="BN111" s="84"/>
      <c r="BO111" s="84"/>
      <c r="BP111" s="84"/>
      <c r="BQ111" s="84"/>
      <c r="BR111" s="84"/>
      <c r="BS111" s="84"/>
      <c r="BT111" s="84"/>
      <c r="BU111" s="84"/>
      <c r="BV111" s="84"/>
      <c r="BW111" s="84"/>
      <c r="BX111" s="84"/>
      <c r="BY111" s="84"/>
      <c r="BZ111" s="84"/>
      <c r="CA111" s="84"/>
      <c r="CB111" s="84"/>
      <c r="CC111" s="84"/>
      <c r="CD111" s="84"/>
      <c r="CE111" s="84"/>
      <c r="CF111" s="84"/>
      <c r="CG111" s="84"/>
      <c r="CH111" s="84"/>
      <c r="CI111" s="84"/>
      <c r="CJ111" s="84"/>
      <c r="CK111" s="84"/>
      <c r="CL111" s="84"/>
      <c r="CM111" s="84"/>
      <c r="CN111" s="84"/>
      <c r="CO111" s="84"/>
      <c r="CP111" s="84"/>
      <c r="CQ111" s="84"/>
      <c r="CR111" s="84"/>
      <c r="CS111" s="84"/>
      <c r="CT111" s="84"/>
      <c r="CU111" s="84"/>
      <c r="CV111" s="84"/>
      <c r="CW111" s="84"/>
      <c r="CX111" s="84"/>
      <c r="CY111" s="84"/>
      <c r="CZ111" s="84"/>
      <c r="DA111" s="84"/>
      <c r="DB111" s="84"/>
      <c r="DC111" s="84"/>
      <c r="DD111" s="84"/>
      <c r="DE111" s="84"/>
      <c r="DF111" s="84"/>
      <c r="DG111" s="84"/>
      <c r="DH111" s="84"/>
      <c r="DI111" s="84"/>
      <c r="DJ111" s="84"/>
      <c r="DK111" s="84"/>
      <c r="DL111" s="84"/>
      <c r="DM111" s="84"/>
      <c r="DN111" s="84"/>
      <c r="DO111" s="84"/>
      <c r="DP111" s="84"/>
      <c r="DQ111" s="84"/>
      <c r="DR111" s="84"/>
      <c r="DS111" s="84"/>
      <c r="DT111" s="84"/>
      <c r="DU111" s="84"/>
      <c r="DV111" s="84"/>
      <c r="DW111" s="84"/>
      <c r="DX111" s="84"/>
      <c r="DY111" s="84"/>
      <c r="DZ111" s="84"/>
      <c r="EA111" s="84"/>
      <c r="EB111" s="84"/>
      <c r="EC111" s="84"/>
      <c r="ED111" s="84"/>
      <c r="EE111" s="84"/>
      <c r="EF111" s="84"/>
      <c r="EG111" s="84"/>
      <c r="EH111" s="84"/>
      <c r="EI111" s="84"/>
      <c r="EJ111" s="84"/>
      <c r="EK111" s="84"/>
      <c r="EL111" s="84"/>
      <c r="EM111" s="84"/>
      <c r="EN111" s="84"/>
      <c r="EO111" s="84"/>
      <c r="EP111" s="84"/>
      <c r="EQ111" s="84"/>
      <c r="ER111" s="84"/>
      <c r="ES111" s="84"/>
      <c r="ET111" s="84"/>
      <c r="EU111" s="84"/>
      <c r="EV111" s="84"/>
      <c r="EW111" s="84"/>
      <c r="EX111" s="84"/>
      <c r="EY111" s="84"/>
      <c r="EZ111" s="84"/>
      <c r="FA111" s="84"/>
      <c r="FB111" s="84"/>
      <c r="FC111" s="84"/>
      <c r="FD111" s="84"/>
      <c r="FE111" s="84"/>
      <c r="FF111" s="84"/>
      <c r="FG111" s="84"/>
      <c r="FH111" s="84"/>
      <c r="FI111" s="84"/>
      <c r="FJ111" s="84"/>
      <c r="FK111" s="84"/>
      <c r="FL111" s="84"/>
      <c r="FM111" s="84"/>
      <c r="FN111" s="84"/>
      <c r="FO111" s="84"/>
      <c r="FP111" s="84"/>
      <c r="FQ111" s="84"/>
      <c r="FR111" s="84"/>
      <c r="FS111" s="84"/>
      <c r="FT111" s="84"/>
      <c r="FU111" s="84"/>
      <c r="FV111" s="84"/>
      <c r="FW111" s="84"/>
      <c r="FX111" s="84"/>
      <c r="FY111" s="84"/>
      <c r="FZ111" s="84"/>
      <c r="GA111" s="84"/>
      <c r="GB111" s="84"/>
      <c r="GC111" s="84"/>
      <c r="GD111" s="84"/>
      <c r="GE111" s="84"/>
      <c r="GF111" s="84"/>
      <c r="GG111" s="84"/>
      <c r="GH111" s="84"/>
      <c r="GI111" s="84"/>
      <c r="GJ111" s="84"/>
      <c r="GK111" s="84"/>
      <c r="GL111" s="84"/>
      <c r="GM111" s="84"/>
      <c r="GN111" s="84"/>
      <c r="GO111" s="84"/>
      <c r="GP111" s="84"/>
      <c r="GQ111" s="84"/>
      <c r="GR111" s="84"/>
      <c r="GS111" s="84"/>
      <c r="GT111" s="84"/>
      <c r="GU111" s="84"/>
      <c r="GV111" s="84"/>
      <c r="GW111" s="84"/>
      <c r="GX111" s="84"/>
      <c r="GY111" s="84"/>
      <c r="GZ111" s="84"/>
      <c r="HA111" s="84"/>
      <c r="HB111" s="84"/>
      <c r="HC111" s="84"/>
      <c r="HD111" s="84"/>
      <c r="HE111" s="84"/>
      <c r="HF111" s="84"/>
      <c r="HG111" s="84"/>
      <c r="HH111" s="84"/>
      <c r="HI111" s="84"/>
      <c r="HJ111" s="84"/>
      <c r="HK111" s="84"/>
      <c r="HL111" s="84"/>
      <c r="HM111" s="84"/>
      <c r="HN111" s="84"/>
      <c r="HO111" s="84"/>
      <c r="HP111" s="84"/>
      <c r="HQ111" s="84"/>
      <c r="HR111" s="84"/>
      <c r="HS111" s="84"/>
      <c r="HT111" s="84"/>
      <c r="HU111" s="84"/>
      <c r="HV111" s="84"/>
      <c r="HW111" s="84"/>
      <c r="HX111" s="84"/>
      <c r="HY111" s="84"/>
      <c r="HZ111" s="84"/>
      <c r="IA111" s="84"/>
      <c r="IB111" s="84"/>
      <c r="IC111" s="84"/>
      <c r="ID111" s="84"/>
      <c r="IE111" s="84"/>
      <c r="IF111" s="84"/>
      <c r="IG111" s="84"/>
      <c r="IH111" s="84"/>
      <c r="II111" s="84"/>
      <c r="IJ111" s="84"/>
      <c r="IK111" s="84"/>
      <c r="IL111" s="84"/>
      <c r="IM111" s="84"/>
      <c r="IN111" s="84"/>
      <c r="IO111" s="84"/>
      <c r="IP111" s="84"/>
      <c r="IQ111" s="84"/>
      <c r="IR111" s="84"/>
      <c r="IS111" s="84"/>
      <c r="IT111" s="84"/>
      <c r="IU111" s="84"/>
      <c r="IV111" s="84"/>
      <c r="IW111" s="84"/>
      <c r="IX111" s="84"/>
      <c r="IY111" s="84"/>
      <c r="IZ111" s="84"/>
      <c r="JA111" s="84"/>
      <c r="JB111" s="84"/>
      <c r="JC111" s="84"/>
      <c r="JD111" s="84"/>
      <c r="JE111" s="84"/>
      <c r="JF111" s="84"/>
      <c r="JG111" s="84"/>
      <c r="JH111" s="84"/>
      <c r="JI111" s="84"/>
      <c r="JJ111" s="84"/>
      <c r="JK111" s="84"/>
      <c r="JL111" s="84"/>
      <c r="JM111" s="84"/>
      <c r="JN111" s="84"/>
      <c r="JO111" s="84"/>
      <c r="JP111" s="84"/>
      <c r="JQ111" s="84"/>
      <c r="JR111" s="84"/>
      <c r="JS111" s="84"/>
      <c r="JT111" s="84"/>
      <c r="JU111" s="84"/>
      <c r="JV111" s="84"/>
      <c r="JW111" s="84"/>
      <c r="JX111" s="84"/>
      <c r="JY111" s="84"/>
      <c r="JZ111" s="84"/>
      <c r="KA111" s="84"/>
      <c r="KB111" s="84"/>
      <c r="KC111" s="84"/>
      <c r="KD111" s="84"/>
      <c r="KE111" s="84"/>
      <c r="KF111" s="84"/>
      <c r="KG111" s="84"/>
      <c r="KH111" s="84"/>
      <c r="KI111" s="84"/>
      <c r="KJ111" s="84"/>
      <c r="KK111" s="84"/>
      <c r="KL111" s="84"/>
      <c r="KM111" s="84"/>
      <c r="KN111" s="84"/>
      <c r="KO111" s="84"/>
      <c r="KP111" s="84"/>
      <c r="KQ111" s="84"/>
      <c r="KR111" s="84"/>
      <c r="KS111" s="84"/>
      <c r="KT111" s="84"/>
      <c r="KU111" s="84"/>
      <c r="KV111" s="84"/>
      <c r="KW111" s="84"/>
      <c r="KX111" s="84"/>
      <c r="KY111" s="84"/>
      <c r="KZ111" s="84"/>
      <c r="LA111" s="84"/>
      <c r="LB111" s="84"/>
      <c r="LC111" s="84"/>
      <c r="LD111" s="84"/>
      <c r="LE111" s="84"/>
      <c r="LF111" s="84"/>
      <c r="LG111" s="84"/>
      <c r="LH111" s="84"/>
      <c r="LI111" s="84"/>
      <c r="LJ111" s="84"/>
      <c r="LK111" s="84"/>
      <c r="LL111" s="84"/>
      <c r="LM111" s="84"/>
      <c r="LN111" s="84"/>
      <c r="LO111" s="84"/>
      <c r="LP111" s="84"/>
      <c r="LQ111" s="84"/>
      <c r="LR111" s="84"/>
      <c r="LS111" s="84"/>
      <c r="LT111" s="84"/>
      <c r="LU111" s="84"/>
      <c r="LV111" s="84"/>
      <c r="LW111" s="84"/>
      <c r="LX111" s="84"/>
      <c r="LY111" s="84"/>
      <c r="LZ111" s="84"/>
      <c r="MA111" s="84"/>
      <c r="MB111" s="84"/>
      <c r="MC111" s="84"/>
      <c r="MD111" s="84"/>
      <c r="ME111" s="84"/>
      <c r="MF111" s="84"/>
      <c r="MG111" s="84"/>
      <c r="MH111" s="84"/>
      <c r="MI111" s="84"/>
      <c r="MJ111" s="84"/>
      <c r="MK111" s="84"/>
      <c r="ML111" s="84"/>
      <c r="MM111" s="84"/>
      <c r="MN111" s="84"/>
      <c r="MO111" s="84"/>
      <c r="MP111" s="84"/>
      <c r="MQ111" s="84"/>
      <c r="MR111" s="84"/>
      <c r="MS111" s="84"/>
      <c r="MT111" s="84"/>
      <c r="MU111" s="84"/>
      <c r="MV111" s="84"/>
      <c r="MW111" s="84"/>
      <c r="MX111" s="84"/>
      <c r="MY111" s="84"/>
      <c r="MZ111" s="84"/>
      <c r="NA111" s="84"/>
      <c r="NB111" s="84"/>
      <c r="NC111" s="84"/>
      <c r="ND111" s="84"/>
      <c r="NE111" s="84"/>
      <c r="NF111" s="84"/>
      <c r="NG111" s="84"/>
      <c r="NH111" s="84"/>
      <c r="NI111" s="84"/>
      <c r="NJ111" s="84"/>
      <c r="NK111" s="84"/>
      <c r="NL111" s="84"/>
      <c r="NM111" s="84"/>
      <c r="NN111" s="84"/>
      <c r="NO111" s="84"/>
      <c r="NP111" s="84"/>
      <c r="NQ111" s="84"/>
      <c r="NR111" s="84"/>
      <c r="NS111" s="84"/>
      <c r="NT111" s="84"/>
      <c r="NU111" s="84"/>
      <c r="NV111" s="84"/>
      <c r="NW111" s="84"/>
    </row>
    <row r="112" spans="1:387" s="40" customFormat="1" ht="84" customHeight="1" x14ac:dyDescent="0.25">
      <c r="A112" s="79"/>
      <c r="B112" s="79">
        <v>1</v>
      </c>
      <c r="C112" s="79"/>
      <c r="D112" s="79"/>
      <c r="E112" s="79"/>
      <c r="F112" s="30"/>
      <c r="G112" s="30"/>
      <c r="H112" s="30">
        <v>1</v>
      </c>
      <c r="I112" s="30"/>
      <c r="J112" s="30"/>
      <c r="K112" s="30"/>
      <c r="L112" s="30"/>
      <c r="M112" s="32" t="s">
        <v>1331</v>
      </c>
      <c r="N112" s="33" t="s">
        <v>309</v>
      </c>
      <c r="O112" s="3" t="s">
        <v>1401</v>
      </c>
      <c r="P112" s="34" t="s">
        <v>2089</v>
      </c>
      <c r="Q112" s="31" t="s">
        <v>1461</v>
      </c>
      <c r="R112" s="32" t="s">
        <v>530</v>
      </c>
      <c r="S112" s="35" t="s">
        <v>1402</v>
      </c>
      <c r="T112" s="82">
        <v>44713</v>
      </c>
      <c r="U112" s="82">
        <v>44719</v>
      </c>
      <c r="V112" s="82">
        <v>44910</v>
      </c>
      <c r="W112" s="36">
        <v>47000000</v>
      </c>
      <c r="X112" s="19">
        <v>0</v>
      </c>
      <c r="Y112" s="19">
        <v>0</v>
      </c>
      <c r="Z112" s="19">
        <v>0</v>
      </c>
      <c r="AA112" s="19">
        <v>0</v>
      </c>
      <c r="AB112" s="22">
        <f t="shared" si="12"/>
        <v>47000000</v>
      </c>
      <c r="AC112" s="19">
        <v>0</v>
      </c>
      <c r="AD112" s="22">
        <f t="shared" si="13"/>
        <v>47000000</v>
      </c>
      <c r="AE112" s="20">
        <v>0</v>
      </c>
      <c r="AF112" s="22">
        <f t="shared" si="14"/>
        <v>47000000</v>
      </c>
      <c r="AG112" s="38" t="s">
        <v>1289</v>
      </c>
      <c r="AH112" s="37" t="s">
        <v>1013</v>
      </c>
      <c r="AI112" s="37" t="s">
        <v>928</v>
      </c>
      <c r="AJ112" s="39">
        <v>900194910</v>
      </c>
      <c r="AK112" s="39">
        <v>4</v>
      </c>
      <c r="AL112" s="37" t="s">
        <v>929</v>
      </c>
      <c r="AM112" s="39">
        <v>7945050</v>
      </c>
      <c r="AN112" s="108" t="s">
        <v>106</v>
      </c>
      <c r="AO112" s="109" t="s">
        <v>20</v>
      </c>
      <c r="AP112" s="84"/>
      <c r="AQ112" s="84"/>
      <c r="AR112" s="84"/>
      <c r="AS112" s="84"/>
      <c r="AT112" s="84"/>
      <c r="AU112" s="84"/>
      <c r="AV112" s="84"/>
      <c r="AW112" s="84"/>
      <c r="AX112" s="84"/>
      <c r="AY112" s="84"/>
      <c r="AZ112" s="84"/>
      <c r="BA112" s="84"/>
      <c r="BB112" s="84"/>
      <c r="BC112" s="84"/>
      <c r="BD112" s="84"/>
      <c r="BE112" s="84"/>
      <c r="BF112" s="84"/>
      <c r="BG112" s="84"/>
      <c r="BH112" s="84"/>
      <c r="BI112" s="84"/>
      <c r="BJ112" s="84"/>
      <c r="BK112" s="84"/>
      <c r="BL112" s="84"/>
      <c r="BM112" s="84"/>
      <c r="BN112" s="84"/>
      <c r="BO112" s="84"/>
      <c r="BP112" s="84"/>
      <c r="BQ112" s="84"/>
      <c r="BR112" s="84"/>
      <c r="BS112" s="84"/>
      <c r="BT112" s="84"/>
      <c r="BU112" s="84"/>
      <c r="BV112" s="84"/>
      <c r="BW112" s="84"/>
      <c r="BX112" s="84"/>
      <c r="BY112" s="84"/>
      <c r="BZ112" s="84"/>
      <c r="CA112" s="84"/>
      <c r="CB112" s="84"/>
      <c r="CC112" s="84"/>
      <c r="CD112" s="84"/>
      <c r="CE112" s="84"/>
      <c r="CF112" s="84"/>
      <c r="CG112" s="84"/>
      <c r="CH112" s="84"/>
      <c r="CI112" s="84"/>
      <c r="CJ112" s="84"/>
      <c r="CK112" s="84"/>
      <c r="CL112" s="84"/>
      <c r="CM112" s="84"/>
      <c r="CN112" s="84"/>
      <c r="CO112" s="84"/>
      <c r="CP112" s="84"/>
      <c r="CQ112" s="84"/>
      <c r="CR112" s="84"/>
      <c r="CS112" s="84"/>
      <c r="CT112" s="84"/>
      <c r="CU112" s="84"/>
      <c r="CV112" s="84"/>
      <c r="CW112" s="84"/>
      <c r="CX112" s="84"/>
      <c r="CY112" s="84"/>
      <c r="CZ112" s="84"/>
      <c r="DA112" s="84"/>
      <c r="DB112" s="84"/>
      <c r="DC112" s="84"/>
      <c r="DD112" s="84"/>
      <c r="DE112" s="84"/>
      <c r="DF112" s="84"/>
      <c r="DG112" s="84"/>
      <c r="DH112" s="84"/>
      <c r="DI112" s="84"/>
      <c r="DJ112" s="84"/>
      <c r="DK112" s="84"/>
      <c r="DL112" s="84"/>
      <c r="DM112" s="84"/>
      <c r="DN112" s="84"/>
      <c r="DO112" s="84"/>
      <c r="DP112" s="84"/>
      <c r="DQ112" s="84"/>
      <c r="DR112" s="84"/>
      <c r="DS112" s="84"/>
      <c r="DT112" s="84"/>
      <c r="DU112" s="84"/>
      <c r="DV112" s="84"/>
      <c r="DW112" s="84"/>
      <c r="DX112" s="84"/>
      <c r="DY112" s="84"/>
      <c r="DZ112" s="84"/>
      <c r="EA112" s="84"/>
      <c r="EB112" s="84"/>
      <c r="EC112" s="84"/>
      <c r="ED112" s="84"/>
      <c r="EE112" s="84"/>
      <c r="EF112" s="84"/>
      <c r="EG112" s="84"/>
      <c r="EH112" s="84"/>
      <c r="EI112" s="84"/>
      <c r="EJ112" s="84"/>
      <c r="EK112" s="84"/>
      <c r="EL112" s="84"/>
      <c r="EM112" s="84"/>
      <c r="EN112" s="84"/>
      <c r="EO112" s="84"/>
      <c r="EP112" s="84"/>
      <c r="EQ112" s="84"/>
      <c r="ER112" s="84"/>
      <c r="ES112" s="84"/>
      <c r="ET112" s="84"/>
      <c r="EU112" s="84"/>
      <c r="EV112" s="84"/>
      <c r="EW112" s="84"/>
      <c r="EX112" s="84"/>
      <c r="EY112" s="84"/>
      <c r="EZ112" s="84"/>
      <c r="FA112" s="84"/>
      <c r="FB112" s="84"/>
      <c r="FC112" s="84"/>
      <c r="FD112" s="84"/>
      <c r="FE112" s="84"/>
      <c r="FF112" s="84"/>
      <c r="FG112" s="84"/>
      <c r="FH112" s="84"/>
      <c r="FI112" s="84"/>
      <c r="FJ112" s="84"/>
      <c r="FK112" s="84"/>
      <c r="FL112" s="84"/>
      <c r="FM112" s="84"/>
      <c r="FN112" s="84"/>
      <c r="FO112" s="84"/>
      <c r="FP112" s="84"/>
      <c r="FQ112" s="84"/>
      <c r="FR112" s="84"/>
      <c r="FS112" s="84"/>
      <c r="FT112" s="84"/>
      <c r="FU112" s="84"/>
      <c r="FV112" s="84"/>
      <c r="FW112" s="84"/>
      <c r="FX112" s="84"/>
      <c r="FY112" s="84"/>
      <c r="FZ112" s="84"/>
      <c r="GA112" s="84"/>
      <c r="GB112" s="84"/>
      <c r="GC112" s="84"/>
      <c r="GD112" s="84"/>
      <c r="GE112" s="84"/>
      <c r="GF112" s="84"/>
      <c r="GG112" s="84"/>
      <c r="GH112" s="84"/>
      <c r="GI112" s="84"/>
      <c r="GJ112" s="84"/>
      <c r="GK112" s="84"/>
      <c r="GL112" s="84"/>
      <c r="GM112" s="84"/>
      <c r="GN112" s="84"/>
      <c r="GO112" s="84"/>
      <c r="GP112" s="84"/>
      <c r="GQ112" s="84"/>
      <c r="GR112" s="84"/>
      <c r="GS112" s="84"/>
      <c r="GT112" s="84"/>
      <c r="GU112" s="84"/>
      <c r="GV112" s="84"/>
      <c r="GW112" s="84"/>
      <c r="GX112" s="84"/>
      <c r="GY112" s="84"/>
      <c r="GZ112" s="84"/>
      <c r="HA112" s="84"/>
      <c r="HB112" s="84"/>
      <c r="HC112" s="84"/>
      <c r="HD112" s="84"/>
      <c r="HE112" s="84"/>
      <c r="HF112" s="84"/>
      <c r="HG112" s="84"/>
      <c r="HH112" s="84"/>
      <c r="HI112" s="84"/>
      <c r="HJ112" s="84"/>
      <c r="HK112" s="84"/>
      <c r="HL112" s="84"/>
      <c r="HM112" s="84"/>
      <c r="HN112" s="84"/>
      <c r="HO112" s="84"/>
      <c r="HP112" s="84"/>
      <c r="HQ112" s="84"/>
      <c r="HR112" s="84"/>
      <c r="HS112" s="84"/>
      <c r="HT112" s="84"/>
      <c r="HU112" s="84"/>
      <c r="HV112" s="84"/>
      <c r="HW112" s="84"/>
      <c r="HX112" s="84"/>
      <c r="HY112" s="84"/>
      <c r="HZ112" s="84"/>
      <c r="IA112" s="84"/>
      <c r="IB112" s="84"/>
      <c r="IC112" s="84"/>
      <c r="ID112" s="84"/>
      <c r="IE112" s="84"/>
      <c r="IF112" s="84"/>
      <c r="IG112" s="84"/>
      <c r="IH112" s="84"/>
      <c r="II112" s="84"/>
      <c r="IJ112" s="84"/>
      <c r="IK112" s="84"/>
      <c r="IL112" s="84"/>
      <c r="IM112" s="84"/>
      <c r="IN112" s="84"/>
      <c r="IO112" s="84"/>
      <c r="IP112" s="84"/>
      <c r="IQ112" s="84"/>
      <c r="IR112" s="84"/>
      <c r="IS112" s="84"/>
      <c r="IT112" s="84"/>
      <c r="IU112" s="84"/>
      <c r="IV112" s="84"/>
      <c r="IW112" s="84"/>
      <c r="IX112" s="84"/>
      <c r="IY112" s="84"/>
      <c r="IZ112" s="84"/>
      <c r="JA112" s="84"/>
      <c r="JB112" s="84"/>
      <c r="JC112" s="84"/>
      <c r="JD112" s="84"/>
      <c r="JE112" s="84"/>
      <c r="JF112" s="84"/>
      <c r="JG112" s="84"/>
      <c r="JH112" s="84"/>
      <c r="JI112" s="84"/>
      <c r="JJ112" s="84"/>
      <c r="JK112" s="84"/>
      <c r="JL112" s="84"/>
      <c r="JM112" s="84"/>
      <c r="JN112" s="84"/>
      <c r="JO112" s="84"/>
      <c r="JP112" s="84"/>
      <c r="JQ112" s="84"/>
      <c r="JR112" s="84"/>
      <c r="JS112" s="84"/>
      <c r="JT112" s="84"/>
      <c r="JU112" s="84"/>
      <c r="JV112" s="84"/>
      <c r="JW112" s="84"/>
      <c r="JX112" s="84"/>
      <c r="JY112" s="84"/>
      <c r="JZ112" s="84"/>
      <c r="KA112" s="84"/>
      <c r="KB112" s="84"/>
      <c r="KC112" s="84"/>
      <c r="KD112" s="84"/>
      <c r="KE112" s="84"/>
      <c r="KF112" s="84"/>
      <c r="KG112" s="84"/>
      <c r="KH112" s="84"/>
      <c r="KI112" s="84"/>
      <c r="KJ112" s="84"/>
      <c r="KK112" s="84"/>
      <c r="KL112" s="84"/>
      <c r="KM112" s="84"/>
      <c r="KN112" s="84"/>
      <c r="KO112" s="84"/>
      <c r="KP112" s="84"/>
      <c r="KQ112" s="84"/>
      <c r="KR112" s="84"/>
      <c r="KS112" s="84"/>
      <c r="KT112" s="84"/>
      <c r="KU112" s="84"/>
      <c r="KV112" s="84"/>
      <c r="KW112" s="84"/>
      <c r="KX112" s="84"/>
      <c r="KY112" s="84"/>
      <c r="KZ112" s="84"/>
      <c r="LA112" s="84"/>
      <c r="LB112" s="84"/>
      <c r="LC112" s="84"/>
      <c r="LD112" s="84"/>
      <c r="LE112" s="84"/>
      <c r="LF112" s="84"/>
      <c r="LG112" s="84"/>
      <c r="LH112" s="84"/>
      <c r="LI112" s="84"/>
      <c r="LJ112" s="84"/>
      <c r="LK112" s="84"/>
      <c r="LL112" s="84"/>
      <c r="LM112" s="84"/>
      <c r="LN112" s="84"/>
      <c r="LO112" s="84"/>
      <c r="LP112" s="84"/>
      <c r="LQ112" s="84"/>
      <c r="LR112" s="84"/>
      <c r="LS112" s="84"/>
      <c r="LT112" s="84"/>
      <c r="LU112" s="84"/>
      <c r="LV112" s="84"/>
      <c r="LW112" s="84"/>
      <c r="LX112" s="84"/>
      <c r="LY112" s="84"/>
      <c r="LZ112" s="84"/>
      <c r="MA112" s="84"/>
      <c r="MB112" s="84"/>
      <c r="MC112" s="84"/>
      <c r="MD112" s="84"/>
      <c r="ME112" s="84"/>
      <c r="MF112" s="84"/>
      <c r="MG112" s="84"/>
      <c r="MH112" s="84"/>
      <c r="MI112" s="84"/>
      <c r="MJ112" s="84"/>
      <c r="MK112" s="84"/>
      <c r="ML112" s="84"/>
      <c r="MM112" s="84"/>
      <c r="MN112" s="84"/>
      <c r="MO112" s="84"/>
      <c r="MP112" s="84"/>
      <c r="MQ112" s="84"/>
      <c r="MR112" s="84"/>
      <c r="MS112" s="84"/>
      <c r="MT112" s="84"/>
      <c r="MU112" s="84"/>
      <c r="MV112" s="84"/>
      <c r="MW112" s="84"/>
      <c r="MX112" s="84"/>
      <c r="MY112" s="84"/>
      <c r="MZ112" s="84"/>
      <c r="NA112" s="84"/>
      <c r="NB112" s="84"/>
      <c r="NC112" s="84"/>
      <c r="ND112" s="84"/>
      <c r="NE112" s="84"/>
      <c r="NF112" s="84"/>
      <c r="NG112" s="84"/>
      <c r="NH112" s="84"/>
      <c r="NI112" s="84"/>
      <c r="NJ112" s="84"/>
      <c r="NK112" s="84"/>
      <c r="NL112" s="84"/>
      <c r="NM112" s="84"/>
      <c r="NN112" s="84"/>
      <c r="NO112" s="84"/>
      <c r="NP112" s="84"/>
      <c r="NQ112" s="84"/>
      <c r="NR112" s="84"/>
      <c r="NS112" s="84"/>
      <c r="NT112" s="84"/>
      <c r="NU112" s="84"/>
      <c r="NV112" s="84"/>
      <c r="NW112" s="84"/>
    </row>
    <row r="113" spans="1:387" s="40" customFormat="1" ht="84" customHeight="1" x14ac:dyDescent="0.25">
      <c r="A113" s="79"/>
      <c r="B113" s="79">
        <v>1</v>
      </c>
      <c r="C113" s="79"/>
      <c r="D113" s="79"/>
      <c r="E113" s="79"/>
      <c r="F113" s="30"/>
      <c r="G113" s="30"/>
      <c r="H113" s="30">
        <v>1</v>
      </c>
      <c r="I113" s="30"/>
      <c r="J113" s="30"/>
      <c r="K113" s="30"/>
      <c r="L113" s="30"/>
      <c r="M113" s="32" t="s">
        <v>1336</v>
      </c>
      <c r="N113" s="33" t="s">
        <v>309</v>
      </c>
      <c r="O113" s="3" t="s">
        <v>1403</v>
      </c>
      <c r="P113" s="34" t="s">
        <v>2090</v>
      </c>
      <c r="Q113" s="31" t="s">
        <v>1908</v>
      </c>
      <c r="R113" s="32" t="s">
        <v>895</v>
      </c>
      <c r="S113" s="35" t="s">
        <v>1404</v>
      </c>
      <c r="T113" s="82">
        <v>44715</v>
      </c>
      <c r="U113" s="82">
        <v>44719</v>
      </c>
      <c r="V113" s="82">
        <v>44910</v>
      </c>
      <c r="W113" s="36">
        <v>3583440</v>
      </c>
      <c r="X113" s="19">
        <v>0</v>
      </c>
      <c r="Y113" s="19">
        <v>0</v>
      </c>
      <c r="Z113" s="19">
        <v>0</v>
      </c>
      <c r="AA113" s="19">
        <v>0</v>
      </c>
      <c r="AB113" s="22">
        <f t="shared" si="12"/>
        <v>3583440</v>
      </c>
      <c r="AC113" s="19">
        <v>0</v>
      </c>
      <c r="AD113" s="22">
        <f t="shared" si="13"/>
        <v>3583440</v>
      </c>
      <c r="AE113" s="20">
        <v>0</v>
      </c>
      <c r="AF113" s="22">
        <f t="shared" si="14"/>
        <v>3583440</v>
      </c>
      <c r="AG113" s="38" t="s">
        <v>1289</v>
      </c>
      <c r="AH113" s="37" t="s">
        <v>1013</v>
      </c>
      <c r="AI113" s="37" t="s">
        <v>896</v>
      </c>
      <c r="AJ113" s="39">
        <v>800077635</v>
      </c>
      <c r="AK113" s="39">
        <v>1</v>
      </c>
      <c r="AL113" s="37" t="s">
        <v>453</v>
      </c>
      <c r="AM113" s="39">
        <v>4272000</v>
      </c>
      <c r="AN113" s="108" t="s">
        <v>50</v>
      </c>
      <c r="AO113" s="109" t="s">
        <v>20</v>
      </c>
      <c r="AP113" s="84"/>
      <c r="AQ113" s="84"/>
      <c r="AR113" s="84"/>
      <c r="AS113" s="84"/>
      <c r="AT113" s="84"/>
      <c r="AU113" s="84"/>
      <c r="AV113" s="84"/>
      <c r="AW113" s="84"/>
      <c r="AX113" s="84"/>
      <c r="AY113" s="84"/>
      <c r="AZ113" s="84"/>
      <c r="BA113" s="84"/>
      <c r="BB113" s="84"/>
      <c r="BC113" s="84"/>
      <c r="BD113" s="84"/>
      <c r="BE113" s="84"/>
      <c r="BF113" s="84"/>
      <c r="BG113" s="84"/>
      <c r="BH113" s="84"/>
      <c r="BI113" s="84"/>
      <c r="BJ113" s="84"/>
      <c r="BK113" s="84"/>
      <c r="BL113" s="84"/>
      <c r="BM113" s="84"/>
      <c r="BN113" s="84"/>
      <c r="BO113" s="84"/>
      <c r="BP113" s="84"/>
      <c r="BQ113" s="84"/>
      <c r="BR113" s="84"/>
      <c r="BS113" s="84"/>
      <c r="BT113" s="84"/>
      <c r="BU113" s="84"/>
      <c r="BV113" s="84"/>
      <c r="BW113" s="84"/>
      <c r="BX113" s="84"/>
      <c r="BY113" s="84"/>
      <c r="BZ113" s="84"/>
      <c r="CA113" s="84"/>
      <c r="CB113" s="84"/>
      <c r="CC113" s="84"/>
      <c r="CD113" s="84"/>
      <c r="CE113" s="84"/>
      <c r="CF113" s="84"/>
      <c r="CG113" s="84"/>
      <c r="CH113" s="84"/>
      <c r="CI113" s="84"/>
      <c r="CJ113" s="84"/>
      <c r="CK113" s="84"/>
      <c r="CL113" s="84"/>
      <c r="CM113" s="84"/>
      <c r="CN113" s="84"/>
      <c r="CO113" s="84"/>
      <c r="CP113" s="84"/>
      <c r="CQ113" s="84"/>
      <c r="CR113" s="84"/>
      <c r="CS113" s="84"/>
      <c r="CT113" s="84"/>
      <c r="CU113" s="84"/>
      <c r="CV113" s="84"/>
      <c r="CW113" s="84"/>
      <c r="CX113" s="84"/>
      <c r="CY113" s="84"/>
      <c r="CZ113" s="84"/>
      <c r="DA113" s="84"/>
      <c r="DB113" s="84"/>
      <c r="DC113" s="84"/>
      <c r="DD113" s="84"/>
      <c r="DE113" s="84"/>
      <c r="DF113" s="84"/>
      <c r="DG113" s="84"/>
      <c r="DH113" s="84"/>
      <c r="DI113" s="84"/>
      <c r="DJ113" s="84"/>
      <c r="DK113" s="84"/>
      <c r="DL113" s="84"/>
      <c r="DM113" s="84"/>
      <c r="DN113" s="84"/>
      <c r="DO113" s="84"/>
      <c r="DP113" s="84"/>
      <c r="DQ113" s="84"/>
      <c r="DR113" s="84"/>
      <c r="DS113" s="84"/>
      <c r="DT113" s="84"/>
      <c r="DU113" s="84"/>
      <c r="DV113" s="84"/>
      <c r="DW113" s="84"/>
      <c r="DX113" s="84"/>
      <c r="DY113" s="84"/>
      <c r="DZ113" s="84"/>
      <c r="EA113" s="84"/>
      <c r="EB113" s="84"/>
      <c r="EC113" s="84"/>
      <c r="ED113" s="84"/>
      <c r="EE113" s="84"/>
      <c r="EF113" s="84"/>
      <c r="EG113" s="84"/>
      <c r="EH113" s="84"/>
      <c r="EI113" s="84"/>
      <c r="EJ113" s="84"/>
      <c r="EK113" s="84"/>
      <c r="EL113" s="84"/>
      <c r="EM113" s="84"/>
      <c r="EN113" s="84"/>
      <c r="EO113" s="84"/>
      <c r="EP113" s="84"/>
      <c r="EQ113" s="84"/>
      <c r="ER113" s="84"/>
      <c r="ES113" s="84"/>
      <c r="ET113" s="84"/>
      <c r="EU113" s="84"/>
      <c r="EV113" s="84"/>
      <c r="EW113" s="84"/>
      <c r="EX113" s="84"/>
      <c r="EY113" s="84"/>
      <c r="EZ113" s="84"/>
      <c r="FA113" s="84"/>
      <c r="FB113" s="84"/>
      <c r="FC113" s="84"/>
      <c r="FD113" s="84"/>
      <c r="FE113" s="84"/>
      <c r="FF113" s="84"/>
      <c r="FG113" s="84"/>
      <c r="FH113" s="84"/>
      <c r="FI113" s="84"/>
      <c r="FJ113" s="84"/>
      <c r="FK113" s="84"/>
      <c r="FL113" s="84"/>
      <c r="FM113" s="84"/>
      <c r="FN113" s="84"/>
      <c r="FO113" s="84"/>
      <c r="FP113" s="84"/>
      <c r="FQ113" s="84"/>
      <c r="FR113" s="84"/>
      <c r="FS113" s="84"/>
      <c r="FT113" s="84"/>
      <c r="FU113" s="84"/>
      <c r="FV113" s="84"/>
      <c r="FW113" s="84"/>
      <c r="FX113" s="84"/>
      <c r="FY113" s="84"/>
      <c r="FZ113" s="84"/>
      <c r="GA113" s="84"/>
      <c r="GB113" s="84"/>
      <c r="GC113" s="84"/>
      <c r="GD113" s="84"/>
      <c r="GE113" s="84"/>
      <c r="GF113" s="84"/>
      <c r="GG113" s="84"/>
      <c r="GH113" s="84"/>
      <c r="GI113" s="84"/>
      <c r="GJ113" s="84"/>
      <c r="GK113" s="84"/>
      <c r="GL113" s="84"/>
      <c r="GM113" s="84"/>
      <c r="GN113" s="84"/>
      <c r="GO113" s="84"/>
      <c r="GP113" s="84"/>
      <c r="GQ113" s="84"/>
      <c r="GR113" s="84"/>
      <c r="GS113" s="84"/>
      <c r="GT113" s="84"/>
      <c r="GU113" s="84"/>
      <c r="GV113" s="84"/>
      <c r="GW113" s="84"/>
      <c r="GX113" s="84"/>
      <c r="GY113" s="84"/>
      <c r="GZ113" s="84"/>
      <c r="HA113" s="84"/>
      <c r="HB113" s="84"/>
      <c r="HC113" s="84"/>
      <c r="HD113" s="84"/>
      <c r="HE113" s="84"/>
      <c r="HF113" s="84"/>
      <c r="HG113" s="84"/>
      <c r="HH113" s="84"/>
      <c r="HI113" s="84"/>
      <c r="HJ113" s="84"/>
      <c r="HK113" s="84"/>
      <c r="HL113" s="84"/>
      <c r="HM113" s="84"/>
      <c r="HN113" s="84"/>
      <c r="HO113" s="84"/>
      <c r="HP113" s="84"/>
      <c r="HQ113" s="84"/>
      <c r="HR113" s="84"/>
      <c r="HS113" s="84"/>
      <c r="HT113" s="84"/>
      <c r="HU113" s="84"/>
      <c r="HV113" s="84"/>
      <c r="HW113" s="84"/>
      <c r="HX113" s="84"/>
      <c r="HY113" s="84"/>
      <c r="HZ113" s="84"/>
      <c r="IA113" s="84"/>
      <c r="IB113" s="84"/>
      <c r="IC113" s="84"/>
      <c r="ID113" s="84"/>
      <c r="IE113" s="84"/>
      <c r="IF113" s="84"/>
      <c r="IG113" s="84"/>
      <c r="IH113" s="84"/>
      <c r="II113" s="84"/>
      <c r="IJ113" s="84"/>
      <c r="IK113" s="84"/>
      <c r="IL113" s="84"/>
      <c r="IM113" s="84"/>
      <c r="IN113" s="84"/>
      <c r="IO113" s="84"/>
      <c r="IP113" s="84"/>
      <c r="IQ113" s="84"/>
      <c r="IR113" s="84"/>
      <c r="IS113" s="84"/>
      <c r="IT113" s="84"/>
      <c r="IU113" s="84"/>
      <c r="IV113" s="84"/>
      <c r="IW113" s="84"/>
      <c r="IX113" s="84"/>
      <c r="IY113" s="84"/>
      <c r="IZ113" s="84"/>
      <c r="JA113" s="84"/>
      <c r="JB113" s="84"/>
      <c r="JC113" s="84"/>
      <c r="JD113" s="84"/>
      <c r="JE113" s="84"/>
      <c r="JF113" s="84"/>
      <c r="JG113" s="84"/>
      <c r="JH113" s="84"/>
      <c r="JI113" s="84"/>
      <c r="JJ113" s="84"/>
      <c r="JK113" s="84"/>
      <c r="JL113" s="84"/>
      <c r="JM113" s="84"/>
      <c r="JN113" s="84"/>
      <c r="JO113" s="84"/>
      <c r="JP113" s="84"/>
      <c r="JQ113" s="84"/>
      <c r="JR113" s="84"/>
      <c r="JS113" s="84"/>
      <c r="JT113" s="84"/>
      <c r="JU113" s="84"/>
      <c r="JV113" s="84"/>
      <c r="JW113" s="84"/>
      <c r="JX113" s="84"/>
      <c r="JY113" s="84"/>
      <c r="JZ113" s="84"/>
      <c r="KA113" s="84"/>
      <c r="KB113" s="84"/>
      <c r="KC113" s="84"/>
      <c r="KD113" s="84"/>
      <c r="KE113" s="84"/>
      <c r="KF113" s="84"/>
      <c r="KG113" s="84"/>
      <c r="KH113" s="84"/>
      <c r="KI113" s="84"/>
      <c r="KJ113" s="84"/>
      <c r="KK113" s="84"/>
      <c r="KL113" s="84"/>
      <c r="KM113" s="84"/>
      <c r="KN113" s="84"/>
      <c r="KO113" s="84"/>
      <c r="KP113" s="84"/>
      <c r="KQ113" s="84"/>
      <c r="KR113" s="84"/>
      <c r="KS113" s="84"/>
      <c r="KT113" s="84"/>
      <c r="KU113" s="84"/>
      <c r="KV113" s="84"/>
      <c r="KW113" s="84"/>
      <c r="KX113" s="84"/>
      <c r="KY113" s="84"/>
      <c r="KZ113" s="84"/>
      <c r="LA113" s="84"/>
      <c r="LB113" s="84"/>
      <c r="LC113" s="84"/>
      <c r="LD113" s="84"/>
      <c r="LE113" s="84"/>
      <c r="LF113" s="84"/>
      <c r="LG113" s="84"/>
      <c r="LH113" s="84"/>
      <c r="LI113" s="84"/>
      <c r="LJ113" s="84"/>
      <c r="LK113" s="84"/>
      <c r="LL113" s="84"/>
      <c r="LM113" s="84"/>
      <c r="LN113" s="84"/>
      <c r="LO113" s="84"/>
      <c r="LP113" s="84"/>
      <c r="LQ113" s="84"/>
      <c r="LR113" s="84"/>
      <c r="LS113" s="84"/>
      <c r="LT113" s="84"/>
      <c r="LU113" s="84"/>
      <c r="LV113" s="84"/>
      <c r="LW113" s="84"/>
      <c r="LX113" s="84"/>
      <c r="LY113" s="84"/>
      <c r="LZ113" s="84"/>
      <c r="MA113" s="84"/>
      <c r="MB113" s="84"/>
      <c r="MC113" s="84"/>
      <c r="MD113" s="84"/>
      <c r="ME113" s="84"/>
      <c r="MF113" s="84"/>
      <c r="MG113" s="84"/>
      <c r="MH113" s="84"/>
      <c r="MI113" s="84"/>
      <c r="MJ113" s="84"/>
      <c r="MK113" s="84"/>
      <c r="ML113" s="84"/>
      <c r="MM113" s="84"/>
      <c r="MN113" s="84"/>
      <c r="MO113" s="84"/>
      <c r="MP113" s="84"/>
      <c r="MQ113" s="84"/>
      <c r="MR113" s="84"/>
      <c r="MS113" s="84"/>
      <c r="MT113" s="84"/>
      <c r="MU113" s="84"/>
      <c r="MV113" s="84"/>
      <c r="MW113" s="84"/>
      <c r="MX113" s="84"/>
      <c r="MY113" s="84"/>
      <c r="MZ113" s="84"/>
      <c r="NA113" s="84"/>
      <c r="NB113" s="84"/>
      <c r="NC113" s="84"/>
      <c r="ND113" s="84"/>
      <c r="NE113" s="84"/>
      <c r="NF113" s="84"/>
      <c r="NG113" s="84"/>
      <c r="NH113" s="84"/>
      <c r="NI113" s="84"/>
      <c r="NJ113" s="84"/>
      <c r="NK113" s="84"/>
      <c r="NL113" s="84"/>
      <c r="NM113" s="84"/>
      <c r="NN113" s="84"/>
      <c r="NO113" s="84"/>
      <c r="NP113" s="84"/>
      <c r="NQ113" s="84"/>
      <c r="NR113" s="84"/>
      <c r="NS113" s="84"/>
      <c r="NT113" s="84"/>
      <c r="NU113" s="84"/>
      <c r="NV113" s="84"/>
      <c r="NW113" s="84"/>
    </row>
    <row r="114" spans="1:387" s="40" customFormat="1" ht="84" customHeight="1" x14ac:dyDescent="0.25">
      <c r="A114" s="79"/>
      <c r="B114" s="79">
        <v>1</v>
      </c>
      <c r="C114" s="79"/>
      <c r="D114" s="79"/>
      <c r="E114" s="79"/>
      <c r="F114" s="30"/>
      <c r="G114" s="30"/>
      <c r="H114" s="30">
        <v>1</v>
      </c>
      <c r="I114" s="30"/>
      <c r="J114" s="30"/>
      <c r="K114" s="30"/>
      <c r="L114" s="30"/>
      <c r="M114" s="32" t="s">
        <v>1405</v>
      </c>
      <c r="N114" s="33" t="s">
        <v>309</v>
      </c>
      <c r="O114" s="3" t="s">
        <v>1406</v>
      </c>
      <c r="P114" s="34" t="s">
        <v>2091</v>
      </c>
      <c r="Q114" s="31" t="s">
        <v>1909</v>
      </c>
      <c r="R114" s="32" t="s">
        <v>159</v>
      </c>
      <c r="S114" s="35" t="s">
        <v>1407</v>
      </c>
      <c r="T114" s="82">
        <v>44712</v>
      </c>
      <c r="U114" s="82">
        <v>44719</v>
      </c>
      <c r="V114" s="82">
        <v>44880</v>
      </c>
      <c r="W114" s="36">
        <v>28970000</v>
      </c>
      <c r="X114" s="19">
        <v>0</v>
      </c>
      <c r="Y114" s="19">
        <v>0</v>
      </c>
      <c r="Z114" s="19">
        <v>0</v>
      </c>
      <c r="AA114" s="19">
        <v>0</v>
      </c>
      <c r="AB114" s="22">
        <f t="shared" si="12"/>
        <v>28970000</v>
      </c>
      <c r="AC114" s="19">
        <v>0</v>
      </c>
      <c r="AD114" s="22">
        <f t="shared" si="13"/>
        <v>28970000</v>
      </c>
      <c r="AE114" s="20">
        <v>0</v>
      </c>
      <c r="AF114" s="22">
        <f t="shared" si="14"/>
        <v>28970000</v>
      </c>
      <c r="AG114" s="38" t="s">
        <v>1289</v>
      </c>
      <c r="AH114" s="37" t="s">
        <v>1013</v>
      </c>
      <c r="AI114" s="37" t="s">
        <v>87</v>
      </c>
      <c r="AJ114" s="39">
        <v>860501595</v>
      </c>
      <c r="AK114" s="39">
        <v>0</v>
      </c>
      <c r="AL114" s="37" t="s">
        <v>596</v>
      </c>
      <c r="AM114" s="39">
        <v>3243388</v>
      </c>
      <c r="AN114" s="108" t="s">
        <v>88</v>
      </c>
      <c r="AO114" s="109" t="s">
        <v>20</v>
      </c>
      <c r="AP114" s="84"/>
      <c r="AQ114" s="84"/>
      <c r="AR114" s="84"/>
      <c r="AS114" s="84"/>
      <c r="AT114" s="84"/>
      <c r="AU114" s="84"/>
      <c r="AV114" s="84"/>
      <c r="AW114" s="84"/>
      <c r="AX114" s="84"/>
      <c r="AY114" s="84"/>
      <c r="AZ114" s="84"/>
      <c r="BA114" s="84"/>
      <c r="BB114" s="84"/>
      <c r="BC114" s="84"/>
      <c r="BD114" s="84"/>
      <c r="BE114" s="84"/>
      <c r="BF114" s="84"/>
      <c r="BG114" s="84"/>
      <c r="BH114" s="84"/>
      <c r="BI114" s="84"/>
      <c r="BJ114" s="84"/>
      <c r="BK114" s="84"/>
      <c r="BL114" s="84"/>
      <c r="BM114" s="84"/>
      <c r="BN114" s="84"/>
      <c r="BO114" s="84"/>
      <c r="BP114" s="84"/>
      <c r="BQ114" s="84"/>
      <c r="BR114" s="84"/>
      <c r="BS114" s="84"/>
      <c r="BT114" s="84"/>
      <c r="BU114" s="84"/>
      <c r="BV114" s="84"/>
      <c r="BW114" s="84"/>
      <c r="BX114" s="84"/>
      <c r="BY114" s="84"/>
      <c r="BZ114" s="84"/>
      <c r="CA114" s="84"/>
      <c r="CB114" s="84"/>
      <c r="CC114" s="84"/>
      <c r="CD114" s="84"/>
      <c r="CE114" s="84"/>
      <c r="CF114" s="84"/>
      <c r="CG114" s="84"/>
      <c r="CH114" s="84"/>
      <c r="CI114" s="84"/>
      <c r="CJ114" s="84"/>
      <c r="CK114" s="84"/>
      <c r="CL114" s="84"/>
      <c r="CM114" s="84"/>
      <c r="CN114" s="84"/>
      <c r="CO114" s="84"/>
      <c r="CP114" s="84"/>
      <c r="CQ114" s="84"/>
      <c r="CR114" s="84"/>
      <c r="CS114" s="84"/>
      <c r="CT114" s="84"/>
      <c r="CU114" s="84"/>
      <c r="CV114" s="84"/>
      <c r="CW114" s="84"/>
      <c r="CX114" s="84"/>
      <c r="CY114" s="84"/>
      <c r="CZ114" s="84"/>
      <c r="DA114" s="84"/>
      <c r="DB114" s="84"/>
      <c r="DC114" s="84"/>
      <c r="DD114" s="84"/>
      <c r="DE114" s="84"/>
      <c r="DF114" s="84"/>
      <c r="DG114" s="84"/>
      <c r="DH114" s="84"/>
      <c r="DI114" s="84"/>
      <c r="DJ114" s="84"/>
      <c r="DK114" s="84"/>
      <c r="DL114" s="84"/>
      <c r="DM114" s="84"/>
      <c r="DN114" s="84"/>
      <c r="DO114" s="84"/>
      <c r="DP114" s="84"/>
      <c r="DQ114" s="84"/>
      <c r="DR114" s="84"/>
      <c r="DS114" s="84"/>
      <c r="DT114" s="84"/>
      <c r="DU114" s="84"/>
      <c r="DV114" s="84"/>
      <c r="DW114" s="84"/>
      <c r="DX114" s="84"/>
      <c r="DY114" s="84"/>
      <c r="DZ114" s="84"/>
      <c r="EA114" s="84"/>
      <c r="EB114" s="84"/>
      <c r="EC114" s="84"/>
      <c r="ED114" s="84"/>
      <c r="EE114" s="84"/>
      <c r="EF114" s="84"/>
      <c r="EG114" s="84"/>
      <c r="EH114" s="84"/>
      <c r="EI114" s="84"/>
      <c r="EJ114" s="84"/>
      <c r="EK114" s="84"/>
      <c r="EL114" s="84"/>
      <c r="EM114" s="84"/>
      <c r="EN114" s="84"/>
      <c r="EO114" s="84"/>
      <c r="EP114" s="84"/>
      <c r="EQ114" s="84"/>
      <c r="ER114" s="84"/>
      <c r="ES114" s="84"/>
      <c r="ET114" s="84"/>
      <c r="EU114" s="84"/>
      <c r="EV114" s="84"/>
      <c r="EW114" s="84"/>
      <c r="EX114" s="84"/>
      <c r="EY114" s="84"/>
      <c r="EZ114" s="84"/>
      <c r="FA114" s="84"/>
      <c r="FB114" s="84"/>
      <c r="FC114" s="84"/>
      <c r="FD114" s="84"/>
      <c r="FE114" s="84"/>
      <c r="FF114" s="84"/>
      <c r="FG114" s="84"/>
      <c r="FH114" s="84"/>
      <c r="FI114" s="84"/>
      <c r="FJ114" s="84"/>
      <c r="FK114" s="84"/>
      <c r="FL114" s="84"/>
      <c r="FM114" s="84"/>
      <c r="FN114" s="84"/>
      <c r="FO114" s="84"/>
      <c r="FP114" s="84"/>
      <c r="FQ114" s="84"/>
      <c r="FR114" s="84"/>
      <c r="FS114" s="84"/>
      <c r="FT114" s="84"/>
      <c r="FU114" s="84"/>
      <c r="FV114" s="84"/>
      <c r="FW114" s="84"/>
      <c r="FX114" s="84"/>
      <c r="FY114" s="84"/>
      <c r="FZ114" s="84"/>
      <c r="GA114" s="84"/>
      <c r="GB114" s="84"/>
      <c r="GC114" s="84"/>
      <c r="GD114" s="84"/>
      <c r="GE114" s="84"/>
      <c r="GF114" s="84"/>
      <c r="GG114" s="84"/>
      <c r="GH114" s="84"/>
      <c r="GI114" s="84"/>
      <c r="GJ114" s="84"/>
      <c r="GK114" s="84"/>
      <c r="GL114" s="84"/>
      <c r="GM114" s="84"/>
      <c r="GN114" s="84"/>
      <c r="GO114" s="84"/>
      <c r="GP114" s="84"/>
      <c r="GQ114" s="84"/>
      <c r="GR114" s="84"/>
      <c r="GS114" s="84"/>
      <c r="GT114" s="84"/>
      <c r="GU114" s="84"/>
      <c r="GV114" s="84"/>
      <c r="GW114" s="84"/>
      <c r="GX114" s="84"/>
      <c r="GY114" s="84"/>
      <c r="GZ114" s="84"/>
      <c r="HA114" s="84"/>
      <c r="HB114" s="84"/>
      <c r="HC114" s="84"/>
      <c r="HD114" s="84"/>
      <c r="HE114" s="84"/>
      <c r="HF114" s="84"/>
      <c r="HG114" s="84"/>
      <c r="HH114" s="84"/>
      <c r="HI114" s="84"/>
      <c r="HJ114" s="84"/>
      <c r="HK114" s="84"/>
      <c r="HL114" s="84"/>
      <c r="HM114" s="84"/>
      <c r="HN114" s="84"/>
      <c r="HO114" s="84"/>
      <c r="HP114" s="84"/>
      <c r="HQ114" s="84"/>
      <c r="HR114" s="84"/>
      <c r="HS114" s="84"/>
      <c r="HT114" s="84"/>
      <c r="HU114" s="84"/>
      <c r="HV114" s="84"/>
      <c r="HW114" s="84"/>
      <c r="HX114" s="84"/>
      <c r="HY114" s="84"/>
      <c r="HZ114" s="84"/>
      <c r="IA114" s="84"/>
      <c r="IB114" s="84"/>
      <c r="IC114" s="84"/>
      <c r="ID114" s="84"/>
      <c r="IE114" s="84"/>
      <c r="IF114" s="84"/>
      <c r="IG114" s="84"/>
      <c r="IH114" s="84"/>
      <c r="II114" s="84"/>
      <c r="IJ114" s="84"/>
      <c r="IK114" s="84"/>
      <c r="IL114" s="84"/>
      <c r="IM114" s="84"/>
      <c r="IN114" s="84"/>
      <c r="IO114" s="84"/>
      <c r="IP114" s="84"/>
      <c r="IQ114" s="84"/>
      <c r="IR114" s="84"/>
      <c r="IS114" s="84"/>
      <c r="IT114" s="84"/>
      <c r="IU114" s="84"/>
      <c r="IV114" s="84"/>
      <c r="IW114" s="84"/>
      <c r="IX114" s="84"/>
      <c r="IY114" s="84"/>
      <c r="IZ114" s="84"/>
      <c r="JA114" s="84"/>
      <c r="JB114" s="84"/>
      <c r="JC114" s="84"/>
      <c r="JD114" s="84"/>
      <c r="JE114" s="84"/>
      <c r="JF114" s="84"/>
      <c r="JG114" s="84"/>
      <c r="JH114" s="84"/>
      <c r="JI114" s="84"/>
      <c r="JJ114" s="84"/>
      <c r="JK114" s="84"/>
      <c r="JL114" s="84"/>
      <c r="JM114" s="84"/>
      <c r="JN114" s="84"/>
      <c r="JO114" s="84"/>
      <c r="JP114" s="84"/>
      <c r="JQ114" s="84"/>
      <c r="JR114" s="84"/>
      <c r="JS114" s="84"/>
      <c r="JT114" s="84"/>
      <c r="JU114" s="84"/>
      <c r="JV114" s="84"/>
      <c r="JW114" s="84"/>
      <c r="JX114" s="84"/>
      <c r="JY114" s="84"/>
      <c r="JZ114" s="84"/>
      <c r="KA114" s="84"/>
      <c r="KB114" s="84"/>
      <c r="KC114" s="84"/>
      <c r="KD114" s="84"/>
      <c r="KE114" s="84"/>
      <c r="KF114" s="84"/>
      <c r="KG114" s="84"/>
      <c r="KH114" s="84"/>
      <c r="KI114" s="84"/>
      <c r="KJ114" s="84"/>
      <c r="KK114" s="84"/>
      <c r="KL114" s="84"/>
      <c r="KM114" s="84"/>
      <c r="KN114" s="84"/>
      <c r="KO114" s="84"/>
      <c r="KP114" s="84"/>
      <c r="KQ114" s="84"/>
      <c r="KR114" s="84"/>
      <c r="KS114" s="84"/>
      <c r="KT114" s="84"/>
      <c r="KU114" s="84"/>
      <c r="KV114" s="84"/>
      <c r="KW114" s="84"/>
      <c r="KX114" s="84"/>
      <c r="KY114" s="84"/>
      <c r="KZ114" s="84"/>
      <c r="LA114" s="84"/>
      <c r="LB114" s="84"/>
      <c r="LC114" s="84"/>
      <c r="LD114" s="84"/>
      <c r="LE114" s="84"/>
      <c r="LF114" s="84"/>
      <c r="LG114" s="84"/>
      <c r="LH114" s="84"/>
      <c r="LI114" s="84"/>
      <c r="LJ114" s="84"/>
      <c r="LK114" s="84"/>
      <c r="LL114" s="84"/>
      <c r="LM114" s="84"/>
      <c r="LN114" s="84"/>
      <c r="LO114" s="84"/>
      <c r="LP114" s="84"/>
      <c r="LQ114" s="84"/>
      <c r="LR114" s="84"/>
      <c r="LS114" s="84"/>
      <c r="LT114" s="84"/>
      <c r="LU114" s="84"/>
      <c r="LV114" s="84"/>
      <c r="LW114" s="84"/>
      <c r="LX114" s="84"/>
      <c r="LY114" s="84"/>
      <c r="LZ114" s="84"/>
      <c r="MA114" s="84"/>
      <c r="MB114" s="84"/>
      <c r="MC114" s="84"/>
      <c r="MD114" s="84"/>
      <c r="ME114" s="84"/>
      <c r="MF114" s="84"/>
      <c r="MG114" s="84"/>
      <c r="MH114" s="84"/>
      <c r="MI114" s="84"/>
      <c r="MJ114" s="84"/>
      <c r="MK114" s="84"/>
      <c r="ML114" s="84"/>
      <c r="MM114" s="84"/>
      <c r="MN114" s="84"/>
      <c r="MO114" s="84"/>
      <c r="MP114" s="84"/>
      <c r="MQ114" s="84"/>
      <c r="MR114" s="84"/>
      <c r="MS114" s="84"/>
      <c r="MT114" s="84"/>
      <c r="MU114" s="84"/>
      <c r="MV114" s="84"/>
      <c r="MW114" s="84"/>
      <c r="MX114" s="84"/>
      <c r="MY114" s="84"/>
      <c r="MZ114" s="84"/>
      <c r="NA114" s="84"/>
      <c r="NB114" s="84"/>
      <c r="NC114" s="84"/>
      <c r="ND114" s="84"/>
      <c r="NE114" s="84"/>
      <c r="NF114" s="84"/>
      <c r="NG114" s="84"/>
      <c r="NH114" s="84"/>
      <c r="NI114" s="84"/>
      <c r="NJ114" s="84"/>
      <c r="NK114" s="84"/>
      <c r="NL114" s="84"/>
      <c r="NM114" s="84"/>
      <c r="NN114" s="84"/>
      <c r="NO114" s="84"/>
      <c r="NP114" s="84"/>
      <c r="NQ114" s="84"/>
      <c r="NR114" s="84"/>
      <c r="NS114" s="84"/>
      <c r="NT114" s="84"/>
      <c r="NU114" s="84"/>
      <c r="NV114" s="84"/>
      <c r="NW114" s="84"/>
    </row>
    <row r="115" spans="1:387" s="40" customFormat="1" ht="84" customHeight="1" x14ac:dyDescent="0.25">
      <c r="A115" s="79"/>
      <c r="B115" s="79">
        <v>1</v>
      </c>
      <c r="C115" s="79"/>
      <c r="D115" s="79"/>
      <c r="E115" s="79"/>
      <c r="F115" s="30"/>
      <c r="G115" s="30"/>
      <c r="H115" s="30">
        <v>1</v>
      </c>
      <c r="I115" s="30"/>
      <c r="J115" s="30"/>
      <c r="K115" s="30"/>
      <c r="L115" s="30"/>
      <c r="M115" s="32" t="s">
        <v>1349</v>
      </c>
      <c r="N115" s="33" t="s">
        <v>309</v>
      </c>
      <c r="O115" s="3" t="s">
        <v>1408</v>
      </c>
      <c r="P115" s="34" t="s">
        <v>2092</v>
      </c>
      <c r="Q115" s="31" t="s">
        <v>1910</v>
      </c>
      <c r="R115" s="32" t="s">
        <v>126</v>
      </c>
      <c r="S115" s="35" t="s">
        <v>1409</v>
      </c>
      <c r="T115" s="82">
        <v>44714</v>
      </c>
      <c r="U115" s="82">
        <v>44718</v>
      </c>
      <c r="V115" s="82">
        <v>44910</v>
      </c>
      <c r="W115" s="36">
        <v>5120000</v>
      </c>
      <c r="X115" s="19">
        <v>0</v>
      </c>
      <c r="Y115" s="19">
        <v>0</v>
      </c>
      <c r="Z115" s="19">
        <v>0</v>
      </c>
      <c r="AA115" s="19">
        <v>0</v>
      </c>
      <c r="AB115" s="22">
        <f t="shared" si="12"/>
        <v>5120000</v>
      </c>
      <c r="AC115" s="19">
        <v>0</v>
      </c>
      <c r="AD115" s="22">
        <f t="shared" si="13"/>
        <v>5120000</v>
      </c>
      <c r="AE115" s="20">
        <v>0</v>
      </c>
      <c r="AF115" s="22">
        <f t="shared" si="14"/>
        <v>5120000</v>
      </c>
      <c r="AG115" s="38" t="s">
        <v>406</v>
      </c>
      <c r="AH115" s="37" t="s">
        <v>1013</v>
      </c>
      <c r="AI115" s="37" t="s">
        <v>1410</v>
      </c>
      <c r="AJ115" s="39">
        <v>830119211</v>
      </c>
      <c r="AK115" s="39">
        <v>1</v>
      </c>
      <c r="AL115" s="37" t="s">
        <v>1411</v>
      </c>
      <c r="AM115" s="39">
        <v>2950122</v>
      </c>
      <c r="AN115" s="108" t="s">
        <v>1412</v>
      </c>
      <c r="AO115" s="109" t="s">
        <v>20</v>
      </c>
      <c r="AP115" s="84"/>
      <c r="AQ115" s="84"/>
      <c r="AR115" s="84"/>
      <c r="AS115" s="84"/>
      <c r="AT115" s="84"/>
      <c r="AU115" s="84"/>
      <c r="AV115" s="84"/>
      <c r="AW115" s="84"/>
      <c r="AX115" s="84"/>
      <c r="AY115" s="84"/>
      <c r="AZ115" s="84"/>
      <c r="BA115" s="84"/>
      <c r="BB115" s="84"/>
      <c r="BC115" s="84"/>
      <c r="BD115" s="84"/>
      <c r="BE115" s="84"/>
      <c r="BF115" s="84"/>
      <c r="BG115" s="84"/>
      <c r="BH115" s="84"/>
      <c r="BI115" s="84"/>
      <c r="BJ115" s="84"/>
      <c r="BK115" s="84"/>
      <c r="BL115" s="84"/>
      <c r="BM115" s="84"/>
      <c r="BN115" s="84"/>
      <c r="BO115" s="84"/>
      <c r="BP115" s="84"/>
      <c r="BQ115" s="84"/>
      <c r="BR115" s="84"/>
      <c r="BS115" s="84"/>
      <c r="BT115" s="84"/>
      <c r="BU115" s="84"/>
      <c r="BV115" s="84"/>
      <c r="BW115" s="84"/>
      <c r="BX115" s="84"/>
      <c r="BY115" s="84"/>
      <c r="BZ115" s="84"/>
      <c r="CA115" s="84"/>
      <c r="CB115" s="84"/>
      <c r="CC115" s="84"/>
      <c r="CD115" s="84"/>
      <c r="CE115" s="84"/>
      <c r="CF115" s="84"/>
      <c r="CG115" s="84"/>
      <c r="CH115" s="84"/>
      <c r="CI115" s="84"/>
      <c r="CJ115" s="84"/>
      <c r="CK115" s="84"/>
      <c r="CL115" s="84"/>
      <c r="CM115" s="84"/>
      <c r="CN115" s="84"/>
      <c r="CO115" s="84"/>
      <c r="CP115" s="84"/>
      <c r="CQ115" s="84"/>
      <c r="CR115" s="84"/>
      <c r="CS115" s="84"/>
      <c r="CT115" s="84"/>
      <c r="CU115" s="84"/>
      <c r="CV115" s="84"/>
      <c r="CW115" s="84"/>
      <c r="CX115" s="84"/>
      <c r="CY115" s="84"/>
      <c r="CZ115" s="84"/>
      <c r="DA115" s="84"/>
      <c r="DB115" s="84"/>
      <c r="DC115" s="84"/>
      <c r="DD115" s="84"/>
      <c r="DE115" s="84"/>
      <c r="DF115" s="84"/>
      <c r="DG115" s="84"/>
      <c r="DH115" s="84"/>
      <c r="DI115" s="84"/>
      <c r="DJ115" s="84"/>
      <c r="DK115" s="84"/>
      <c r="DL115" s="84"/>
      <c r="DM115" s="84"/>
      <c r="DN115" s="84"/>
      <c r="DO115" s="84"/>
      <c r="DP115" s="84"/>
      <c r="DQ115" s="84"/>
      <c r="DR115" s="84"/>
      <c r="DS115" s="84"/>
      <c r="DT115" s="84"/>
      <c r="DU115" s="84"/>
      <c r="DV115" s="84"/>
      <c r="DW115" s="84"/>
      <c r="DX115" s="84"/>
      <c r="DY115" s="84"/>
      <c r="DZ115" s="84"/>
      <c r="EA115" s="84"/>
      <c r="EB115" s="84"/>
      <c r="EC115" s="84"/>
      <c r="ED115" s="84"/>
      <c r="EE115" s="84"/>
      <c r="EF115" s="84"/>
      <c r="EG115" s="84"/>
      <c r="EH115" s="84"/>
      <c r="EI115" s="84"/>
      <c r="EJ115" s="84"/>
      <c r="EK115" s="84"/>
      <c r="EL115" s="84"/>
      <c r="EM115" s="84"/>
      <c r="EN115" s="84"/>
      <c r="EO115" s="84"/>
      <c r="EP115" s="84"/>
      <c r="EQ115" s="84"/>
      <c r="ER115" s="84"/>
      <c r="ES115" s="84"/>
      <c r="ET115" s="84"/>
      <c r="EU115" s="84"/>
      <c r="EV115" s="84"/>
      <c r="EW115" s="84"/>
      <c r="EX115" s="84"/>
      <c r="EY115" s="84"/>
      <c r="EZ115" s="84"/>
      <c r="FA115" s="84"/>
      <c r="FB115" s="84"/>
      <c r="FC115" s="84"/>
      <c r="FD115" s="84"/>
      <c r="FE115" s="84"/>
      <c r="FF115" s="84"/>
      <c r="FG115" s="84"/>
      <c r="FH115" s="84"/>
      <c r="FI115" s="84"/>
      <c r="FJ115" s="84"/>
      <c r="FK115" s="84"/>
      <c r="FL115" s="84"/>
      <c r="FM115" s="84"/>
      <c r="FN115" s="84"/>
      <c r="FO115" s="84"/>
      <c r="FP115" s="84"/>
      <c r="FQ115" s="84"/>
      <c r="FR115" s="84"/>
      <c r="FS115" s="84"/>
      <c r="FT115" s="84"/>
      <c r="FU115" s="84"/>
      <c r="FV115" s="84"/>
      <c r="FW115" s="84"/>
      <c r="FX115" s="84"/>
      <c r="FY115" s="84"/>
      <c r="FZ115" s="84"/>
      <c r="GA115" s="84"/>
      <c r="GB115" s="84"/>
      <c r="GC115" s="84"/>
      <c r="GD115" s="84"/>
      <c r="GE115" s="84"/>
      <c r="GF115" s="84"/>
      <c r="GG115" s="84"/>
      <c r="GH115" s="84"/>
      <c r="GI115" s="84"/>
      <c r="GJ115" s="84"/>
      <c r="GK115" s="84"/>
      <c r="GL115" s="84"/>
      <c r="GM115" s="84"/>
      <c r="GN115" s="84"/>
      <c r="GO115" s="84"/>
      <c r="GP115" s="84"/>
      <c r="GQ115" s="84"/>
      <c r="GR115" s="84"/>
      <c r="GS115" s="84"/>
      <c r="GT115" s="84"/>
      <c r="GU115" s="84"/>
      <c r="GV115" s="84"/>
      <c r="GW115" s="84"/>
      <c r="GX115" s="84"/>
      <c r="GY115" s="84"/>
      <c r="GZ115" s="84"/>
      <c r="HA115" s="84"/>
      <c r="HB115" s="84"/>
      <c r="HC115" s="84"/>
      <c r="HD115" s="84"/>
      <c r="HE115" s="84"/>
      <c r="HF115" s="84"/>
      <c r="HG115" s="84"/>
      <c r="HH115" s="84"/>
      <c r="HI115" s="84"/>
      <c r="HJ115" s="84"/>
      <c r="HK115" s="84"/>
      <c r="HL115" s="84"/>
      <c r="HM115" s="84"/>
      <c r="HN115" s="84"/>
      <c r="HO115" s="84"/>
      <c r="HP115" s="84"/>
      <c r="HQ115" s="84"/>
      <c r="HR115" s="84"/>
      <c r="HS115" s="84"/>
      <c r="HT115" s="84"/>
      <c r="HU115" s="84"/>
      <c r="HV115" s="84"/>
      <c r="HW115" s="84"/>
      <c r="HX115" s="84"/>
      <c r="HY115" s="84"/>
      <c r="HZ115" s="84"/>
      <c r="IA115" s="84"/>
      <c r="IB115" s="84"/>
      <c r="IC115" s="84"/>
      <c r="ID115" s="84"/>
      <c r="IE115" s="84"/>
      <c r="IF115" s="84"/>
      <c r="IG115" s="84"/>
      <c r="IH115" s="84"/>
      <c r="II115" s="84"/>
      <c r="IJ115" s="84"/>
      <c r="IK115" s="84"/>
      <c r="IL115" s="84"/>
      <c r="IM115" s="84"/>
      <c r="IN115" s="84"/>
      <c r="IO115" s="84"/>
      <c r="IP115" s="84"/>
      <c r="IQ115" s="84"/>
      <c r="IR115" s="84"/>
      <c r="IS115" s="84"/>
      <c r="IT115" s="84"/>
      <c r="IU115" s="84"/>
      <c r="IV115" s="84"/>
      <c r="IW115" s="84"/>
      <c r="IX115" s="84"/>
      <c r="IY115" s="84"/>
      <c r="IZ115" s="84"/>
      <c r="JA115" s="84"/>
      <c r="JB115" s="84"/>
      <c r="JC115" s="84"/>
      <c r="JD115" s="84"/>
      <c r="JE115" s="84"/>
      <c r="JF115" s="84"/>
      <c r="JG115" s="84"/>
      <c r="JH115" s="84"/>
      <c r="JI115" s="84"/>
      <c r="JJ115" s="84"/>
      <c r="JK115" s="84"/>
      <c r="JL115" s="84"/>
      <c r="JM115" s="84"/>
      <c r="JN115" s="84"/>
      <c r="JO115" s="84"/>
      <c r="JP115" s="84"/>
      <c r="JQ115" s="84"/>
      <c r="JR115" s="84"/>
      <c r="JS115" s="84"/>
      <c r="JT115" s="84"/>
      <c r="JU115" s="84"/>
      <c r="JV115" s="84"/>
      <c r="JW115" s="84"/>
      <c r="JX115" s="84"/>
      <c r="JY115" s="84"/>
      <c r="JZ115" s="84"/>
      <c r="KA115" s="84"/>
      <c r="KB115" s="84"/>
      <c r="KC115" s="84"/>
      <c r="KD115" s="84"/>
      <c r="KE115" s="84"/>
      <c r="KF115" s="84"/>
      <c r="KG115" s="84"/>
      <c r="KH115" s="84"/>
      <c r="KI115" s="84"/>
      <c r="KJ115" s="84"/>
      <c r="KK115" s="84"/>
      <c r="KL115" s="84"/>
      <c r="KM115" s="84"/>
      <c r="KN115" s="84"/>
      <c r="KO115" s="84"/>
      <c r="KP115" s="84"/>
      <c r="KQ115" s="84"/>
      <c r="KR115" s="84"/>
      <c r="KS115" s="84"/>
      <c r="KT115" s="84"/>
      <c r="KU115" s="84"/>
      <c r="KV115" s="84"/>
      <c r="KW115" s="84"/>
      <c r="KX115" s="84"/>
      <c r="KY115" s="84"/>
      <c r="KZ115" s="84"/>
      <c r="LA115" s="84"/>
      <c r="LB115" s="84"/>
      <c r="LC115" s="84"/>
      <c r="LD115" s="84"/>
      <c r="LE115" s="84"/>
      <c r="LF115" s="84"/>
      <c r="LG115" s="84"/>
      <c r="LH115" s="84"/>
      <c r="LI115" s="84"/>
      <c r="LJ115" s="84"/>
      <c r="LK115" s="84"/>
      <c r="LL115" s="84"/>
      <c r="LM115" s="84"/>
      <c r="LN115" s="84"/>
      <c r="LO115" s="84"/>
      <c r="LP115" s="84"/>
      <c r="LQ115" s="84"/>
      <c r="LR115" s="84"/>
      <c r="LS115" s="84"/>
      <c r="LT115" s="84"/>
      <c r="LU115" s="84"/>
      <c r="LV115" s="84"/>
      <c r="LW115" s="84"/>
      <c r="LX115" s="84"/>
      <c r="LY115" s="84"/>
      <c r="LZ115" s="84"/>
      <c r="MA115" s="84"/>
      <c r="MB115" s="84"/>
      <c r="MC115" s="84"/>
      <c r="MD115" s="84"/>
      <c r="ME115" s="84"/>
      <c r="MF115" s="84"/>
      <c r="MG115" s="84"/>
      <c r="MH115" s="84"/>
      <c r="MI115" s="84"/>
      <c r="MJ115" s="84"/>
      <c r="MK115" s="84"/>
      <c r="ML115" s="84"/>
      <c r="MM115" s="84"/>
      <c r="MN115" s="84"/>
      <c r="MO115" s="84"/>
      <c r="MP115" s="84"/>
      <c r="MQ115" s="84"/>
      <c r="MR115" s="84"/>
      <c r="MS115" s="84"/>
      <c r="MT115" s="84"/>
      <c r="MU115" s="84"/>
      <c r="MV115" s="84"/>
      <c r="MW115" s="84"/>
      <c r="MX115" s="84"/>
      <c r="MY115" s="84"/>
      <c r="MZ115" s="84"/>
      <c r="NA115" s="84"/>
      <c r="NB115" s="84"/>
      <c r="NC115" s="84"/>
      <c r="ND115" s="84"/>
      <c r="NE115" s="84"/>
      <c r="NF115" s="84"/>
      <c r="NG115" s="84"/>
      <c r="NH115" s="84"/>
      <c r="NI115" s="84"/>
      <c r="NJ115" s="84"/>
      <c r="NK115" s="84"/>
      <c r="NL115" s="84"/>
      <c r="NM115" s="84"/>
      <c r="NN115" s="84"/>
      <c r="NO115" s="84"/>
      <c r="NP115" s="84"/>
      <c r="NQ115" s="84"/>
      <c r="NR115" s="84"/>
      <c r="NS115" s="84"/>
      <c r="NT115" s="84"/>
      <c r="NU115" s="84"/>
      <c r="NV115" s="84"/>
      <c r="NW115" s="84"/>
    </row>
    <row r="116" spans="1:387" s="40" customFormat="1" ht="84" customHeight="1" x14ac:dyDescent="0.25">
      <c r="A116" s="79"/>
      <c r="B116" s="79"/>
      <c r="C116" s="79">
        <v>1</v>
      </c>
      <c r="D116" s="79"/>
      <c r="E116" s="79"/>
      <c r="F116" s="30"/>
      <c r="G116" s="30"/>
      <c r="H116" s="30"/>
      <c r="I116" s="30">
        <v>1</v>
      </c>
      <c r="J116" s="30"/>
      <c r="K116" s="30"/>
      <c r="L116" s="30"/>
      <c r="M116" s="32" t="s">
        <v>1414</v>
      </c>
      <c r="N116" s="33" t="s">
        <v>19</v>
      </c>
      <c r="O116" s="3" t="s">
        <v>1415</v>
      </c>
      <c r="P116" s="34" t="s">
        <v>2093</v>
      </c>
      <c r="Q116" s="31" t="s">
        <v>1517</v>
      </c>
      <c r="R116" s="32" t="s">
        <v>1416</v>
      </c>
      <c r="S116" s="35" t="s">
        <v>945</v>
      </c>
      <c r="T116" s="82">
        <v>44715</v>
      </c>
      <c r="U116" s="82">
        <v>44719</v>
      </c>
      <c r="V116" s="82">
        <v>44895</v>
      </c>
      <c r="W116" s="36">
        <v>70489604</v>
      </c>
      <c r="X116" s="19">
        <v>0</v>
      </c>
      <c r="Y116" s="19">
        <v>0</v>
      </c>
      <c r="Z116" s="19">
        <v>0</v>
      </c>
      <c r="AA116" s="19">
        <v>0</v>
      </c>
      <c r="AB116" s="22">
        <f t="shared" si="12"/>
        <v>70489604</v>
      </c>
      <c r="AC116" s="19">
        <v>0</v>
      </c>
      <c r="AD116" s="22">
        <f t="shared" si="13"/>
        <v>70489604</v>
      </c>
      <c r="AE116" s="20">
        <v>0</v>
      </c>
      <c r="AF116" s="22">
        <f t="shared" si="14"/>
        <v>70489604</v>
      </c>
      <c r="AG116" s="38" t="s">
        <v>977</v>
      </c>
      <c r="AH116" s="37" t="s">
        <v>1013</v>
      </c>
      <c r="AI116" s="37" t="s">
        <v>319</v>
      </c>
      <c r="AJ116" s="39">
        <v>900265026</v>
      </c>
      <c r="AK116" s="39">
        <v>3</v>
      </c>
      <c r="AL116" s="37" t="s">
        <v>659</v>
      </c>
      <c r="AM116" s="39">
        <v>5188433</v>
      </c>
      <c r="AN116" s="108" t="s">
        <v>660</v>
      </c>
      <c r="AO116" s="109" t="s">
        <v>20</v>
      </c>
      <c r="AP116" s="84"/>
      <c r="AQ116" s="84"/>
      <c r="AR116" s="84"/>
      <c r="AS116" s="84"/>
      <c r="AT116" s="84"/>
      <c r="AU116" s="84"/>
      <c r="AV116" s="84"/>
      <c r="AW116" s="84"/>
      <c r="AX116" s="84"/>
      <c r="AY116" s="84"/>
      <c r="AZ116" s="84"/>
      <c r="BA116" s="84"/>
      <c r="BB116" s="84"/>
      <c r="BC116" s="84"/>
      <c r="BD116" s="84"/>
      <c r="BE116" s="84"/>
      <c r="BF116" s="84"/>
      <c r="BG116" s="84"/>
      <c r="BH116" s="84"/>
      <c r="BI116" s="84"/>
      <c r="BJ116" s="84"/>
      <c r="BK116" s="84"/>
      <c r="BL116" s="84"/>
      <c r="BM116" s="84"/>
      <c r="BN116" s="84"/>
      <c r="BO116" s="84"/>
      <c r="BP116" s="84"/>
      <c r="BQ116" s="84"/>
      <c r="BR116" s="84"/>
      <c r="BS116" s="84"/>
      <c r="BT116" s="84"/>
      <c r="BU116" s="84"/>
      <c r="BV116" s="84"/>
      <c r="BW116" s="84"/>
      <c r="BX116" s="84"/>
      <c r="BY116" s="84"/>
      <c r="BZ116" s="84"/>
      <c r="CA116" s="84"/>
      <c r="CB116" s="84"/>
      <c r="CC116" s="84"/>
      <c r="CD116" s="84"/>
      <c r="CE116" s="84"/>
      <c r="CF116" s="84"/>
      <c r="CG116" s="84"/>
      <c r="CH116" s="84"/>
      <c r="CI116" s="84"/>
      <c r="CJ116" s="84"/>
      <c r="CK116" s="84"/>
      <c r="CL116" s="84"/>
      <c r="CM116" s="84"/>
      <c r="CN116" s="84"/>
      <c r="CO116" s="84"/>
      <c r="CP116" s="84"/>
      <c r="CQ116" s="84"/>
      <c r="CR116" s="84"/>
      <c r="CS116" s="84"/>
      <c r="CT116" s="84"/>
      <c r="CU116" s="84"/>
      <c r="CV116" s="84"/>
      <c r="CW116" s="84"/>
      <c r="CX116" s="84"/>
      <c r="CY116" s="84"/>
      <c r="CZ116" s="84"/>
      <c r="DA116" s="84"/>
      <c r="DB116" s="84"/>
      <c r="DC116" s="84"/>
      <c r="DD116" s="84"/>
      <c r="DE116" s="84"/>
      <c r="DF116" s="84"/>
      <c r="DG116" s="84"/>
      <c r="DH116" s="84"/>
      <c r="DI116" s="84"/>
      <c r="DJ116" s="84"/>
      <c r="DK116" s="84"/>
      <c r="DL116" s="84"/>
      <c r="DM116" s="84"/>
      <c r="DN116" s="84"/>
      <c r="DO116" s="84"/>
      <c r="DP116" s="84"/>
      <c r="DQ116" s="84"/>
      <c r="DR116" s="84"/>
      <c r="DS116" s="84"/>
      <c r="DT116" s="84"/>
      <c r="DU116" s="84"/>
      <c r="DV116" s="84"/>
      <c r="DW116" s="84"/>
      <c r="DX116" s="84"/>
      <c r="DY116" s="84"/>
      <c r="DZ116" s="84"/>
      <c r="EA116" s="84"/>
      <c r="EB116" s="84"/>
      <c r="EC116" s="84"/>
      <c r="ED116" s="84"/>
      <c r="EE116" s="84"/>
      <c r="EF116" s="84"/>
      <c r="EG116" s="84"/>
      <c r="EH116" s="84"/>
      <c r="EI116" s="84"/>
      <c r="EJ116" s="84"/>
      <c r="EK116" s="84"/>
      <c r="EL116" s="84"/>
      <c r="EM116" s="84"/>
      <c r="EN116" s="84"/>
      <c r="EO116" s="84"/>
      <c r="EP116" s="84"/>
      <c r="EQ116" s="84"/>
      <c r="ER116" s="84"/>
      <c r="ES116" s="84"/>
      <c r="ET116" s="84"/>
      <c r="EU116" s="84"/>
      <c r="EV116" s="84"/>
      <c r="EW116" s="84"/>
      <c r="EX116" s="84"/>
      <c r="EY116" s="84"/>
      <c r="EZ116" s="84"/>
      <c r="FA116" s="84"/>
      <c r="FB116" s="84"/>
      <c r="FC116" s="84"/>
      <c r="FD116" s="84"/>
      <c r="FE116" s="84"/>
      <c r="FF116" s="84"/>
      <c r="FG116" s="84"/>
      <c r="FH116" s="84"/>
      <c r="FI116" s="84"/>
      <c r="FJ116" s="84"/>
      <c r="FK116" s="84"/>
      <c r="FL116" s="84"/>
      <c r="FM116" s="84"/>
      <c r="FN116" s="84"/>
      <c r="FO116" s="84"/>
      <c r="FP116" s="84"/>
      <c r="FQ116" s="84"/>
      <c r="FR116" s="84"/>
      <c r="FS116" s="84"/>
      <c r="FT116" s="84"/>
      <c r="FU116" s="84"/>
      <c r="FV116" s="84"/>
      <c r="FW116" s="84"/>
      <c r="FX116" s="84"/>
      <c r="FY116" s="84"/>
      <c r="FZ116" s="84"/>
      <c r="GA116" s="84"/>
      <c r="GB116" s="84"/>
      <c r="GC116" s="84"/>
      <c r="GD116" s="84"/>
      <c r="GE116" s="84"/>
      <c r="GF116" s="84"/>
      <c r="GG116" s="84"/>
      <c r="GH116" s="84"/>
      <c r="GI116" s="84"/>
      <c r="GJ116" s="84"/>
      <c r="GK116" s="84"/>
      <c r="GL116" s="84"/>
      <c r="GM116" s="84"/>
      <c r="GN116" s="84"/>
      <c r="GO116" s="84"/>
      <c r="GP116" s="84"/>
      <c r="GQ116" s="84"/>
      <c r="GR116" s="84"/>
      <c r="GS116" s="84"/>
      <c r="GT116" s="84"/>
      <c r="GU116" s="84"/>
      <c r="GV116" s="84"/>
      <c r="GW116" s="84"/>
      <c r="GX116" s="84"/>
      <c r="GY116" s="84"/>
      <c r="GZ116" s="84"/>
      <c r="HA116" s="84"/>
      <c r="HB116" s="84"/>
      <c r="HC116" s="84"/>
      <c r="HD116" s="84"/>
      <c r="HE116" s="84"/>
      <c r="HF116" s="84"/>
      <c r="HG116" s="84"/>
      <c r="HH116" s="84"/>
      <c r="HI116" s="84"/>
      <c r="HJ116" s="84"/>
      <c r="HK116" s="84"/>
      <c r="HL116" s="84"/>
      <c r="HM116" s="84"/>
      <c r="HN116" s="84"/>
      <c r="HO116" s="84"/>
      <c r="HP116" s="84"/>
      <c r="HQ116" s="84"/>
      <c r="HR116" s="84"/>
      <c r="HS116" s="84"/>
      <c r="HT116" s="84"/>
      <c r="HU116" s="84"/>
      <c r="HV116" s="84"/>
      <c r="HW116" s="84"/>
      <c r="HX116" s="84"/>
      <c r="HY116" s="84"/>
      <c r="HZ116" s="84"/>
      <c r="IA116" s="84"/>
      <c r="IB116" s="84"/>
      <c r="IC116" s="84"/>
      <c r="ID116" s="84"/>
      <c r="IE116" s="84"/>
      <c r="IF116" s="84"/>
      <c r="IG116" s="84"/>
      <c r="IH116" s="84"/>
      <c r="II116" s="84"/>
      <c r="IJ116" s="84"/>
      <c r="IK116" s="84"/>
      <c r="IL116" s="84"/>
      <c r="IM116" s="84"/>
      <c r="IN116" s="84"/>
      <c r="IO116" s="84"/>
      <c r="IP116" s="84"/>
      <c r="IQ116" s="84"/>
      <c r="IR116" s="84"/>
      <c r="IS116" s="84"/>
      <c r="IT116" s="84"/>
      <c r="IU116" s="84"/>
      <c r="IV116" s="84"/>
      <c r="IW116" s="84"/>
      <c r="IX116" s="84"/>
      <c r="IY116" s="84"/>
      <c r="IZ116" s="84"/>
      <c r="JA116" s="84"/>
      <c r="JB116" s="84"/>
      <c r="JC116" s="84"/>
      <c r="JD116" s="84"/>
      <c r="JE116" s="84"/>
      <c r="JF116" s="84"/>
      <c r="JG116" s="84"/>
      <c r="JH116" s="84"/>
      <c r="JI116" s="84"/>
      <c r="JJ116" s="84"/>
      <c r="JK116" s="84"/>
      <c r="JL116" s="84"/>
      <c r="JM116" s="84"/>
      <c r="JN116" s="84"/>
      <c r="JO116" s="84"/>
      <c r="JP116" s="84"/>
      <c r="JQ116" s="84"/>
      <c r="JR116" s="84"/>
      <c r="JS116" s="84"/>
      <c r="JT116" s="84"/>
      <c r="JU116" s="84"/>
      <c r="JV116" s="84"/>
      <c r="JW116" s="84"/>
      <c r="JX116" s="84"/>
      <c r="JY116" s="84"/>
      <c r="JZ116" s="84"/>
      <c r="KA116" s="84"/>
      <c r="KB116" s="84"/>
      <c r="KC116" s="84"/>
      <c r="KD116" s="84"/>
      <c r="KE116" s="84"/>
      <c r="KF116" s="84"/>
      <c r="KG116" s="84"/>
      <c r="KH116" s="84"/>
      <c r="KI116" s="84"/>
      <c r="KJ116" s="84"/>
      <c r="KK116" s="84"/>
      <c r="KL116" s="84"/>
      <c r="KM116" s="84"/>
      <c r="KN116" s="84"/>
      <c r="KO116" s="84"/>
      <c r="KP116" s="84"/>
      <c r="KQ116" s="84"/>
      <c r="KR116" s="84"/>
      <c r="KS116" s="84"/>
      <c r="KT116" s="84"/>
      <c r="KU116" s="84"/>
      <c r="KV116" s="84"/>
      <c r="KW116" s="84"/>
      <c r="KX116" s="84"/>
      <c r="KY116" s="84"/>
      <c r="KZ116" s="84"/>
      <c r="LA116" s="84"/>
      <c r="LB116" s="84"/>
      <c r="LC116" s="84"/>
      <c r="LD116" s="84"/>
      <c r="LE116" s="84"/>
      <c r="LF116" s="84"/>
      <c r="LG116" s="84"/>
      <c r="LH116" s="84"/>
      <c r="LI116" s="84"/>
      <c r="LJ116" s="84"/>
      <c r="LK116" s="84"/>
      <c r="LL116" s="84"/>
      <c r="LM116" s="84"/>
      <c r="LN116" s="84"/>
      <c r="LO116" s="84"/>
      <c r="LP116" s="84"/>
      <c r="LQ116" s="84"/>
      <c r="LR116" s="84"/>
      <c r="LS116" s="84"/>
      <c r="LT116" s="84"/>
      <c r="LU116" s="84"/>
      <c r="LV116" s="84"/>
      <c r="LW116" s="84"/>
      <c r="LX116" s="84"/>
      <c r="LY116" s="84"/>
      <c r="LZ116" s="84"/>
      <c r="MA116" s="84"/>
      <c r="MB116" s="84"/>
      <c r="MC116" s="84"/>
      <c r="MD116" s="84"/>
      <c r="ME116" s="84"/>
      <c r="MF116" s="84"/>
      <c r="MG116" s="84"/>
      <c r="MH116" s="84"/>
      <c r="MI116" s="84"/>
      <c r="MJ116" s="84"/>
      <c r="MK116" s="84"/>
      <c r="ML116" s="84"/>
      <c r="MM116" s="84"/>
      <c r="MN116" s="84"/>
      <c r="MO116" s="84"/>
      <c r="MP116" s="84"/>
      <c r="MQ116" s="84"/>
      <c r="MR116" s="84"/>
      <c r="MS116" s="84"/>
      <c r="MT116" s="84"/>
      <c r="MU116" s="84"/>
      <c r="MV116" s="84"/>
      <c r="MW116" s="84"/>
      <c r="MX116" s="84"/>
      <c r="MY116" s="84"/>
      <c r="MZ116" s="84"/>
      <c r="NA116" s="84"/>
      <c r="NB116" s="84"/>
      <c r="NC116" s="84"/>
      <c r="ND116" s="84"/>
      <c r="NE116" s="84"/>
      <c r="NF116" s="84"/>
      <c r="NG116" s="84"/>
      <c r="NH116" s="84"/>
      <c r="NI116" s="84"/>
      <c r="NJ116" s="84"/>
      <c r="NK116" s="84"/>
      <c r="NL116" s="84"/>
      <c r="NM116" s="84"/>
      <c r="NN116" s="84"/>
      <c r="NO116" s="84"/>
      <c r="NP116" s="84"/>
      <c r="NQ116" s="84"/>
      <c r="NR116" s="84"/>
      <c r="NS116" s="84"/>
      <c r="NT116" s="84"/>
      <c r="NU116" s="84"/>
      <c r="NV116" s="84"/>
      <c r="NW116" s="84"/>
    </row>
    <row r="117" spans="1:387" s="40" customFormat="1" ht="84" customHeight="1" x14ac:dyDescent="0.25">
      <c r="A117" s="79"/>
      <c r="B117" s="79"/>
      <c r="C117" s="79">
        <v>1</v>
      </c>
      <c r="D117" s="79"/>
      <c r="E117" s="79"/>
      <c r="F117" s="30"/>
      <c r="G117" s="30"/>
      <c r="H117" s="30">
        <v>1</v>
      </c>
      <c r="I117" s="30"/>
      <c r="J117" s="30"/>
      <c r="K117" s="30"/>
      <c r="L117" s="30"/>
      <c r="M117" s="32" t="s">
        <v>1417</v>
      </c>
      <c r="N117" s="33" t="s">
        <v>309</v>
      </c>
      <c r="O117" s="3" t="s">
        <v>1418</v>
      </c>
      <c r="P117" s="34" t="s">
        <v>2094</v>
      </c>
      <c r="Q117" s="31" t="s">
        <v>1482</v>
      </c>
      <c r="R117" s="32" t="s">
        <v>1419</v>
      </c>
      <c r="S117" s="35" t="s">
        <v>1420</v>
      </c>
      <c r="T117" s="82">
        <v>44714</v>
      </c>
      <c r="U117" s="82">
        <v>44719</v>
      </c>
      <c r="V117" s="82">
        <v>44910</v>
      </c>
      <c r="W117" s="36">
        <v>9700000</v>
      </c>
      <c r="X117" s="19">
        <v>0</v>
      </c>
      <c r="Y117" s="19">
        <v>0</v>
      </c>
      <c r="Z117" s="19">
        <v>0</v>
      </c>
      <c r="AA117" s="19">
        <v>0</v>
      </c>
      <c r="AB117" s="22">
        <f t="shared" si="12"/>
        <v>9700000</v>
      </c>
      <c r="AC117" s="19">
        <v>0</v>
      </c>
      <c r="AD117" s="22">
        <f t="shared" si="13"/>
        <v>9700000</v>
      </c>
      <c r="AE117" s="20">
        <v>0</v>
      </c>
      <c r="AF117" s="22">
        <f t="shared" si="14"/>
        <v>9700000</v>
      </c>
      <c r="AG117" s="38" t="s">
        <v>46</v>
      </c>
      <c r="AH117" s="37" t="s">
        <v>1013</v>
      </c>
      <c r="AI117" s="37" t="s">
        <v>1421</v>
      </c>
      <c r="AJ117" s="39">
        <v>901053304</v>
      </c>
      <c r="AK117" s="39">
        <v>1</v>
      </c>
      <c r="AL117" s="37" t="s">
        <v>1422</v>
      </c>
      <c r="AM117" s="39">
        <v>6445666</v>
      </c>
      <c r="AN117" s="108" t="s">
        <v>1423</v>
      </c>
      <c r="AO117" s="109" t="s">
        <v>20</v>
      </c>
      <c r="AP117" s="84"/>
      <c r="AQ117" s="84"/>
      <c r="AR117" s="84"/>
      <c r="AS117" s="84"/>
      <c r="AT117" s="84"/>
      <c r="AU117" s="84"/>
      <c r="AV117" s="84"/>
      <c r="AW117" s="84"/>
      <c r="AX117" s="84"/>
      <c r="AY117" s="84"/>
      <c r="AZ117" s="84"/>
      <c r="BA117" s="84"/>
      <c r="BB117" s="84"/>
      <c r="BC117" s="84"/>
      <c r="BD117" s="84"/>
      <c r="BE117" s="84"/>
      <c r="BF117" s="84"/>
      <c r="BG117" s="84"/>
      <c r="BH117" s="84"/>
      <c r="BI117" s="84"/>
      <c r="BJ117" s="84"/>
      <c r="BK117" s="84"/>
      <c r="BL117" s="84"/>
      <c r="BM117" s="84"/>
      <c r="BN117" s="84"/>
      <c r="BO117" s="84"/>
      <c r="BP117" s="84"/>
      <c r="BQ117" s="84"/>
      <c r="BR117" s="84"/>
      <c r="BS117" s="84"/>
      <c r="BT117" s="84"/>
      <c r="BU117" s="84"/>
      <c r="BV117" s="84"/>
      <c r="BW117" s="84"/>
      <c r="BX117" s="84"/>
      <c r="BY117" s="84"/>
      <c r="BZ117" s="84"/>
      <c r="CA117" s="84"/>
      <c r="CB117" s="84"/>
      <c r="CC117" s="84"/>
      <c r="CD117" s="84"/>
      <c r="CE117" s="84"/>
      <c r="CF117" s="84"/>
      <c r="CG117" s="84"/>
      <c r="CH117" s="84"/>
      <c r="CI117" s="84"/>
      <c r="CJ117" s="84"/>
      <c r="CK117" s="84"/>
      <c r="CL117" s="84"/>
      <c r="CM117" s="84"/>
      <c r="CN117" s="84"/>
      <c r="CO117" s="84"/>
      <c r="CP117" s="84"/>
      <c r="CQ117" s="84"/>
      <c r="CR117" s="84"/>
      <c r="CS117" s="84"/>
      <c r="CT117" s="84"/>
      <c r="CU117" s="84"/>
      <c r="CV117" s="84"/>
      <c r="CW117" s="84"/>
      <c r="CX117" s="84"/>
      <c r="CY117" s="84"/>
      <c r="CZ117" s="84"/>
      <c r="DA117" s="84"/>
      <c r="DB117" s="84"/>
      <c r="DC117" s="84"/>
      <c r="DD117" s="84"/>
      <c r="DE117" s="84"/>
      <c r="DF117" s="84"/>
      <c r="DG117" s="84"/>
      <c r="DH117" s="84"/>
      <c r="DI117" s="84"/>
      <c r="DJ117" s="84"/>
      <c r="DK117" s="84"/>
      <c r="DL117" s="84"/>
      <c r="DM117" s="84"/>
      <c r="DN117" s="84"/>
      <c r="DO117" s="84"/>
      <c r="DP117" s="84"/>
      <c r="DQ117" s="84"/>
      <c r="DR117" s="84"/>
      <c r="DS117" s="84"/>
      <c r="DT117" s="84"/>
      <c r="DU117" s="84"/>
      <c r="DV117" s="84"/>
      <c r="DW117" s="84"/>
      <c r="DX117" s="84"/>
      <c r="DY117" s="84"/>
      <c r="DZ117" s="84"/>
      <c r="EA117" s="84"/>
      <c r="EB117" s="84"/>
      <c r="EC117" s="84"/>
      <c r="ED117" s="84"/>
      <c r="EE117" s="84"/>
      <c r="EF117" s="84"/>
      <c r="EG117" s="84"/>
      <c r="EH117" s="84"/>
      <c r="EI117" s="84"/>
      <c r="EJ117" s="84"/>
      <c r="EK117" s="84"/>
      <c r="EL117" s="84"/>
      <c r="EM117" s="84"/>
      <c r="EN117" s="84"/>
      <c r="EO117" s="84"/>
      <c r="EP117" s="84"/>
      <c r="EQ117" s="84"/>
      <c r="ER117" s="84"/>
      <c r="ES117" s="84"/>
      <c r="ET117" s="84"/>
      <c r="EU117" s="84"/>
      <c r="EV117" s="84"/>
      <c r="EW117" s="84"/>
      <c r="EX117" s="84"/>
      <c r="EY117" s="84"/>
      <c r="EZ117" s="84"/>
      <c r="FA117" s="84"/>
      <c r="FB117" s="84"/>
      <c r="FC117" s="84"/>
      <c r="FD117" s="84"/>
      <c r="FE117" s="84"/>
      <c r="FF117" s="84"/>
      <c r="FG117" s="84"/>
      <c r="FH117" s="84"/>
      <c r="FI117" s="84"/>
      <c r="FJ117" s="84"/>
      <c r="FK117" s="84"/>
      <c r="FL117" s="84"/>
      <c r="FM117" s="84"/>
      <c r="FN117" s="84"/>
      <c r="FO117" s="84"/>
      <c r="FP117" s="84"/>
      <c r="FQ117" s="84"/>
      <c r="FR117" s="84"/>
      <c r="FS117" s="84"/>
      <c r="FT117" s="84"/>
      <c r="FU117" s="84"/>
      <c r="FV117" s="84"/>
      <c r="FW117" s="84"/>
      <c r="FX117" s="84"/>
      <c r="FY117" s="84"/>
      <c r="FZ117" s="84"/>
      <c r="GA117" s="84"/>
      <c r="GB117" s="84"/>
      <c r="GC117" s="84"/>
      <c r="GD117" s="84"/>
      <c r="GE117" s="84"/>
      <c r="GF117" s="84"/>
      <c r="GG117" s="84"/>
      <c r="GH117" s="84"/>
      <c r="GI117" s="84"/>
      <c r="GJ117" s="84"/>
      <c r="GK117" s="84"/>
      <c r="GL117" s="84"/>
      <c r="GM117" s="84"/>
      <c r="GN117" s="84"/>
      <c r="GO117" s="84"/>
      <c r="GP117" s="84"/>
      <c r="GQ117" s="84"/>
      <c r="GR117" s="84"/>
      <c r="GS117" s="84"/>
      <c r="GT117" s="84"/>
      <c r="GU117" s="84"/>
      <c r="GV117" s="84"/>
      <c r="GW117" s="84"/>
      <c r="GX117" s="84"/>
      <c r="GY117" s="84"/>
      <c r="GZ117" s="84"/>
      <c r="HA117" s="84"/>
      <c r="HB117" s="84"/>
      <c r="HC117" s="84"/>
      <c r="HD117" s="84"/>
      <c r="HE117" s="84"/>
      <c r="HF117" s="84"/>
      <c r="HG117" s="84"/>
      <c r="HH117" s="84"/>
      <c r="HI117" s="84"/>
      <c r="HJ117" s="84"/>
      <c r="HK117" s="84"/>
      <c r="HL117" s="84"/>
      <c r="HM117" s="84"/>
      <c r="HN117" s="84"/>
      <c r="HO117" s="84"/>
      <c r="HP117" s="84"/>
      <c r="HQ117" s="84"/>
      <c r="HR117" s="84"/>
      <c r="HS117" s="84"/>
      <c r="HT117" s="84"/>
      <c r="HU117" s="84"/>
      <c r="HV117" s="84"/>
      <c r="HW117" s="84"/>
      <c r="HX117" s="84"/>
      <c r="HY117" s="84"/>
      <c r="HZ117" s="84"/>
      <c r="IA117" s="84"/>
      <c r="IB117" s="84"/>
      <c r="IC117" s="84"/>
      <c r="ID117" s="84"/>
      <c r="IE117" s="84"/>
      <c r="IF117" s="84"/>
      <c r="IG117" s="84"/>
      <c r="IH117" s="84"/>
      <c r="II117" s="84"/>
      <c r="IJ117" s="84"/>
      <c r="IK117" s="84"/>
      <c r="IL117" s="84"/>
      <c r="IM117" s="84"/>
      <c r="IN117" s="84"/>
      <c r="IO117" s="84"/>
      <c r="IP117" s="84"/>
      <c r="IQ117" s="84"/>
      <c r="IR117" s="84"/>
      <c r="IS117" s="84"/>
      <c r="IT117" s="84"/>
      <c r="IU117" s="84"/>
      <c r="IV117" s="84"/>
      <c r="IW117" s="84"/>
      <c r="IX117" s="84"/>
      <c r="IY117" s="84"/>
      <c r="IZ117" s="84"/>
      <c r="JA117" s="84"/>
      <c r="JB117" s="84"/>
      <c r="JC117" s="84"/>
      <c r="JD117" s="84"/>
      <c r="JE117" s="84"/>
      <c r="JF117" s="84"/>
      <c r="JG117" s="84"/>
      <c r="JH117" s="84"/>
      <c r="JI117" s="84"/>
      <c r="JJ117" s="84"/>
      <c r="JK117" s="84"/>
      <c r="JL117" s="84"/>
      <c r="JM117" s="84"/>
      <c r="JN117" s="84"/>
      <c r="JO117" s="84"/>
      <c r="JP117" s="84"/>
      <c r="JQ117" s="84"/>
      <c r="JR117" s="84"/>
      <c r="JS117" s="84"/>
      <c r="JT117" s="84"/>
      <c r="JU117" s="84"/>
      <c r="JV117" s="84"/>
      <c r="JW117" s="84"/>
      <c r="JX117" s="84"/>
      <c r="JY117" s="84"/>
      <c r="JZ117" s="84"/>
      <c r="KA117" s="84"/>
      <c r="KB117" s="84"/>
      <c r="KC117" s="84"/>
      <c r="KD117" s="84"/>
      <c r="KE117" s="84"/>
      <c r="KF117" s="84"/>
      <c r="KG117" s="84"/>
      <c r="KH117" s="84"/>
      <c r="KI117" s="84"/>
      <c r="KJ117" s="84"/>
      <c r="KK117" s="84"/>
      <c r="KL117" s="84"/>
      <c r="KM117" s="84"/>
      <c r="KN117" s="84"/>
      <c r="KO117" s="84"/>
      <c r="KP117" s="84"/>
      <c r="KQ117" s="84"/>
      <c r="KR117" s="84"/>
      <c r="KS117" s="84"/>
      <c r="KT117" s="84"/>
      <c r="KU117" s="84"/>
      <c r="KV117" s="84"/>
      <c r="KW117" s="84"/>
      <c r="KX117" s="84"/>
      <c r="KY117" s="84"/>
      <c r="KZ117" s="84"/>
      <c r="LA117" s="84"/>
      <c r="LB117" s="84"/>
      <c r="LC117" s="84"/>
      <c r="LD117" s="84"/>
      <c r="LE117" s="84"/>
      <c r="LF117" s="84"/>
      <c r="LG117" s="84"/>
      <c r="LH117" s="84"/>
      <c r="LI117" s="84"/>
      <c r="LJ117" s="84"/>
      <c r="LK117" s="84"/>
      <c r="LL117" s="84"/>
      <c r="LM117" s="84"/>
      <c r="LN117" s="84"/>
      <c r="LO117" s="84"/>
      <c r="LP117" s="84"/>
      <c r="LQ117" s="84"/>
      <c r="LR117" s="84"/>
      <c r="LS117" s="84"/>
      <c r="LT117" s="84"/>
      <c r="LU117" s="84"/>
      <c r="LV117" s="84"/>
      <c r="LW117" s="84"/>
      <c r="LX117" s="84"/>
      <c r="LY117" s="84"/>
      <c r="LZ117" s="84"/>
      <c r="MA117" s="84"/>
      <c r="MB117" s="84"/>
      <c r="MC117" s="84"/>
      <c r="MD117" s="84"/>
      <c r="ME117" s="84"/>
      <c r="MF117" s="84"/>
      <c r="MG117" s="84"/>
      <c r="MH117" s="84"/>
      <c r="MI117" s="84"/>
      <c r="MJ117" s="84"/>
      <c r="MK117" s="84"/>
      <c r="ML117" s="84"/>
      <c r="MM117" s="84"/>
      <c r="MN117" s="84"/>
      <c r="MO117" s="84"/>
      <c r="MP117" s="84"/>
      <c r="MQ117" s="84"/>
      <c r="MR117" s="84"/>
      <c r="MS117" s="84"/>
      <c r="MT117" s="84"/>
      <c r="MU117" s="84"/>
      <c r="MV117" s="84"/>
      <c r="MW117" s="84"/>
      <c r="MX117" s="84"/>
      <c r="MY117" s="84"/>
      <c r="MZ117" s="84"/>
      <c r="NA117" s="84"/>
      <c r="NB117" s="84"/>
      <c r="NC117" s="84"/>
      <c r="ND117" s="84"/>
      <c r="NE117" s="84"/>
      <c r="NF117" s="84"/>
      <c r="NG117" s="84"/>
      <c r="NH117" s="84"/>
      <c r="NI117" s="84"/>
      <c r="NJ117" s="84"/>
      <c r="NK117" s="84"/>
      <c r="NL117" s="84"/>
      <c r="NM117" s="84"/>
      <c r="NN117" s="84"/>
      <c r="NO117" s="84"/>
      <c r="NP117" s="84"/>
      <c r="NQ117" s="84"/>
      <c r="NR117" s="84"/>
      <c r="NS117" s="84"/>
      <c r="NT117" s="84"/>
      <c r="NU117" s="84"/>
      <c r="NV117" s="84"/>
      <c r="NW117" s="84"/>
    </row>
    <row r="118" spans="1:387" s="40" customFormat="1" ht="84" customHeight="1" x14ac:dyDescent="0.25">
      <c r="A118" s="79"/>
      <c r="B118" s="79"/>
      <c r="C118" s="79">
        <v>1</v>
      </c>
      <c r="D118" s="79"/>
      <c r="E118" s="79"/>
      <c r="F118" s="30"/>
      <c r="G118" s="30"/>
      <c r="H118" s="30">
        <v>1</v>
      </c>
      <c r="I118" s="30"/>
      <c r="J118" s="30"/>
      <c r="K118" s="30"/>
      <c r="L118" s="30"/>
      <c r="M118" s="32" t="s">
        <v>1417</v>
      </c>
      <c r="N118" s="33" t="s">
        <v>309</v>
      </c>
      <c r="O118" s="3" t="s">
        <v>1418</v>
      </c>
      <c r="P118" s="34" t="s">
        <v>2094</v>
      </c>
      <c r="Q118" s="31" t="s">
        <v>1557</v>
      </c>
      <c r="R118" s="32" t="s">
        <v>1424</v>
      </c>
      <c r="S118" s="35" t="s">
        <v>1425</v>
      </c>
      <c r="T118" s="82">
        <v>44714</v>
      </c>
      <c r="U118" s="82">
        <v>44719</v>
      </c>
      <c r="V118" s="82">
        <v>44910</v>
      </c>
      <c r="W118" s="36">
        <v>20265354</v>
      </c>
      <c r="X118" s="19">
        <v>0</v>
      </c>
      <c r="Y118" s="19">
        <v>0</v>
      </c>
      <c r="Z118" s="19">
        <v>0</v>
      </c>
      <c r="AA118" s="19">
        <v>0</v>
      </c>
      <c r="AB118" s="22">
        <f t="shared" si="12"/>
        <v>20265354</v>
      </c>
      <c r="AC118" s="19">
        <v>0</v>
      </c>
      <c r="AD118" s="22">
        <f t="shared" si="13"/>
        <v>20265354</v>
      </c>
      <c r="AE118" s="20">
        <v>0</v>
      </c>
      <c r="AF118" s="22">
        <f t="shared" si="14"/>
        <v>20265354</v>
      </c>
      <c r="AG118" s="38" t="s">
        <v>46</v>
      </c>
      <c r="AH118" s="37" t="s">
        <v>1013</v>
      </c>
      <c r="AI118" s="37" t="s">
        <v>1426</v>
      </c>
      <c r="AJ118" s="39">
        <v>830144875</v>
      </c>
      <c r="AK118" s="39">
        <v>7</v>
      </c>
      <c r="AL118" s="37" t="s">
        <v>1427</v>
      </c>
      <c r="AM118" s="39">
        <v>2013020</v>
      </c>
      <c r="AN118" s="108" t="s">
        <v>1428</v>
      </c>
      <c r="AO118" s="109" t="s">
        <v>20</v>
      </c>
      <c r="AP118" s="84"/>
      <c r="AQ118" s="84"/>
      <c r="AR118" s="84"/>
      <c r="AS118" s="84"/>
      <c r="AT118" s="84"/>
      <c r="AU118" s="84"/>
      <c r="AV118" s="84"/>
      <c r="AW118" s="84"/>
      <c r="AX118" s="84"/>
      <c r="AY118" s="84"/>
      <c r="AZ118" s="84"/>
      <c r="BA118" s="84"/>
      <c r="BB118" s="84"/>
      <c r="BC118" s="84"/>
      <c r="BD118" s="84"/>
      <c r="BE118" s="84"/>
      <c r="BF118" s="84"/>
      <c r="BG118" s="84"/>
      <c r="BH118" s="84"/>
      <c r="BI118" s="84"/>
      <c r="BJ118" s="84"/>
      <c r="BK118" s="84"/>
      <c r="BL118" s="84"/>
      <c r="BM118" s="84"/>
      <c r="BN118" s="84"/>
      <c r="BO118" s="84"/>
      <c r="BP118" s="84"/>
      <c r="BQ118" s="84"/>
      <c r="BR118" s="84"/>
      <c r="BS118" s="84"/>
      <c r="BT118" s="84"/>
      <c r="BU118" s="84"/>
      <c r="BV118" s="84"/>
      <c r="BW118" s="84"/>
      <c r="BX118" s="84"/>
      <c r="BY118" s="84"/>
      <c r="BZ118" s="84"/>
      <c r="CA118" s="84"/>
      <c r="CB118" s="84"/>
      <c r="CC118" s="84"/>
      <c r="CD118" s="84"/>
      <c r="CE118" s="84"/>
      <c r="CF118" s="84"/>
      <c r="CG118" s="84"/>
      <c r="CH118" s="84"/>
      <c r="CI118" s="84"/>
      <c r="CJ118" s="84"/>
      <c r="CK118" s="84"/>
      <c r="CL118" s="84"/>
      <c r="CM118" s="84"/>
      <c r="CN118" s="84"/>
      <c r="CO118" s="84"/>
      <c r="CP118" s="84"/>
      <c r="CQ118" s="84"/>
      <c r="CR118" s="84"/>
      <c r="CS118" s="84"/>
      <c r="CT118" s="84"/>
      <c r="CU118" s="84"/>
      <c r="CV118" s="84"/>
      <c r="CW118" s="84"/>
      <c r="CX118" s="84"/>
      <c r="CY118" s="84"/>
      <c r="CZ118" s="84"/>
      <c r="DA118" s="84"/>
      <c r="DB118" s="84"/>
      <c r="DC118" s="84"/>
      <c r="DD118" s="84"/>
      <c r="DE118" s="84"/>
      <c r="DF118" s="84"/>
      <c r="DG118" s="84"/>
      <c r="DH118" s="84"/>
      <c r="DI118" s="84"/>
      <c r="DJ118" s="84"/>
      <c r="DK118" s="84"/>
      <c r="DL118" s="84"/>
      <c r="DM118" s="84"/>
      <c r="DN118" s="84"/>
      <c r="DO118" s="84"/>
      <c r="DP118" s="84"/>
      <c r="DQ118" s="84"/>
      <c r="DR118" s="84"/>
      <c r="DS118" s="84"/>
      <c r="DT118" s="84"/>
      <c r="DU118" s="84"/>
      <c r="DV118" s="84"/>
      <c r="DW118" s="84"/>
      <c r="DX118" s="84"/>
      <c r="DY118" s="84"/>
      <c r="DZ118" s="84"/>
      <c r="EA118" s="84"/>
      <c r="EB118" s="84"/>
      <c r="EC118" s="84"/>
      <c r="ED118" s="84"/>
      <c r="EE118" s="84"/>
      <c r="EF118" s="84"/>
      <c r="EG118" s="84"/>
      <c r="EH118" s="84"/>
      <c r="EI118" s="84"/>
      <c r="EJ118" s="84"/>
      <c r="EK118" s="84"/>
      <c r="EL118" s="84"/>
      <c r="EM118" s="84"/>
      <c r="EN118" s="84"/>
      <c r="EO118" s="84"/>
      <c r="EP118" s="84"/>
      <c r="EQ118" s="84"/>
      <c r="ER118" s="84"/>
      <c r="ES118" s="84"/>
      <c r="ET118" s="84"/>
      <c r="EU118" s="84"/>
      <c r="EV118" s="84"/>
      <c r="EW118" s="84"/>
      <c r="EX118" s="84"/>
      <c r="EY118" s="84"/>
      <c r="EZ118" s="84"/>
      <c r="FA118" s="84"/>
      <c r="FB118" s="84"/>
      <c r="FC118" s="84"/>
      <c r="FD118" s="84"/>
      <c r="FE118" s="84"/>
      <c r="FF118" s="84"/>
      <c r="FG118" s="84"/>
      <c r="FH118" s="84"/>
      <c r="FI118" s="84"/>
      <c r="FJ118" s="84"/>
      <c r="FK118" s="84"/>
      <c r="FL118" s="84"/>
      <c r="FM118" s="84"/>
      <c r="FN118" s="84"/>
      <c r="FO118" s="84"/>
      <c r="FP118" s="84"/>
      <c r="FQ118" s="84"/>
      <c r="FR118" s="84"/>
      <c r="FS118" s="84"/>
      <c r="FT118" s="84"/>
      <c r="FU118" s="84"/>
      <c r="FV118" s="84"/>
      <c r="FW118" s="84"/>
      <c r="FX118" s="84"/>
      <c r="FY118" s="84"/>
      <c r="FZ118" s="84"/>
      <c r="GA118" s="84"/>
      <c r="GB118" s="84"/>
      <c r="GC118" s="84"/>
      <c r="GD118" s="84"/>
      <c r="GE118" s="84"/>
      <c r="GF118" s="84"/>
      <c r="GG118" s="84"/>
      <c r="GH118" s="84"/>
      <c r="GI118" s="84"/>
      <c r="GJ118" s="84"/>
      <c r="GK118" s="84"/>
      <c r="GL118" s="84"/>
      <c r="GM118" s="84"/>
      <c r="GN118" s="84"/>
      <c r="GO118" s="84"/>
      <c r="GP118" s="84"/>
      <c r="GQ118" s="84"/>
      <c r="GR118" s="84"/>
      <c r="GS118" s="84"/>
      <c r="GT118" s="84"/>
      <c r="GU118" s="84"/>
      <c r="GV118" s="84"/>
      <c r="GW118" s="84"/>
      <c r="GX118" s="84"/>
      <c r="GY118" s="84"/>
      <c r="GZ118" s="84"/>
      <c r="HA118" s="84"/>
      <c r="HB118" s="84"/>
      <c r="HC118" s="84"/>
      <c r="HD118" s="84"/>
      <c r="HE118" s="84"/>
      <c r="HF118" s="84"/>
      <c r="HG118" s="84"/>
      <c r="HH118" s="84"/>
      <c r="HI118" s="84"/>
      <c r="HJ118" s="84"/>
      <c r="HK118" s="84"/>
      <c r="HL118" s="84"/>
      <c r="HM118" s="84"/>
      <c r="HN118" s="84"/>
      <c r="HO118" s="84"/>
      <c r="HP118" s="84"/>
      <c r="HQ118" s="84"/>
      <c r="HR118" s="84"/>
      <c r="HS118" s="84"/>
      <c r="HT118" s="84"/>
      <c r="HU118" s="84"/>
      <c r="HV118" s="84"/>
      <c r="HW118" s="84"/>
      <c r="HX118" s="84"/>
      <c r="HY118" s="84"/>
      <c r="HZ118" s="84"/>
      <c r="IA118" s="84"/>
      <c r="IB118" s="84"/>
      <c r="IC118" s="84"/>
      <c r="ID118" s="84"/>
      <c r="IE118" s="84"/>
      <c r="IF118" s="84"/>
      <c r="IG118" s="84"/>
      <c r="IH118" s="84"/>
      <c r="II118" s="84"/>
      <c r="IJ118" s="84"/>
      <c r="IK118" s="84"/>
      <c r="IL118" s="84"/>
      <c r="IM118" s="84"/>
      <c r="IN118" s="84"/>
      <c r="IO118" s="84"/>
      <c r="IP118" s="84"/>
      <c r="IQ118" s="84"/>
      <c r="IR118" s="84"/>
      <c r="IS118" s="84"/>
      <c r="IT118" s="84"/>
      <c r="IU118" s="84"/>
      <c r="IV118" s="84"/>
      <c r="IW118" s="84"/>
      <c r="IX118" s="84"/>
      <c r="IY118" s="84"/>
      <c r="IZ118" s="84"/>
      <c r="JA118" s="84"/>
      <c r="JB118" s="84"/>
      <c r="JC118" s="84"/>
      <c r="JD118" s="84"/>
      <c r="JE118" s="84"/>
      <c r="JF118" s="84"/>
      <c r="JG118" s="84"/>
      <c r="JH118" s="84"/>
      <c r="JI118" s="84"/>
      <c r="JJ118" s="84"/>
      <c r="JK118" s="84"/>
      <c r="JL118" s="84"/>
      <c r="JM118" s="84"/>
      <c r="JN118" s="84"/>
      <c r="JO118" s="84"/>
      <c r="JP118" s="84"/>
      <c r="JQ118" s="84"/>
      <c r="JR118" s="84"/>
      <c r="JS118" s="84"/>
      <c r="JT118" s="84"/>
      <c r="JU118" s="84"/>
      <c r="JV118" s="84"/>
      <c r="JW118" s="84"/>
      <c r="JX118" s="84"/>
      <c r="JY118" s="84"/>
      <c r="JZ118" s="84"/>
      <c r="KA118" s="84"/>
      <c r="KB118" s="84"/>
      <c r="KC118" s="84"/>
      <c r="KD118" s="84"/>
      <c r="KE118" s="84"/>
      <c r="KF118" s="84"/>
      <c r="KG118" s="84"/>
      <c r="KH118" s="84"/>
      <c r="KI118" s="84"/>
      <c r="KJ118" s="84"/>
      <c r="KK118" s="84"/>
      <c r="KL118" s="84"/>
      <c r="KM118" s="84"/>
      <c r="KN118" s="84"/>
      <c r="KO118" s="84"/>
      <c r="KP118" s="84"/>
      <c r="KQ118" s="84"/>
      <c r="KR118" s="84"/>
      <c r="KS118" s="84"/>
      <c r="KT118" s="84"/>
      <c r="KU118" s="84"/>
      <c r="KV118" s="84"/>
      <c r="KW118" s="84"/>
      <c r="KX118" s="84"/>
      <c r="KY118" s="84"/>
      <c r="KZ118" s="84"/>
      <c r="LA118" s="84"/>
      <c r="LB118" s="84"/>
      <c r="LC118" s="84"/>
      <c r="LD118" s="84"/>
      <c r="LE118" s="84"/>
      <c r="LF118" s="84"/>
      <c r="LG118" s="84"/>
      <c r="LH118" s="84"/>
      <c r="LI118" s="84"/>
      <c r="LJ118" s="84"/>
      <c r="LK118" s="84"/>
      <c r="LL118" s="84"/>
      <c r="LM118" s="84"/>
      <c r="LN118" s="84"/>
      <c r="LO118" s="84"/>
      <c r="LP118" s="84"/>
      <c r="LQ118" s="84"/>
      <c r="LR118" s="84"/>
      <c r="LS118" s="84"/>
      <c r="LT118" s="84"/>
      <c r="LU118" s="84"/>
      <c r="LV118" s="84"/>
      <c r="LW118" s="84"/>
      <c r="LX118" s="84"/>
      <c r="LY118" s="84"/>
      <c r="LZ118" s="84"/>
      <c r="MA118" s="84"/>
      <c r="MB118" s="84"/>
      <c r="MC118" s="84"/>
      <c r="MD118" s="84"/>
      <c r="ME118" s="84"/>
      <c r="MF118" s="84"/>
      <c r="MG118" s="84"/>
      <c r="MH118" s="84"/>
      <c r="MI118" s="84"/>
      <c r="MJ118" s="84"/>
      <c r="MK118" s="84"/>
      <c r="ML118" s="84"/>
      <c r="MM118" s="84"/>
      <c r="MN118" s="84"/>
      <c r="MO118" s="84"/>
      <c r="MP118" s="84"/>
      <c r="MQ118" s="84"/>
      <c r="MR118" s="84"/>
      <c r="MS118" s="84"/>
      <c r="MT118" s="84"/>
      <c r="MU118" s="84"/>
      <c r="MV118" s="84"/>
      <c r="MW118" s="84"/>
      <c r="MX118" s="84"/>
      <c r="MY118" s="84"/>
      <c r="MZ118" s="84"/>
      <c r="NA118" s="84"/>
      <c r="NB118" s="84"/>
      <c r="NC118" s="84"/>
      <c r="ND118" s="84"/>
      <c r="NE118" s="84"/>
      <c r="NF118" s="84"/>
      <c r="NG118" s="84"/>
      <c r="NH118" s="84"/>
      <c r="NI118" s="84"/>
      <c r="NJ118" s="84"/>
      <c r="NK118" s="84"/>
      <c r="NL118" s="84"/>
      <c r="NM118" s="84"/>
      <c r="NN118" s="84"/>
      <c r="NO118" s="84"/>
      <c r="NP118" s="84"/>
      <c r="NQ118" s="84"/>
      <c r="NR118" s="84"/>
      <c r="NS118" s="84"/>
      <c r="NT118" s="84"/>
      <c r="NU118" s="84"/>
      <c r="NV118" s="84"/>
      <c r="NW118" s="84"/>
    </row>
    <row r="119" spans="1:387" s="40" customFormat="1" ht="84" customHeight="1" x14ac:dyDescent="0.25">
      <c r="A119" s="79"/>
      <c r="B119" s="79">
        <v>1</v>
      </c>
      <c r="C119" s="79"/>
      <c r="D119" s="79"/>
      <c r="E119" s="79"/>
      <c r="F119" s="30"/>
      <c r="G119" s="30"/>
      <c r="H119" s="30">
        <v>1</v>
      </c>
      <c r="I119" s="30"/>
      <c r="J119" s="30"/>
      <c r="K119" s="30"/>
      <c r="L119" s="30"/>
      <c r="M119" s="32" t="s">
        <v>1429</v>
      </c>
      <c r="N119" s="33" t="s">
        <v>1182</v>
      </c>
      <c r="O119" s="3" t="s">
        <v>1430</v>
      </c>
      <c r="P119" s="34" t="s">
        <v>2095</v>
      </c>
      <c r="Q119" s="31" t="s">
        <v>1911</v>
      </c>
      <c r="R119" s="32" t="s">
        <v>1431</v>
      </c>
      <c r="S119" s="35" t="s">
        <v>1432</v>
      </c>
      <c r="T119" s="82">
        <v>44714</v>
      </c>
      <c r="U119" s="82">
        <v>44722</v>
      </c>
      <c r="V119" s="82">
        <v>44895</v>
      </c>
      <c r="W119" s="36">
        <v>9993500</v>
      </c>
      <c r="X119" s="19">
        <v>0</v>
      </c>
      <c r="Y119" s="19">
        <v>0</v>
      </c>
      <c r="Z119" s="19">
        <v>0</v>
      </c>
      <c r="AA119" s="19">
        <v>0</v>
      </c>
      <c r="AB119" s="22">
        <f t="shared" si="12"/>
        <v>9993500</v>
      </c>
      <c r="AC119" s="19">
        <v>0</v>
      </c>
      <c r="AD119" s="22">
        <f t="shared" si="13"/>
        <v>9993500</v>
      </c>
      <c r="AE119" s="20">
        <v>0</v>
      </c>
      <c r="AF119" s="22">
        <f t="shared" si="14"/>
        <v>9993500</v>
      </c>
      <c r="AG119" s="38" t="s">
        <v>1289</v>
      </c>
      <c r="AH119" s="37" t="s">
        <v>1013</v>
      </c>
      <c r="AI119" s="37" t="s">
        <v>527</v>
      </c>
      <c r="AJ119" s="39">
        <v>900113048</v>
      </c>
      <c r="AK119" s="39">
        <v>3</v>
      </c>
      <c r="AL119" s="37" t="s">
        <v>920</v>
      </c>
      <c r="AM119" s="39">
        <v>8743838</v>
      </c>
      <c r="AN119" s="108" t="s">
        <v>921</v>
      </c>
      <c r="AO119" s="109" t="s">
        <v>539</v>
      </c>
      <c r="AP119" s="84"/>
      <c r="AQ119" s="84"/>
      <c r="AR119" s="84"/>
      <c r="AS119" s="84"/>
      <c r="AT119" s="84"/>
      <c r="AU119" s="84"/>
      <c r="AV119" s="84"/>
      <c r="AW119" s="84"/>
      <c r="AX119" s="84"/>
      <c r="AY119" s="84"/>
      <c r="AZ119" s="84"/>
      <c r="BA119" s="84"/>
      <c r="BB119" s="84"/>
      <c r="BC119" s="84"/>
      <c r="BD119" s="84"/>
      <c r="BE119" s="84"/>
      <c r="BF119" s="84"/>
      <c r="BG119" s="84"/>
      <c r="BH119" s="84"/>
      <c r="BI119" s="84"/>
      <c r="BJ119" s="84"/>
      <c r="BK119" s="84"/>
      <c r="BL119" s="84"/>
      <c r="BM119" s="84"/>
      <c r="BN119" s="84"/>
      <c r="BO119" s="84"/>
      <c r="BP119" s="84"/>
      <c r="BQ119" s="84"/>
      <c r="BR119" s="84"/>
      <c r="BS119" s="84"/>
      <c r="BT119" s="84"/>
      <c r="BU119" s="84"/>
      <c r="BV119" s="84"/>
      <c r="BW119" s="84"/>
      <c r="BX119" s="84"/>
      <c r="BY119" s="84"/>
      <c r="BZ119" s="84"/>
      <c r="CA119" s="84"/>
      <c r="CB119" s="84"/>
      <c r="CC119" s="84"/>
      <c r="CD119" s="84"/>
      <c r="CE119" s="84"/>
      <c r="CF119" s="84"/>
      <c r="CG119" s="84"/>
      <c r="CH119" s="84"/>
      <c r="CI119" s="84"/>
      <c r="CJ119" s="84"/>
      <c r="CK119" s="84"/>
      <c r="CL119" s="84"/>
      <c r="CM119" s="84"/>
      <c r="CN119" s="84"/>
      <c r="CO119" s="84"/>
      <c r="CP119" s="84"/>
      <c r="CQ119" s="84"/>
      <c r="CR119" s="84"/>
      <c r="CS119" s="84"/>
      <c r="CT119" s="84"/>
      <c r="CU119" s="84"/>
      <c r="CV119" s="84"/>
      <c r="CW119" s="84"/>
      <c r="CX119" s="84"/>
      <c r="CY119" s="84"/>
      <c r="CZ119" s="84"/>
      <c r="DA119" s="84"/>
      <c r="DB119" s="84"/>
      <c r="DC119" s="84"/>
      <c r="DD119" s="84"/>
      <c r="DE119" s="84"/>
      <c r="DF119" s="84"/>
      <c r="DG119" s="84"/>
      <c r="DH119" s="84"/>
      <c r="DI119" s="84"/>
      <c r="DJ119" s="84"/>
      <c r="DK119" s="84"/>
      <c r="DL119" s="84"/>
      <c r="DM119" s="84"/>
      <c r="DN119" s="84"/>
      <c r="DO119" s="84"/>
      <c r="DP119" s="84"/>
      <c r="DQ119" s="84"/>
      <c r="DR119" s="84"/>
      <c r="DS119" s="84"/>
      <c r="DT119" s="84"/>
      <c r="DU119" s="84"/>
      <c r="DV119" s="84"/>
      <c r="DW119" s="84"/>
      <c r="DX119" s="84"/>
      <c r="DY119" s="84"/>
      <c r="DZ119" s="84"/>
      <c r="EA119" s="84"/>
      <c r="EB119" s="84"/>
      <c r="EC119" s="84"/>
      <c r="ED119" s="84"/>
      <c r="EE119" s="84"/>
      <c r="EF119" s="84"/>
      <c r="EG119" s="84"/>
      <c r="EH119" s="84"/>
      <c r="EI119" s="84"/>
      <c r="EJ119" s="84"/>
      <c r="EK119" s="84"/>
      <c r="EL119" s="84"/>
      <c r="EM119" s="84"/>
      <c r="EN119" s="84"/>
      <c r="EO119" s="84"/>
      <c r="EP119" s="84"/>
      <c r="EQ119" s="84"/>
      <c r="ER119" s="84"/>
      <c r="ES119" s="84"/>
      <c r="ET119" s="84"/>
      <c r="EU119" s="84"/>
      <c r="EV119" s="84"/>
      <c r="EW119" s="84"/>
      <c r="EX119" s="84"/>
      <c r="EY119" s="84"/>
      <c r="EZ119" s="84"/>
      <c r="FA119" s="84"/>
      <c r="FB119" s="84"/>
      <c r="FC119" s="84"/>
      <c r="FD119" s="84"/>
      <c r="FE119" s="84"/>
      <c r="FF119" s="84"/>
      <c r="FG119" s="84"/>
      <c r="FH119" s="84"/>
      <c r="FI119" s="84"/>
      <c r="FJ119" s="84"/>
      <c r="FK119" s="84"/>
      <c r="FL119" s="84"/>
      <c r="FM119" s="84"/>
      <c r="FN119" s="84"/>
      <c r="FO119" s="84"/>
      <c r="FP119" s="84"/>
      <c r="FQ119" s="84"/>
      <c r="FR119" s="84"/>
      <c r="FS119" s="84"/>
      <c r="FT119" s="84"/>
      <c r="FU119" s="84"/>
      <c r="FV119" s="84"/>
      <c r="FW119" s="84"/>
      <c r="FX119" s="84"/>
      <c r="FY119" s="84"/>
      <c r="FZ119" s="84"/>
      <c r="GA119" s="84"/>
      <c r="GB119" s="84"/>
      <c r="GC119" s="84"/>
      <c r="GD119" s="84"/>
      <c r="GE119" s="84"/>
      <c r="GF119" s="84"/>
      <c r="GG119" s="84"/>
      <c r="GH119" s="84"/>
      <c r="GI119" s="84"/>
      <c r="GJ119" s="84"/>
      <c r="GK119" s="84"/>
      <c r="GL119" s="84"/>
      <c r="GM119" s="84"/>
      <c r="GN119" s="84"/>
      <c r="GO119" s="84"/>
      <c r="GP119" s="84"/>
      <c r="GQ119" s="84"/>
      <c r="GR119" s="84"/>
      <c r="GS119" s="84"/>
      <c r="GT119" s="84"/>
      <c r="GU119" s="84"/>
      <c r="GV119" s="84"/>
      <c r="GW119" s="84"/>
      <c r="GX119" s="84"/>
      <c r="GY119" s="84"/>
      <c r="GZ119" s="84"/>
      <c r="HA119" s="84"/>
      <c r="HB119" s="84"/>
      <c r="HC119" s="84"/>
      <c r="HD119" s="84"/>
      <c r="HE119" s="84"/>
      <c r="HF119" s="84"/>
      <c r="HG119" s="84"/>
      <c r="HH119" s="84"/>
      <c r="HI119" s="84"/>
      <c r="HJ119" s="84"/>
      <c r="HK119" s="84"/>
      <c r="HL119" s="84"/>
      <c r="HM119" s="84"/>
      <c r="HN119" s="84"/>
      <c r="HO119" s="84"/>
      <c r="HP119" s="84"/>
      <c r="HQ119" s="84"/>
      <c r="HR119" s="84"/>
      <c r="HS119" s="84"/>
      <c r="HT119" s="84"/>
      <c r="HU119" s="84"/>
      <c r="HV119" s="84"/>
      <c r="HW119" s="84"/>
      <c r="HX119" s="84"/>
      <c r="HY119" s="84"/>
      <c r="HZ119" s="84"/>
      <c r="IA119" s="84"/>
      <c r="IB119" s="84"/>
      <c r="IC119" s="84"/>
      <c r="ID119" s="84"/>
      <c r="IE119" s="84"/>
      <c r="IF119" s="84"/>
      <c r="IG119" s="84"/>
      <c r="IH119" s="84"/>
      <c r="II119" s="84"/>
      <c r="IJ119" s="84"/>
      <c r="IK119" s="84"/>
      <c r="IL119" s="84"/>
      <c r="IM119" s="84"/>
      <c r="IN119" s="84"/>
      <c r="IO119" s="84"/>
      <c r="IP119" s="84"/>
      <c r="IQ119" s="84"/>
      <c r="IR119" s="84"/>
      <c r="IS119" s="84"/>
      <c r="IT119" s="84"/>
      <c r="IU119" s="84"/>
      <c r="IV119" s="84"/>
      <c r="IW119" s="84"/>
      <c r="IX119" s="84"/>
      <c r="IY119" s="84"/>
      <c r="IZ119" s="84"/>
      <c r="JA119" s="84"/>
      <c r="JB119" s="84"/>
      <c r="JC119" s="84"/>
      <c r="JD119" s="84"/>
      <c r="JE119" s="84"/>
      <c r="JF119" s="84"/>
      <c r="JG119" s="84"/>
      <c r="JH119" s="84"/>
      <c r="JI119" s="84"/>
      <c r="JJ119" s="84"/>
      <c r="JK119" s="84"/>
      <c r="JL119" s="84"/>
      <c r="JM119" s="84"/>
      <c r="JN119" s="84"/>
      <c r="JO119" s="84"/>
      <c r="JP119" s="84"/>
      <c r="JQ119" s="84"/>
      <c r="JR119" s="84"/>
      <c r="JS119" s="84"/>
      <c r="JT119" s="84"/>
      <c r="JU119" s="84"/>
      <c r="JV119" s="84"/>
      <c r="JW119" s="84"/>
      <c r="JX119" s="84"/>
      <c r="JY119" s="84"/>
      <c r="JZ119" s="84"/>
      <c r="KA119" s="84"/>
      <c r="KB119" s="84"/>
      <c r="KC119" s="84"/>
      <c r="KD119" s="84"/>
      <c r="KE119" s="84"/>
      <c r="KF119" s="84"/>
      <c r="KG119" s="84"/>
      <c r="KH119" s="84"/>
      <c r="KI119" s="84"/>
      <c r="KJ119" s="84"/>
      <c r="KK119" s="84"/>
      <c r="KL119" s="84"/>
      <c r="KM119" s="84"/>
      <c r="KN119" s="84"/>
      <c r="KO119" s="84"/>
      <c r="KP119" s="84"/>
      <c r="KQ119" s="84"/>
      <c r="KR119" s="84"/>
      <c r="KS119" s="84"/>
      <c r="KT119" s="84"/>
      <c r="KU119" s="84"/>
      <c r="KV119" s="84"/>
      <c r="KW119" s="84"/>
      <c r="KX119" s="84"/>
      <c r="KY119" s="84"/>
      <c r="KZ119" s="84"/>
      <c r="LA119" s="84"/>
      <c r="LB119" s="84"/>
      <c r="LC119" s="84"/>
      <c r="LD119" s="84"/>
      <c r="LE119" s="84"/>
      <c r="LF119" s="84"/>
      <c r="LG119" s="84"/>
      <c r="LH119" s="84"/>
      <c r="LI119" s="84"/>
      <c r="LJ119" s="84"/>
      <c r="LK119" s="84"/>
      <c r="LL119" s="84"/>
      <c r="LM119" s="84"/>
      <c r="LN119" s="84"/>
      <c r="LO119" s="84"/>
      <c r="LP119" s="84"/>
      <c r="LQ119" s="84"/>
      <c r="LR119" s="84"/>
      <c r="LS119" s="84"/>
      <c r="LT119" s="84"/>
      <c r="LU119" s="84"/>
      <c r="LV119" s="84"/>
      <c r="LW119" s="84"/>
      <c r="LX119" s="84"/>
      <c r="LY119" s="84"/>
      <c r="LZ119" s="84"/>
      <c r="MA119" s="84"/>
      <c r="MB119" s="84"/>
      <c r="MC119" s="84"/>
      <c r="MD119" s="84"/>
      <c r="ME119" s="84"/>
      <c r="MF119" s="84"/>
      <c r="MG119" s="84"/>
      <c r="MH119" s="84"/>
      <c r="MI119" s="84"/>
      <c r="MJ119" s="84"/>
      <c r="MK119" s="84"/>
      <c r="ML119" s="84"/>
      <c r="MM119" s="84"/>
      <c r="MN119" s="84"/>
      <c r="MO119" s="84"/>
      <c r="MP119" s="84"/>
      <c r="MQ119" s="84"/>
      <c r="MR119" s="84"/>
      <c r="MS119" s="84"/>
      <c r="MT119" s="84"/>
      <c r="MU119" s="84"/>
      <c r="MV119" s="84"/>
      <c r="MW119" s="84"/>
      <c r="MX119" s="84"/>
      <c r="MY119" s="84"/>
      <c r="MZ119" s="84"/>
      <c r="NA119" s="84"/>
      <c r="NB119" s="84"/>
      <c r="NC119" s="84"/>
      <c r="ND119" s="84"/>
      <c r="NE119" s="84"/>
      <c r="NF119" s="84"/>
      <c r="NG119" s="84"/>
      <c r="NH119" s="84"/>
      <c r="NI119" s="84"/>
      <c r="NJ119" s="84"/>
      <c r="NK119" s="84"/>
      <c r="NL119" s="84"/>
      <c r="NM119" s="84"/>
      <c r="NN119" s="84"/>
      <c r="NO119" s="84"/>
      <c r="NP119" s="84"/>
      <c r="NQ119" s="84"/>
      <c r="NR119" s="84"/>
      <c r="NS119" s="84"/>
      <c r="NT119" s="84"/>
      <c r="NU119" s="84"/>
      <c r="NV119" s="84"/>
      <c r="NW119" s="84"/>
    </row>
    <row r="120" spans="1:387" s="40" customFormat="1" ht="84" customHeight="1" x14ac:dyDescent="0.25">
      <c r="A120" s="79"/>
      <c r="B120" s="79">
        <v>1</v>
      </c>
      <c r="C120" s="79"/>
      <c r="D120" s="79"/>
      <c r="E120" s="79"/>
      <c r="F120" s="30"/>
      <c r="G120" s="30"/>
      <c r="H120" s="30">
        <v>1</v>
      </c>
      <c r="I120" s="30"/>
      <c r="J120" s="30"/>
      <c r="K120" s="30"/>
      <c r="L120" s="30"/>
      <c r="M120" s="32" t="s">
        <v>1433</v>
      </c>
      <c r="N120" s="33" t="s">
        <v>309</v>
      </c>
      <c r="O120" s="3" t="s">
        <v>1434</v>
      </c>
      <c r="P120" s="34" t="s">
        <v>2096</v>
      </c>
      <c r="Q120" s="31" t="s">
        <v>1505</v>
      </c>
      <c r="R120" s="32" t="s">
        <v>364</v>
      </c>
      <c r="S120" s="35" t="s">
        <v>1435</v>
      </c>
      <c r="T120" s="82">
        <v>44715</v>
      </c>
      <c r="U120" s="82">
        <v>44722</v>
      </c>
      <c r="V120" s="82">
        <v>44910</v>
      </c>
      <c r="W120" s="36">
        <v>22857600</v>
      </c>
      <c r="X120" s="19">
        <v>0</v>
      </c>
      <c r="Y120" s="19">
        <v>0</v>
      </c>
      <c r="Z120" s="19">
        <v>0</v>
      </c>
      <c r="AA120" s="19">
        <v>0</v>
      </c>
      <c r="AB120" s="22">
        <f t="shared" si="12"/>
        <v>22857600</v>
      </c>
      <c r="AC120" s="19">
        <v>0</v>
      </c>
      <c r="AD120" s="22">
        <f t="shared" si="13"/>
        <v>22857600</v>
      </c>
      <c r="AE120" s="20">
        <v>0</v>
      </c>
      <c r="AF120" s="22">
        <f t="shared" si="14"/>
        <v>22857600</v>
      </c>
      <c r="AG120" s="38" t="s">
        <v>1289</v>
      </c>
      <c r="AH120" s="37" t="s">
        <v>1013</v>
      </c>
      <c r="AI120" s="37" t="s">
        <v>714</v>
      </c>
      <c r="AJ120" s="39">
        <v>830025149</v>
      </c>
      <c r="AK120" s="39">
        <v>8</v>
      </c>
      <c r="AL120" s="37" t="s">
        <v>124</v>
      </c>
      <c r="AM120" s="39" t="s">
        <v>365</v>
      </c>
      <c r="AN120" s="108" t="s">
        <v>715</v>
      </c>
      <c r="AO120" s="109" t="s">
        <v>20</v>
      </c>
      <c r="AP120" s="84"/>
      <c r="AQ120" s="84"/>
      <c r="AR120" s="84"/>
      <c r="AS120" s="84"/>
      <c r="AT120" s="84"/>
      <c r="AU120" s="84"/>
      <c r="AV120" s="84"/>
      <c r="AW120" s="84"/>
      <c r="AX120" s="84"/>
      <c r="AY120" s="84"/>
      <c r="AZ120" s="84"/>
      <c r="BA120" s="84"/>
      <c r="BB120" s="84"/>
      <c r="BC120" s="84"/>
      <c r="BD120" s="84"/>
      <c r="BE120" s="84"/>
      <c r="BF120" s="84"/>
      <c r="BG120" s="84"/>
      <c r="BH120" s="84"/>
      <c r="BI120" s="84"/>
      <c r="BJ120" s="84"/>
      <c r="BK120" s="84"/>
      <c r="BL120" s="84"/>
      <c r="BM120" s="84"/>
      <c r="BN120" s="84"/>
      <c r="BO120" s="84"/>
      <c r="BP120" s="84"/>
      <c r="BQ120" s="84"/>
      <c r="BR120" s="84"/>
      <c r="BS120" s="84"/>
      <c r="BT120" s="84"/>
      <c r="BU120" s="84"/>
      <c r="BV120" s="84"/>
      <c r="BW120" s="84"/>
      <c r="BX120" s="84"/>
      <c r="BY120" s="84"/>
      <c r="BZ120" s="84"/>
      <c r="CA120" s="84"/>
      <c r="CB120" s="84"/>
      <c r="CC120" s="84"/>
      <c r="CD120" s="84"/>
      <c r="CE120" s="84"/>
      <c r="CF120" s="84"/>
      <c r="CG120" s="84"/>
      <c r="CH120" s="84"/>
      <c r="CI120" s="84"/>
      <c r="CJ120" s="84"/>
      <c r="CK120" s="84"/>
      <c r="CL120" s="84"/>
      <c r="CM120" s="84"/>
      <c r="CN120" s="84"/>
      <c r="CO120" s="84"/>
      <c r="CP120" s="84"/>
      <c r="CQ120" s="84"/>
      <c r="CR120" s="84"/>
      <c r="CS120" s="84"/>
      <c r="CT120" s="84"/>
      <c r="CU120" s="84"/>
      <c r="CV120" s="84"/>
      <c r="CW120" s="84"/>
      <c r="CX120" s="84"/>
      <c r="CY120" s="84"/>
      <c r="CZ120" s="84"/>
      <c r="DA120" s="84"/>
      <c r="DB120" s="84"/>
      <c r="DC120" s="84"/>
      <c r="DD120" s="84"/>
      <c r="DE120" s="84"/>
      <c r="DF120" s="84"/>
      <c r="DG120" s="84"/>
      <c r="DH120" s="84"/>
      <c r="DI120" s="84"/>
      <c r="DJ120" s="84"/>
      <c r="DK120" s="84"/>
      <c r="DL120" s="84"/>
      <c r="DM120" s="84"/>
      <c r="DN120" s="84"/>
      <c r="DO120" s="84"/>
      <c r="DP120" s="84"/>
      <c r="DQ120" s="84"/>
      <c r="DR120" s="84"/>
      <c r="DS120" s="84"/>
      <c r="DT120" s="84"/>
      <c r="DU120" s="84"/>
      <c r="DV120" s="84"/>
      <c r="DW120" s="84"/>
      <c r="DX120" s="84"/>
      <c r="DY120" s="84"/>
      <c r="DZ120" s="84"/>
      <c r="EA120" s="84"/>
      <c r="EB120" s="84"/>
      <c r="EC120" s="84"/>
      <c r="ED120" s="84"/>
      <c r="EE120" s="84"/>
      <c r="EF120" s="84"/>
      <c r="EG120" s="84"/>
      <c r="EH120" s="84"/>
      <c r="EI120" s="84"/>
      <c r="EJ120" s="84"/>
      <c r="EK120" s="84"/>
      <c r="EL120" s="84"/>
      <c r="EM120" s="84"/>
      <c r="EN120" s="84"/>
      <c r="EO120" s="84"/>
      <c r="EP120" s="84"/>
      <c r="EQ120" s="84"/>
      <c r="ER120" s="84"/>
      <c r="ES120" s="84"/>
      <c r="ET120" s="84"/>
      <c r="EU120" s="84"/>
      <c r="EV120" s="84"/>
      <c r="EW120" s="84"/>
      <c r="EX120" s="84"/>
      <c r="EY120" s="84"/>
      <c r="EZ120" s="84"/>
      <c r="FA120" s="84"/>
      <c r="FB120" s="84"/>
      <c r="FC120" s="84"/>
      <c r="FD120" s="84"/>
      <c r="FE120" s="84"/>
      <c r="FF120" s="84"/>
      <c r="FG120" s="84"/>
      <c r="FH120" s="84"/>
      <c r="FI120" s="84"/>
      <c r="FJ120" s="84"/>
      <c r="FK120" s="84"/>
      <c r="FL120" s="84"/>
      <c r="FM120" s="84"/>
      <c r="FN120" s="84"/>
      <c r="FO120" s="84"/>
      <c r="FP120" s="84"/>
      <c r="FQ120" s="84"/>
      <c r="FR120" s="84"/>
      <c r="FS120" s="84"/>
      <c r="FT120" s="84"/>
      <c r="FU120" s="84"/>
      <c r="FV120" s="84"/>
      <c r="FW120" s="84"/>
      <c r="FX120" s="84"/>
      <c r="FY120" s="84"/>
      <c r="FZ120" s="84"/>
      <c r="GA120" s="84"/>
      <c r="GB120" s="84"/>
      <c r="GC120" s="84"/>
      <c r="GD120" s="84"/>
      <c r="GE120" s="84"/>
      <c r="GF120" s="84"/>
      <c r="GG120" s="84"/>
      <c r="GH120" s="84"/>
      <c r="GI120" s="84"/>
      <c r="GJ120" s="84"/>
      <c r="GK120" s="84"/>
      <c r="GL120" s="84"/>
      <c r="GM120" s="84"/>
      <c r="GN120" s="84"/>
      <c r="GO120" s="84"/>
      <c r="GP120" s="84"/>
      <c r="GQ120" s="84"/>
      <c r="GR120" s="84"/>
      <c r="GS120" s="84"/>
      <c r="GT120" s="84"/>
      <c r="GU120" s="84"/>
      <c r="GV120" s="84"/>
      <c r="GW120" s="84"/>
      <c r="GX120" s="84"/>
      <c r="GY120" s="84"/>
      <c r="GZ120" s="84"/>
      <c r="HA120" s="84"/>
      <c r="HB120" s="84"/>
      <c r="HC120" s="84"/>
      <c r="HD120" s="84"/>
      <c r="HE120" s="84"/>
      <c r="HF120" s="84"/>
      <c r="HG120" s="84"/>
      <c r="HH120" s="84"/>
      <c r="HI120" s="84"/>
      <c r="HJ120" s="84"/>
      <c r="HK120" s="84"/>
      <c r="HL120" s="84"/>
      <c r="HM120" s="84"/>
      <c r="HN120" s="84"/>
      <c r="HO120" s="84"/>
      <c r="HP120" s="84"/>
      <c r="HQ120" s="84"/>
      <c r="HR120" s="84"/>
      <c r="HS120" s="84"/>
      <c r="HT120" s="84"/>
      <c r="HU120" s="84"/>
      <c r="HV120" s="84"/>
      <c r="HW120" s="84"/>
      <c r="HX120" s="84"/>
      <c r="HY120" s="84"/>
      <c r="HZ120" s="84"/>
      <c r="IA120" s="84"/>
      <c r="IB120" s="84"/>
      <c r="IC120" s="84"/>
      <c r="ID120" s="84"/>
      <c r="IE120" s="84"/>
      <c r="IF120" s="84"/>
      <c r="IG120" s="84"/>
      <c r="IH120" s="84"/>
      <c r="II120" s="84"/>
      <c r="IJ120" s="84"/>
      <c r="IK120" s="84"/>
      <c r="IL120" s="84"/>
      <c r="IM120" s="84"/>
      <c r="IN120" s="84"/>
      <c r="IO120" s="84"/>
      <c r="IP120" s="84"/>
      <c r="IQ120" s="84"/>
      <c r="IR120" s="84"/>
      <c r="IS120" s="84"/>
      <c r="IT120" s="84"/>
      <c r="IU120" s="84"/>
      <c r="IV120" s="84"/>
      <c r="IW120" s="84"/>
      <c r="IX120" s="84"/>
      <c r="IY120" s="84"/>
      <c r="IZ120" s="84"/>
      <c r="JA120" s="84"/>
      <c r="JB120" s="84"/>
      <c r="JC120" s="84"/>
      <c r="JD120" s="84"/>
      <c r="JE120" s="84"/>
      <c r="JF120" s="84"/>
      <c r="JG120" s="84"/>
      <c r="JH120" s="84"/>
      <c r="JI120" s="84"/>
      <c r="JJ120" s="84"/>
      <c r="JK120" s="84"/>
      <c r="JL120" s="84"/>
      <c r="JM120" s="84"/>
      <c r="JN120" s="84"/>
      <c r="JO120" s="84"/>
      <c r="JP120" s="84"/>
      <c r="JQ120" s="84"/>
      <c r="JR120" s="84"/>
      <c r="JS120" s="84"/>
      <c r="JT120" s="84"/>
      <c r="JU120" s="84"/>
      <c r="JV120" s="84"/>
      <c r="JW120" s="84"/>
      <c r="JX120" s="84"/>
      <c r="JY120" s="84"/>
      <c r="JZ120" s="84"/>
      <c r="KA120" s="84"/>
      <c r="KB120" s="84"/>
      <c r="KC120" s="84"/>
      <c r="KD120" s="84"/>
      <c r="KE120" s="84"/>
      <c r="KF120" s="84"/>
      <c r="KG120" s="84"/>
      <c r="KH120" s="84"/>
      <c r="KI120" s="84"/>
      <c r="KJ120" s="84"/>
      <c r="KK120" s="84"/>
      <c r="KL120" s="84"/>
      <c r="KM120" s="84"/>
      <c r="KN120" s="84"/>
      <c r="KO120" s="84"/>
      <c r="KP120" s="84"/>
      <c r="KQ120" s="84"/>
      <c r="KR120" s="84"/>
      <c r="KS120" s="84"/>
      <c r="KT120" s="84"/>
      <c r="KU120" s="84"/>
      <c r="KV120" s="84"/>
      <c r="KW120" s="84"/>
      <c r="KX120" s="84"/>
      <c r="KY120" s="84"/>
      <c r="KZ120" s="84"/>
      <c r="LA120" s="84"/>
      <c r="LB120" s="84"/>
      <c r="LC120" s="84"/>
      <c r="LD120" s="84"/>
      <c r="LE120" s="84"/>
      <c r="LF120" s="84"/>
      <c r="LG120" s="84"/>
      <c r="LH120" s="84"/>
      <c r="LI120" s="84"/>
      <c r="LJ120" s="84"/>
      <c r="LK120" s="84"/>
      <c r="LL120" s="84"/>
      <c r="LM120" s="84"/>
      <c r="LN120" s="84"/>
      <c r="LO120" s="84"/>
      <c r="LP120" s="84"/>
      <c r="LQ120" s="84"/>
      <c r="LR120" s="84"/>
      <c r="LS120" s="84"/>
      <c r="LT120" s="84"/>
      <c r="LU120" s="84"/>
      <c r="LV120" s="84"/>
      <c r="LW120" s="84"/>
      <c r="LX120" s="84"/>
      <c r="LY120" s="84"/>
      <c r="LZ120" s="84"/>
      <c r="MA120" s="84"/>
      <c r="MB120" s="84"/>
      <c r="MC120" s="84"/>
      <c r="MD120" s="84"/>
      <c r="ME120" s="84"/>
      <c r="MF120" s="84"/>
      <c r="MG120" s="84"/>
      <c r="MH120" s="84"/>
      <c r="MI120" s="84"/>
      <c r="MJ120" s="84"/>
      <c r="MK120" s="84"/>
      <c r="ML120" s="84"/>
      <c r="MM120" s="84"/>
      <c r="MN120" s="84"/>
      <c r="MO120" s="84"/>
      <c r="MP120" s="84"/>
      <c r="MQ120" s="84"/>
      <c r="MR120" s="84"/>
      <c r="MS120" s="84"/>
      <c r="MT120" s="84"/>
      <c r="MU120" s="84"/>
      <c r="MV120" s="84"/>
      <c r="MW120" s="84"/>
      <c r="MX120" s="84"/>
      <c r="MY120" s="84"/>
      <c r="MZ120" s="84"/>
      <c r="NA120" s="84"/>
      <c r="NB120" s="84"/>
      <c r="NC120" s="84"/>
      <c r="ND120" s="84"/>
      <c r="NE120" s="84"/>
      <c r="NF120" s="84"/>
      <c r="NG120" s="84"/>
      <c r="NH120" s="84"/>
      <c r="NI120" s="84"/>
      <c r="NJ120" s="84"/>
      <c r="NK120" s="84"/>
      <c r="NL120" s="84"/>
      <c r="NM120" s="84"/>
      <c r="NN120" s="84"/>
      <c r="NO120" s="84"/>
      <c r="NP120" s="84"/>
      <c r="NQ120" s="84"/>
      <c r="NR120" s="84"/>
      <c r="NS120" s="84"/>
      <c r="NT120" s="84"/>
      <c r="NU120" s="84"/>
      <c r="NV120" s="84"/>
      <c r="NW120" s="84"/>
    </row>
    <row r="121" spans="1:387" s="40" customFormat="1" ht="84" customHeight="1" x14ac:dyDescent="0.25">
      <c r="A121" s="79"/>
      <c r="B121" s="79"/>
      <c r="C121" s="79">
        <v>1</v>
      </c>
      <c r="D121" s="79"/>
      <c r="E121" s="79"/>
      <c r="F121" s="30"/>
      <c r="G121" s="30"/>
      <c r="H121" s="30">
        <v>1</v>
      </c>
      <c r="I121" s="30"/>
      <c r="J121" s="30"/>
      <c r="K121" s="30"/>
      <c r="L121" s="30"/>
      <c r="M121" s="32" t="s">
        <v>1344</v>
      </c>
      <c r="N121" s="33" t="s">
        <v>309</v>
      </c>
      <c r="O121" s="3" t="s">
        <v>1436</v>
      </c>
      <c r="P121" s="34" t="s">
        <v>2097</v>
      </c>
      <c r="Q121" s="31" t="s">
        <v>1912</v>
      </c>
      <c r="R121" s="32" t="s">
        <v>369</v>
      </c>
      <c r="S121" s="35" t="s">
        <v>1437</v>
      </c>
      <c r="T121" s="82">
        <v>44715</v>
      </c>
      <c r="U121" s="82">
        <v>44719</v>
      </c>
      <c r="V121" s="82">
        <v>44905</v>
      </c>
      <c r="W121" s="36">
        <v>22000000</v>
      </c>
      <c r="X121" s="19">
        <v>0</v>
      </c>
      <c r="Y121" s="19">
        <v>0</v>
      </c>
      <c r="Z121" s="19">
        <v>0</v>
      </c>
      <c r="AA121" s="19">
        <v>0</v>
      </c>
      <c r="AB121" s="22">
        <f t="shared" si="12"/>
        <v>22000000</v>
      </c>
      <c r="AC121" s="19">
        <v>0</v>
      </c>
      <c r="AD121" s="22">
        <f t="shared" si="13"/>
        <v>22000000</v>
      </c>
      <c r="AE121" s="20">
        <v>539159</v>
      </c>
      <c r="AF121" s="22">
        <f t="shared" si="14"/>
        <v>21460841</v>
      </c>
      <c r="AG121" s="38" t="s">
        <v>1438</v>
      </c>
      <c r="AH121" s="37" t="s">
        <v>1013</v>
      </c>
      <c r="AI121" s="37" t="s">
        <v>1439</v>
      </c>
      <c r="AJ121" s="39">
        <v>811021363</v>
      </c>
      <c r="AK121" s="39">
        <v>0</v>
      </c>
      <c r="AL121" s="37" t="s">
        <v>1440</v>
      </c>
      <c r="AM121" s="39">
        <v>5936870</v>
      </c>
      <c r="AN121" s="108" t="s">
        <v>1441</v>
      </c>
      <c r="AO121" s="109" t="s">
        <v>20</v>
      </c>
      <c r="AP121" s="84"/>
      <c r="AQ121" s="84"/>
      <c r="AR121" s="84"/>
      <c r="AS121" s="84"/>
      <c r="AT121" s="84"/>
      <c r="AU121" s="84"/>
      <c r="AV121" s="84"/>
      <c r="AW121" s="84"/>
      <c r="AX121" s="84"/>
      <c r="AY121" s="84"/>
      <c r="AZ121" s="84"/>
      <c r="BA121" s="84"/>
      <c r="BB121" s="84"/>
      <c r="BC121" s="84"/>
      <c r="BD121" s="84"/>
      <c r="BE121" s="84"/>
      <c r="BF121" s="84"/>
      <c r="BG121" s="84"/>
      <c r="BH121" s="84"/>
      <c r="BI121" s="84"/>
      <c r="BJ121" s="84"/>
      <c r="BK121" s="84"/>
      <c r="BL121" s="84"/>
      <c r="BM121" s="84"/>
      <c r="BN121" s="84"/>
      <c r="BO121" s="84"/>
      <c r="BP121" s="84"/>
      <c r="BQ121" s="84"/>
      <c r="BR121" s="84"/>
      <c r="BS121" s="84"/>
      <c r="BT121" s="84"/>
      <c r="BU121" s="84"/>
      <c r="BV121" s="84"/>
      <c r="BW121" s="84"/>
      <c r="BX121" s="84"/>
      <c r="BY121" s="84"/>
      <c r="BZ121" s="84"/>
      <c r="CA121" s="84"/>
      <c r="CB121" s="84"/>
      <c r="CC121" s="84"/>
      <c r="CD121" s="84"/>
      <c r="CE121" s="84"/>
      <c r="CF121" s="84"/>
      <c r="CG121" s="84"/>
      <c r="CH121" s="84"/>
      <c r="CI121" s="84"/>
      <c r="CJ121" s="84"/>
      <c r="CK121" s="84"/>
      <c r="CL121" s="84"/>
      <c r="CM121" s="84"/>
      <c r="CN121" s="84"/>
      <c r="CO121" s="84"/>
      <c r="CP121" s="84"/>
      <c r="CQ121" s="84"/>
      <c r="CR121" s="84"/>
      <c r="CS121" s="84"/>
      <c r="CT121" s="84"/>
      <c r="CU121" s="84"/>
      <c r="CV121" s="84"/>
      <c r="CW121" s="84"/>
      <c r="CX121" s="84"/>
      <c r="CY121" s="84"/>
      <c r="CZ121" s="84"/>
      <c r="DA121" s="84"/>
      <c r="DB121" s="84"/>
      <c r="DC121" s="84"/>
      <c r="DD121" s="84"/>
      <c r="DE121" s="84"/>
      <c r="DF121" s="84"/>
      <c r="DG121" s="84"/>
      <c r="DH121" s="84"/>
      <c r="DI121" s="84"/>
      <c r="DJ121" s="84"/>
      <c r="DK121" s="84"/>
      <c r="DL121" s="84"/>
      <c r="DM121" s="84"/>
      <c r="DN121" s="84"/>
      <c r="DO121" s="84"/>
      <c r="DP121" s="84"/>
      <c r="DQ121" s="84"/>
      <c r="DR121" s="84"/>
      <c r="DS121" s="84"/>
      <c r="DT121" s="84"/>
      <c r="DU121" s="84"/>
      <c r="DV121" s="84"/>
      <c r="DW121" s="84"/>
      <c r="DX121" s="84"/>
      <c r="DY121" s="84"/>
      <c r="DZ121" s="84"/>
      <c r="EA121" s="84"/>
      <c r="EB121" s="84"/>
      <c r="EC121" s="84"/>
      <c r="ED121" s="84"/>
      <c r="EE121" s="84"/>
      <c r="EF121" s="84"/>
      <c r="EG121" s="84"/>
      <c r="EH121" s="84"/>
      <c r="EI121" s="84"/>
      <c r="EJ121" s="84"/>
      <c r="EK121" s="84"/>
      <c r="EL121" s="84"/>
      <c r="EM121" s="84"/>
      <c r="EN121" s="84"/>
      <c r="EO121" s="84"/>
      <c r="EP121" s="84"/>
      <c r="EQ121" s="84"/>
      <c r="ER121" s="84"/>
      <c r="ES121" s="84"/>
      <c r="ET121" s="84"/>
      <c r="EU121" s="84"/>
      <c r="EV121" s="84"/>
      <c r="EW121" s="84"/>
      <c r="EX121" s="84"/>
      <c r="EY121" s="84"/>
      <c r="EZ121" s="84"/>
      <c r="FA121" s="84"/>
      <c r="FB121" s="84"/>
      <c r="FC121" s="84"/>
      <c r="FD121" s="84"/>
      <c r="FE121" s="84"/>
      <c r="FF121" s="84"/>
      <c r="FG121" s="84"/>
      <c r="FH121" s="84"/>
      <c r="FI121" s="84"/>
      <c r="FJ121" s="84"/>
      <c r="FK121" s="84"/>
      <c r="FL121" s="84"/>
      <c r="FM121" s="84"/>
      <c r="FN121" s="84"/>
      <c r="FO121" s="84"/>
      <c r="FP121" s="84"/>
      <c r="FQ121" s="84"/>
      <c r="FR121" s="84"/>
      <c r="FS121" s="84"/>
      <c r="FT121" s="84"/>
      <c r="FU121" s="84"/>
      <c r="FV121" s="84"/>
      <c r="FW121" s="84"/>
      <c r="FX121" s="84"/>
      <c r="FY121" s="84"/>
      <c r="FZ121" s="84"/>
      <c r="GA121" s="84"/>
      <c r="GB121" s="84"/>
      <c r="GC121" s="84"/>
      <c r="GD121" s="84"/>
      <c r="GE121" s="84"/>
      <c r="GF121" s="84"/>
      <c r="GG121" s="84"/>
      <c r="GH121" s="84"/>
      <c r="GI121" s="84"/>
      <c r="GJ121" s="84"/>
      <c r="GK121" s="84"/>
      <c r="GL121" s="84"/>
      <c r="GM121" s="84"/>
      <c r="GN121" s="84"/>
      <c r="GO121" s="84"/>
      <c r="GP121" s="84"/>
      <c r="GQ121" s="84"/>
      <c r="GR121" s="84"/>
      <c r="GS121" s="84"/>
      <c r="GT121" s="84"/>
      <c r="GU121" s="84"/>
      <c r="GV121" s="84"/>
      <c r="GW121" s="84"/>
      <c r="GX121" s="84"/>
      <c r="GY121" s="84"/>
      <c r="GZ121" s="84"/>
      <c r="HA121" s="84"/>
      <c r="HB121" s="84"/>
      <c r="HC121" s="84"/>
      <c r="HD121" s="84"/>
      <c r="HE121" s="84"/>
      <c r="HF121" s="84"/>
      <c r="HG121" s="84"/>
      <c r="HH121" s="84"/>
      <c r="HI121" s="84"/>
      <c r="HJ121" s="84"/>
      <c r="HK121" s="84"/>
      <c r="HL121" s="84"/>
      <c r="HM121" s="84"/>
      <c r="HN121" s="84"/>
      <c r="HO121" s="84"/>
      <c r="HP121" s="84"/>
      <c r="HQ121" s="84"/>
      <c r="HR121" s="84"/>
      <c r="HS121" s="84"/>
      <c r="HT121" s="84"/>
      <c r="HU121" s="84"/>
      <c r="HV121" s="84"/>
      <c r="HW121" s="84"/>
      <c r="HX121" s="84"/>
      <c r="HY121" s="84"/>
      <c r="HZ121" s="84"/>
      <c r="IA121" s="84"/>
      <c r="IB121" s="84"/>
      <c r="IC121" s="84"/>
      <c r="ID121" s="84"/>
      <c r="IE121" s="84"/>
      <c r="IF121" s="84"/>
      <c r="IG121" s="84"/>
      <c r="IH121" s="84"/>
      <c r="II121" s="84"/>
      <c r="IJ121" s="84"/>
      <c r="IK121" s="84"/>
      <c r="IL121" s="84"/>
      <c r="IM121" s="84"/>
      <c r="IN121" s="84"/>
      <c r="IO121" s="84"/>
      <c r="IP121" s="84"/>
      <c r="IQ121" s="84"/>
      <c r="IR121" s="84"/>
      <c r="IS121" s="84"/>
      <c r="IT121" s="84"/>
      <c r="IU121" s="84"/>
      <c r="IV121" s="84"/>
      <c r="IW121" s="84"/>
      <c r="IX121" s="84"/>
      <c r="IY121" s="84"/>
      <c r="IZ121" s="84"/>
      <c r="JA121" s="84"/>
      <c r="JB121" s="84"/>
      <c r="JC121" s="84"/>
      <c r="JD121" s="84"/>
      <c r="JE121" s="84"/>
      <c r="JF121" s="84"/>
      <c r="JG121" s="84"/>
      <c r="JH121" s="84"/>
      <c r="JI121" s="84"/>
      <c r="JJ121" s="84"/>
      <c r="JK121" s="84"/>
      <c r="JL121" s="84"/>
      <c r="JM121" s="84"/>
      <c r="JN121" s="84"/>
      <c r="JO121" s="84"/>
      <c r="JP121" s="84"/>
      <c r="JQ121" s="84"/>
      <c r="JR121" s="84"/>
      <c r="JS121" s="84"/>
      <c r="JT121" s="84"/>
      <c r="JU121" s="84"/>
      <c r="JV121" s="84"/>
      <c r="JW121" s="84"/>
      <c r="JX121" s="84"/>
      <c r="JY121" s="84"/>
      <c r="JZ121" s="84"/>
      <c r="KA121" s="84"/>
      <c r="KB121" s="84"/>
      <c r="KC121" s="84"/>
      <c r="KD121" s="84"/>
      <c r="KE121" s="84"/>
      <c r="KF121" s="84"/>
      <c r="KG121" s="84"/>
      <c r="KH121" s="84"/>
      <c r="KI121" s="84"/>
      <c r="KJ121" s="84"/>
      <c r="KK121" s="84"/>
      <c r="KL121" s="84"/>
      <c r="KM121" s="84"/>
      <c r="KN121" s="84"/>
      <c r="KO121" s="84"/>
      <c r="KP121" s="84"/>
      <c r="KQ121" s="84"/>
      <c r="KR121" s="84"/>
      <c r="KS121" s="84"/>
      <c r="KT121" s="84"/>
      <c r="KU121" s="84"/>
      <c r="KV121" s="84"/>
      <c r="KW121" s="84"/>
      <c r="KX121" s="84"/>
      <c r="KY121" s="84"/>
      <c r="KZ121" s="84"/>
      <c r="LA121" s="84"/>
      <c r="LB121" s="84"/>
      <c r="LC121" s="84"/>
      <c r="LD121" s="84"/>
      <c r="LE121" s="84"/>
      <c r="LF121" s="84"/>
      <c r="LG121" s="84"/>
      <c r="LH121" s="84"/>
      <c r="LI121" s="84"/>
      <c r="LJ121" s="84"/>
      <c r="LK121" s="84"/>
      <c r="LL121" s="84"/>
      <c r="LM121" s="84"/>
      <c r="LN121" s="84"/>
      <c r="LO121" s="84"/>
      <c r="LP121" s="84"/>
      <c r="LQ121" s="84"/>
      <c r="LR121" s="84"/>
      <c r="LS121" s="84"/>
      <c r="LT121" s="84"/>
      <c r="LU121" s="84"/>
      <c r="LV121" s="84"/>
      <c r="LW121" s="84"/>
      <c r="LX121" s="84"/>
      <c r="LY121" s="84"/>
      <c r="LZ121" s="84"/>
      <c r="MA121" s="84"/>
      <c r="MB121" s="84"/>
      <c r="MC121" s="84"/>
      <c r="MD121" s="84"/>
      <c r="ME121" s="84"/>
      <c r="MF121" s="84"/>
      <c r="MG121" s="84"/>
      <c r="MH121" s="84"/>
      <c r="MI121" s="84"/>
      <c r="MJ121" s="84"/>
      <c r="MK121" s="84"/>
      <c r="ML121" s="84"/>
      <c r="MM121" s="84"/>
      <c r="MN121" s="84"/>
      <c r="MO121" s="84"/>
      <c r="MP121" s="84"/>
      <c r="MQ121" s="84"/>
      <c r="MR121" s="84"/>
      <c r="MS121" s="84"/>
      <c r="MT121" s="84"/>
      <c r="MU121" s="84"/>
      <c r="MV121" s="84"/>
      <c r="MW121" s="84"/>
      <c r="MX121" s="84"/>
      <c r="MY121" s="84"/>
      <c r="MZ121" s="84"/>
      <c r="NA121" s="84"/>
      <c r="NB121" s="84"/>
      <c r="NC121" s="84"/>
      <c r="ND121" s="84"/>
      <c r="NE121" s="84"/>
      <c r="NF121" s="84"/>
      <c r="NG121" s="84"/>
      <c r="NH121" s="84"/>
      <c r="NI121" s="84"/>
      <c r="NJ121" s="84"/>
      <c r="NK121" s="84"/>
      <c r="NL121" s="84"/>
      <c r="NM121" s="84"/>
      <c r="NN121" s="84"/>
      <c r="NO121" s="84"/>
      <c r="NP121" s="84"/>
      <c r="NQ121" s="84"/>
      <c r="NR121" s="84"/>
      <c r="NS121" s="84"/>
      <c r="NT121" s="84"/>
      <c r="NU121" s="84"/>
      <c r="NV121" s="84"/>
      <c r="NW121" s="84"/>
    </row>
    <row r="122" spans="1:387" s="40" customFormat="1" ht="84" customHeight="1" x14ac:dyDescent="0.25">
      <c r="A122" s="79"/>
      <c r="B122" s="79"/>
      <c r="C122" s="79">
        <v>1</v>
      </c>
      <c r="D122" s="79"/>
      <c r="E122" s="79"/>
      <c r="F122" s="30"/>
      <c r="G122" s="30"/>
      <c r="H122" s="30"/>
      <c r="I122" s="30">
        <v>1</v>
      </c>
      <c r="J122" s="30"/>
      <c r="K122" s="30"/>
      <c r="L122" s="30"/>
      <c r="M122" s="32" t="s">
        <v>1072</v>
      </c>
      <c r="N122" s="33" t="s">
        <v>309</v>
      </c>
      <c r="O122" s="3" t="s">
        <v>1442</v>
      </c>
      <c r="P122" s="34" t="s">
        <v>2098</v>
      </c>
      <c r="Q122" s="31" t="s">
        <v>1556</v>
      </c>
      <c r="R122" s="32" t="s">
        <v>1443</v>
      </c>
      <c r="S122" s="35" t="s">
        <v>1444</v>
      </c>
      <c r="T122" s="82">
        <v>44719</v>
      </c>
      <c r="U122" s="82">
        <v>44722</v>
      </c>
      <c r="V122" s="82">
        <v>44910</v>
      </c>
      <c r="W122" s="36">
        <v>499981020</v>
      </c>
      <c r="X122" s="19">
        <v>0</v>
      </c>
      <c r="Y122" s="19">
        <v>0</v>
      </c>
      <c r="Z122" s="19">
        <v>0</v>
      </c>
      <c r="AA122" s="19">
        <v>0</v>
      </c>
      <c r="AB122" s="22">
        <f t="shared" si="12"/>
        <v>499981020</v>
      </c>
      <c r="AC122" s="19">
        <v>0</v>
      </c>
      <c r="AD122" s="22">
        <f t="shared" si="13"/>
        <v>499981020</v>
      </c>
      <c r="AE122" s="20">
        <v>0</v>
      </c>
      <c r="AF122" s="22">
        <f t="shared" si="14"/>
        <v>499981020</v>
      </c>
      <c r="AG122" s="38" t="s">
        <v>1445</v>
      </c>
      <c r="AH122" s="37" t="s">
        <v>1013</v>
      </c>
      <c r="AI122" s="37" t="s">
        <v>1446</v>
      </c>
      <c r="AJ122" s="39">
        <v>901334836</v>
      </c>
      <c r="AK122" s="39">
        <v>0</v>
      </c>
      <c r="AL122" s="37" t="s">
        <v>1447</v>
      </c>
      <c r="AM122" s="39"/>
      <c r="AN122" s="108" t="s">
        <v>1448</v>
      </c>
      <c r="AO122" s="109" t="s">
        <v>1449</v>
      </c>
      <c r="AP122" s="84"/>
      <c r="AQ122" s="84"/>
      <c r="AR122" s="84"/>
      <c r="AS122" s="84"/>
      <c r="AT122" s="84"/>
      <c r="AU122" s="84"/>
      <c r="AV122" s="84"/>
      <c r="AW122" s="84"/>
      <c r="AX122" s="84"/>
      <c r="AY122" s="84"/>
      <c r="AZ122" s="84"/>
      <c r="BA122" s="84"/>
      <c r="BB122" s="84"/>
      <c r="BC122" s="84"/>
      <c r="BD122" s="84"/>
      <c r="BE122" s="84"/>
      <c r="BF122" s="84"/>
      <c r="BG122" s="84"/>
      <c r="BH122" s="84"/>
      <c r="BI122" s="84"/>
      <c r="BJ122" s="84"/>
      <c r="BK122" s="84"/>
      <c r="BL122" s="84"/>
      <c r="BM122" s="84"/>
      <c r="BN122" s="84"/>
      <c r="BO122" s="84"/>
      <c r="BP122" s="84"/>
      <c r="BQ122" s="84"/>
      <c r="BR122" s="84"/>
      <c r="BS122" s="84"/>
      <c r="BT122" s="84"/>
      <c r="BU122" s="84"/>
      <c r="BV122" s="84"/>
      <c r="BW122" s="84"/>
      <c r="BX122" s="84"/>
      <c r="BY122" s="84"/>
      <c r="BZ122" s="84"/>
      <c r="CA122" s="84"/>
      <c r="CB122" s="84"/>
      <c r="CC122" s="84"/>
      <c r="CD122" s="84"/>
      <c r="CE122" s="84"/>
      <c r="CF122" s="84"/>
      <c r="CG122" s="84"/>
      <c r="CH122" s="84"/>
      <c r="CI122" s="84"/>
      <c r="CJ122" s="84"/>
      <c r="CK122" s="84"/>
      <c r="CL122" s="84"/>
      <c r="CM122" s="84"/>
      <c r="CN122" s="84"/>
      <c r="CO122" s="84"/>
      <c r="CP122" s="84"/>
      <c r="CQ122" s="84"/>
      <c r="CR122" s="84"/>
      <c r="CS122" s="84"/>
      <c r="CT122" s="84"/>
      <c r="CU122" s="84"/>
      <c r="CV122" s="84"/>
      <c r="CW122" s="84"/>
      <c r="CX122" s="84"/>
      <c r="CY122" s="84"/>
      <c r="CZ122" s="84"/>
      <c r="DA122" s="84"/>
      <c r="DB122" s="84"/>
      <c r="DC122" s="84"/>
      <c r="DD122" s="84"/>
      <c r="DE122" s="84"/>
      <c r="DF122" s="84"/>
      <c r="DG122" s="84"/>
      <c r="DH122" s="84"/>
      <c r="DI122" s="84"/>
      <c r="DJ122" s="84"/>
      <c r="DK122" s="84"/>
      <c r="DL122" s="84"/>
      <c r="DM122" s="84"/>
      <c r="DN122" s="84"/>
      <c r="DO122" s="84"/>
      <c r="DP122" s="84"/>
      <c r="DQ122" s="84"/>
      <c r="DR122" s="84"/>
      <c r="DS122" s="84"/>
      <c r="DT122" s="84"/>
      <c r="DU122" s="84"/>
      <c r="DV122" s="84"/>
      <c r="DW122" s="84"/>
      <c r="DX122" s="84"/>
      <c r="DY122" s="84"/>
      <c r="DZ122" s="84"/>
      <c r="EA122" s="84"/>
      <c r="EB122" s="84"/>
      <c r="EC122" s="84"/>
      <c r="ED122" s="84"/>
      <c r="EE122" s="84"/>
      <c r="EF122" s="84"/>
      <c r="EG122" s="84"/>
      <c r="EH122" s="84"/>
      <c r="EI122" s="84"/>
      <c r="EJ122" s="84"/>
      <c r="EK122" s="84"/>
      <c r="EL122" s="84"/>
      <c r="EM122" s="84"/>
      <c r="EN122" s="84"/>
      <c r="EO122" s="84"/>
      <c r="EP122" s="84"/>
      <c r="EQ122" s="84"/>
      <c r="ER122" s="84"/>
      <c r="ES122" s="84"/>
      <c r="ET122" s="84"/>
      <c r="EU122" s="84"/>
      <c r="EV122" s="84"/>
      <c r="EW122" s="84"/>
      <c r="EX122" s="84"/>
      <c r="EY122" s="84"/>
      <c r="EZ122" s="84"/>
      <c r="FA122" s="84"/>
      <c r="FB122" s="84"/>
      <c r="FC122" s="84"/>
      <c r="FD122" s="84"/>
      <c r="FE122" s="84"/>
      <c r="FF122" s="84"/>
      <c r="FG122" s="84"/>
      <c r="FH122" s="84"/>
      <c r="FI122" s="84"/>
      <c r="FJ122" s="84"/>
      <c r="FK122" s="84"/>
      <c r="FL122" s="84"/>
      <c r="FM122" s="84"/>
      <c r="FN122" s="84"/>
      <c r="FO122" s="84"/>
      <c r="FP122" s="84"/>
      <c r="FQ122" s="84"/>
      <c r="FR122" s="84"/>
      <c r="FS122" s="84"/>
      <c r="FT122" s="84"/>
      <c r="FU122" s="84"/>
      <c r="FV122" s="84"/>
      <c r="FW122" s="84"/>
      <c r="FX122" s="84"/>
      <c r="FY122" s="84"/>
      <c r="FZ122" s="84"/>
      <c r="GA122" s="84"/>
      <c r="GB122" s="84"/>
      <c r="GC122" s="84"/>
      <c r="GD122" s="84"/>
      <c r="GE122" s="84"/>
      <c r="GF122" s="84"/>
      <c r="GG122" s="84"/>
      <c r="GH122" s="84"/>
      <c r="GI122" s="84"/>
      <c r="GJ122" s="84"/>
      <c r="GK122" s="84"/>
      <c r="GL122" s="84"/>
      <c r="GM122" s="84"/>
      <c r="GN122" s="84"/>
      <c r="GO122" s="84"/>
      <c r="GP122" s="84"/>
      <c r="GQ122" s="84"/>
      <c r="GR122" s="84"/>
      <c r="GS122" s="84"/>
      <c r="GT122" s="84"/>
      <c r="GU122" s="84"/>
      <c r="GV122" s="84"/>
      <c r="GW122" s="84"/>
      <c r="GX122" s="84"/>
      <c r="GY122" s="84"/>
      <c r="GZ122" s="84"/>
      <c r="HA122" s="84"/>
      <c r="HB122" s="84"/>
      <c r="HC122" s="84"/>
      <c r="HD122" s="84"/>
      <c r="HE122" s="84"/>
      <c r="HF122" s="84"/>
      <c r="HG122" s="84"/>
      <c r="HH122" s="84"/>
      <c r="HI122" s="84"/>
      <c r="HJ122" s="84"/>
      <c r="HK122" s="84"/>
      <c r="HL122" s="84"/>
      <c r="HM122" s="84"/>
      <c r="HN122" s="84"/>
      <c r="HO122" s="84"/>
      <c r="HP122" s="84"/>
      <c r="HQ122" s="84"/>
      <c r="HR122" s="84"/>
      <c r="HS122" s="84"/>
      <c r="HT122" s="84"/>
      <c r="HU122" s="84"/>
      <c r="HV122" s="84"/>
      <c r="HW122" s="84"/>
      <c r="HX122" s="84"/>
      <c r="HY122" s="84"/>
      <c r="HZ122" s="84"/>
      <c r="IA122" s="84"/>
      <c r="IB122" s="84"/>
      <c r="IC122" s="84"/>
      <c r="ID122" s="84"/>
      <c r="IE122" s="84"/>
      <c r="IF122" s="84"/>
      <c r="IG122" s="84"/>
      <c r="IH122" s="84"/>
      <c r="II122" s="84"/>
      <c r="IJ122" s="84"/>
      <c r="IK122" s="84"/>
      <c r="IL122" s="84"/>
      <c r="IM122" s="84"/>
      <c r="IN122" s="84"/>
      <c r="IO122" s="84"/>
      <c r="IP122" s="84"/>
      <c r="IQ122" s="84"/>
      <c r="IR122" s="84"/>
      <c r="IS122" s="84"/>
      <c r="IT122" s="84"/>
      <c r="IU122" s="84"/>
      <c r="IV122" s="84"/>
      <c r="IW122" s="84"/>
      <c r="IX122" s="84"/>
      <c r="IY122" s="84"/>
      <c r="IZ122" s="84"/>
      <c r="JA122" s="84"/>
      <c r="JB122" s="84"/>
      <c r="JC122" s="84"/>
      <c r="JD122" s="84"/>
      <c r="JE122" s="84"/>
      <c r="JF122" s="84"/>
      <c r="JG122" s="84"/>
      <c r="JH122" s="84"/>
      <c r="JI122" s="84"/>
      <c r="JJ122" s="84"/>
      <c r="JK122" s="84"/>
      <c r="JL122" s="84"/>
      <c r="JM122" s="84"/>
      <c r="JN122" s="84"/>
      <c r="JO122" s="84"/>
      <c r="JP122" s="84"/>
      <c r="JQ122" s="84"/>
      <c r="JR122" s="84"/>
      <c r="JS122" s="84"/>
      <c r="JT122" s="84"/>
      <c r="JU122" s="84"/>
      <c r="JV122" s="84"/>
      <c r="JW122" s="84"/>
      <c r="JX122" s="84"/>
      <c r="JY122" s="84"/>
      <c r="JZ122" s="84"/>
      <c r="KA122" s="84"/>
      <c r="KB122" s="84"/>
      <c r="KC122" s="84"/>
      <c r="KD122" s="84"/>
      <c r="KE122" s="84"/>
      <c r="KF122" s="84"/>
      <c r="KG122" s="84"/>
      <c r="KH122" s="84"/>
      <c r="KI122" s="84"/>
      <c r="KJ122" s="84"/>
      <c r="KK122" s="84"/>
      <c r="KL122" s="84"/>
      <c r="KM122" s="84"/>
      <c r="KN122" s="84"/>
      <c r="KO122" s="84"/>
      <c r="KP122" s="84"/>
      <c r="KQ122" s="84"/>
      <c r="KR122" s="84"/>
      <c r="KS122" s="84"/>
      <c r="KT122" s="84"/>
      <c r="KU122" s="84"/>
      <c r="KV122" s="84"/>
      <c r="KW122" s="84"/>
      <c r="KX122" s="84"/>
      <c r="KY122" s="84"/>
      <c r="KZ122" s="84"/>
      <c r="LA122" s="84"/>
      <c r="LB122" s="84"/>
      <c r="LC122" s="84"/>
      <c r="LD122" s="84"/>
      <c r="LE122" s="84"/>
      <c r="LF122" s="84"/>
      <c r="LG122" s="84"/>
      <c r="LH122" s="84"/>
      <c r="LI122" s="84"/>
      <c r="LJ122" s="84"/>
      <c r="LK122" s="84"/>
      <c r="LL122" s="84"/>
      <c r="LM122" s="84"/>
      <c r="LN122" s="84"/>
      <c r="LO122" s="84"/>
      <c r="LP122" s="84"/>
      <c r="LQ122" s="84"/>
      <c r="LR122" s="84"/>
      <c r="LS122" s="84"/>
      <c r="LT122" s="84"/>
      <c r="LU122" s="84"/>
      <c r="LV122" s="84"/>
      <c r="LW122" s="84"/>
      <c r="LX122" s="84"/>
      <c r="LY122" s="84"/>
      <c r="LZ122" s="84"/>
      <c r="MA122" s="84"/>
      <c r="MB122" s="84"/>
      <c r="MC122" s="84"/>
      <c r="MD122" s="84"/>
      <c r="ME122" s="84"/>
      <c r="MF122" s="84"/>
      <c r="MG122" s="84"/>
      <c r="MH122" s="84"/>
      <c r="MI122" s="84"/>
      <c r="MJ122" s="84"/>
      <c r="MK122" s="84"/>
      <c r="ML122" s="84"/>
      <c r="MM122" s="84"/>
      <c r="MN122" s="84"/>
      <c r="MO122" s="84"/>
      <c r="MP122" s="84"/>
      <c r="MQ122" s="84"/>
      <c r="MR122" s="84"/>
      <c r="MS122" s="84"/>
      <c r="MT122" s="84"/>
      <c r="MU122" s="84"/>
      <c r="MV122" s="84"/>
      <c r="MW122" s="84"/>
      <c r="MX122" s="84"/>
      <c r="MY122" s="84"/>
      <c r="MZ122" s="84"/>
      <c r="NA122" s="84"/>
      <c r="NB122" s="84"/>
      <c r="NC122" s="84"/>
      <c r="ND122" s="84"/>
      <c r="NE122" s="84"/>
      <c r="NF122" s="84"/>
      <c r="NG122" s="84"/>
      <c r="NH122" s="84"/>
      <c r="NI122" s="84"/>
      <c r="NJ122" s="84"/>
      <c r="NK122" s="84"/>
      <c r="NL122" s="84"/>
      <c r="NM122" s="84"/>
      <c r="NN122" s="84"/>
      <c r="NO122" s="84"/>
      <c r="NP122" s="84"/>
      <c r="NQ122" s="84"/>
      <c r="NR122" s="84"/>
      <c r="NS122" s="84"/>
      <c r="NT122" s="84"/>
      <c r="NU122" s="84"/>
      <c r="NV122" s="84"/>
      <c r="NW122" s="84"/>
    </row>
    <row r="123" spans="1:387" s="40" customFormat="1" ht="84" customHeight="1" x14ac:dyDescent="0.25">
      <c r="A123" s="79"/>
      <c r="B123" s="79"/>
      <c r="C123" s="79">
        <v>1</v>
      </c>
      <c r="D123" s="79"/>
      <c r="E123" s="79"/>
      <c r="F123" s="30"/>
      <c r="G123" s="30"/>
      <c r="H123" s="30">
        <v>1</v>
      </c>
      <c r="I123" s="30"/>
      <c r="J123" s="30"/>
      <c r="K123" s="30"/>
      <c r="L123" s="30"/>
      <c r="M123" s="32" t="s">
        <v>1387</v>
      </c>
      <c r="N123" s="33" t="s">
        <v>19</v>
      </c>
      <c r="O123" s="3" t="s">
        <v>1450</v>
      </c>
      <c r="P123" s="34" t="s">
        <v>2099</v>
      </c>
      <c r="Q123" s="31" t="s">
        <v>1913</v>
      </c>
      <c r="R123" s="32" t="s">
        <v>1451</v>
      </c>
      <c r="S123" s="35" t="s">
        <v>1452</v>
      </c>
      <c r="T123" s="82">
        <v>44725</v>
      </c>
      <c r="U123" s="82">
        <v>44727</v>
      </c>
      <c r="V123" s="82">
        <v>44895</v>
      </c>
      <c r="W123" s="36">
        <v>46500000</v>
      </c>
      <c r="X123" s="19">
        <v>0</v>
      </c>
      <c r="Y123" s="19">
        <v>0</v>
      </c>
      <c r="Z123" s="19">
        <v>0</v>
      </c>
      <c r="AA123" s="19">
        <v>0</v>
      </c>
      <c r="AB123" s="22">
        <f t="shared" si="12"/>
        <v>46500000</v>
      </c>
      <c r="AC123" s="19">
        <v>0</v>
      </c>
      <c r="AD123" s="22">
        <f t="shared" si="13"/>
        <v>46500000</v>
      </c>
      <c r="AE123" s="20">
        <v>0</v>
      </c>
      <c r="AF123" s="22">
        <f t="shared" si="14"/>
        <v>46500000</v>
      </c>
      <c r="AG123" s="38" t="s">
        <v>1438</v>
      </c>
      <c r="AH123" s="37" t="s">
        <v>1013</v>
      </c>
      <c r="AI123" s="37" t="s">
        <v>1453</v>
      </c>
      <c r="AJ123" s="39">
        <v>900105979</v>
      </c>
      <c r="AK123" s="39">
        <v>1</v>
      </c>
      <c r="AL123" s="37" t="s">
        <v>1454</v>
      </c>
      <c r="AM123" s="39">
        <v>7431138</v>
      </c>
      <c r="AN123" s="108" t="s">
        <v>1455</v>
      </c>
      <c r="AO123" s="109" t="s">
        <v>20</v>
      </c>
      <c r="AP123" s="84"/>
      <c r="AQ123" s="84"/>
      <c r="AR123" s="84"/>
      <c r="AS123" s="84"/>
      <c r="AT123" s="84"/>
      <c r="AU123" s="84"/>
      <c r="AV123" s="84"/>
      <c r="AW123" s="84"/>
      <c r="AX123" s="84"/>
      <c r="AY123" s="84"/>
      <c r="AZ123" s="84"/>
      <c r="BA123" s="84"/>
      <c r="BB123" s="84"/>
      <c r="BC123" s="84"/>
      <c r="BD123" s="84"/>
      <c r="BE123" s="84"/>
      <c r="BF123" s="84"/>
      <c r="BG123" s="84"/>
      <c r="BH123" s="84"/>
      <c r="BI123" s="84"/>
      <c r="BJ123" s="84"/>
      <c r="BK123" s="84"/>
      <c r="BL123" s="84"/>
      <c r="BM123" s="84"/>
      <c r="BN123" s="84"/>
      <c r="BO123" s="84"/>
      <c r="BP123" s="84"/>
      <c r="BQ123" s="84"/>
      <c r="BR123" s="84"/>
      <c r="BS123" s="84"/>
      <c r="BT123" s="84"/>
      <c r="BU123" s="84"/>
      <c r="BV123" s="84"/>
      <c r="BW123" s="84"/>
      <c r="BX123" s="84"/>
      <c r="BY123" s="84"/>
      <c r="BZ123" s="84"/>
      <c r="CA123" s="84"/>
      <c r="CB123" s="84"/>
      <c r="CC123" s="84"/>
      <c r="CD123" s="84"/>
      <c r="CE123" s="84"/>
      <c r="CF123" s="84"/>
      <c r="CG123" s="84"/>
      <c r="CH123" s="84"/>
      <c r="CI123" s="84"/>
      <c r="CJ123" s="84"/>
      <c r="CK123" s="84"/>
      <c r="CL123" s="84"/>
      <c r="CM123" s="84"/>
      <c r="CN123" s="84"/>
      <c r="CO123" s="84"/>
      <c r="CP123" s="84"/>
      <c r="CQ123" s="84"/>
      <c r="CR123" s="84"/>
      <c r="CS123" s="84"/>
      <c r="CT123" s="84"/>
      <c r="CU123" s="84"/>
      <c r="CV123" s="84"/>
      <c r="CW123" s="84"/>
      <c r="CX123" s="84"/>
      <c r="CY123" s="84"/>
      <c r="CZ123" s="84"/>
      <c r="DA123" s="84"/>
      <c r="DB123" s="84"/>
      <c r="DC123" s="84"/>
      <c r="DD123" s="84"/>
      <c r="DE123" s="84"/>
      <c r="DF123" s="84"/>
      <c r="DG123" s="84"/>
      <c r="DH123" s="84"/>
      <c r="DI123" s="84"/>
      <c r="DJ123" s="84"/>
      <c r="DK123" s="84"/>
      <c r="DL123" s="84"/>
      <c r="DM123" s="84"/>
      <c r="DN123" s="84"/>
      <c r="DO123" s="84"/>
      <c r="DP123" s="84"/>
      <c r="DQ123" s="84"/>
      <c r="DR123" s="84"/>
      <c r="DS123" s="84"/>
      <c r="DT123" s="84"/>
      <c r="DU123" s="84"/>
      <c r="DV123" s="84"/>
      <c r="DW123" s="84"/>
      <c r="DX123" s="84"/>
      <c r="DY123" s="84"/>
      <c r="DZ123" s="84"/>
      <c r="EA123" s="84"/>
      <c r="EB123" s="84"/>
      <c r="EC123" s="84"/>
      <c r="ED123" s="84"/>
      <c r="EE123" s="84"/>
      <c r="EF123" s="84"/>
      <c r="EG123" s="84"/>
      <c r="EH123" s="84"/>
      <c r="EI123" s="84"/>
      <c r="EJ123" s="84"/>
      <c r="EK123" s="84"/>
      <c r="EL123" s="84"/>
      <c r="EM123" s="84"/>
      <c r="EN123" s="84"/>
      <c r="EO123" s="84"/>
      <c r="EP123" s="84"/>
      <c r="EQ123" s="84"/>
      <c r="ER123" s="84"/>
      <c r="ES123" s="84"/>
      <c r="ET123" s="84"/>
      <c r="EU123" s="84"/>
      <c r="EV123" s="84"/>
      <c r="EW123" s="84"/>
      <c r="EX123" s="84"/>
      <c r="EY123" s="84"/>
      <c r="EZ123" s="84"/>
      <c r="FA123" s="84"/>
      <c r="FB123" s="84"/>
      <c r="FC123" s="84"/>
      <c r="FD123" s="84"/>
      <c r="FE123" s="84"/>
      <c r="FF123" s="84"/>
      <c r="FG123" s="84"/>
      <c r="FH123" s="84"/>
      <c r="FI123" s="84"/>
      <c r="FJ123" s="84"/>
      <c r="FK123" s="84"/>
      <c r="FL123" s="84"/>
      <c r="FM123" s="84"/>
      <c r="FN123" s="84"/>
      <c r="FO123" s="84"/>
      <c r="FP123" s="84"/>
      <c r="FQ123" s="84"/>
      <c r="FR123" s="84"/>
      <c r="FS123" s="84"/>
      <c r="FT123" s="84"/>
      <c r="FU123" s="84"/>
      <c r="FV123" s="84"/>
      <c r="FW123" s="84"/>
      <c r="FX123" s="84"/>
      <c r="FY123" s="84"/>
      <c r="FZ123" s="84"/>
      <c r="GA123" s="84"/>
      <c r="GB123" s="84"/>
      <c r="GC123" s="84"/>
      <c r="GD123" s="84"/>
      <c r="GE123" s="84"/>
      <c r="GF123" s="84"/>
      <c r="GG123" s="84"/>
      <c r="GH123" s="84"/>
      <c r="GI123" s="84"/>
      <c r="GJ123" s="84"/>
      <c r="GK123" s="84"/>
      <c r="GL123" s="84"/>
      <c r="GM123" s="84"/>
      <c r="GN123" s="84"/>
      <c r="GO123" s="84"/>
      <c r="GP123" s="84"/>
      <c r="GQ123" s="84"/>
      <c r="GR123" s="84"/>
      <c r="GS123" s="84"/>
      <c r="GT123" s="84"/>
      <c r="GU123" s="84"/>
      <c r="GV123" s="84"/>
      <c r="GW123" s="84"/>
      <c r="GX123" s="84"/>
      <c r="GY123" s="84"/>
      <c r="GZ123" s="84"/>
      <c r="HA123" s="84"/>
      <c r="HB123" s="84"/>
      <c r="HC123" s="84"/>
      <c r="HD123" s="84"/>
      <c r="HE123" s="84"/>
      <c r="HF123" s="84"/>
      <c r="HG123" s="84"/>
      <c r="HH123" s="84"/>
      <c r="HI123" s="84"/>
      <c r="HJ123" s="84"/>
      <c r="HK123" s="84"/>
      <c r="HL123" s="84"/>
      <c r="HM123" s="84"/>
      <c r="HN123" s="84"/>
      <c r="HO123" s="84"/>
      <c r="HP123" s="84"/>
      <c r="HQ123" s="84"/>
      <c r="HR123" s="84"/>
      <c r="HS123" s="84"/>
      <c r="HT123" s="84"/>
      <c r="HU123" s="84"/>
      <c r="HV123" s="84"/>
      <c r="HW123" s="84"/>
      <c r="HX123" s="84"/>
      <c r="HY123" s="84"/>
      <c r="HZ123" s="84"/>
      <c r="IA123" s="84"/>
      <c r="IB123" s="84"/>
      <c r="IC123" s="84"/>
      <c r="ID123" s="84"/>
      <c r="IE123" s="84"/>
      <c r="IF123" s="84"/>
      <c r="IG123" s="84"/>
      <c r="IH123" s="84"/>
      <c r="II123" s="84"/>
      <c r="IJ123" s="84"/>
      <c r="IK123" s="84"/>
      <c r="IL123" s="84"/>
      <c r="IM123" s="84"/>
      <c r="IN123" s="84"/>
      <c r="IO123" s="84"/>
      <c r="IP123" s="84"/>
      <c r="IQ123" s="84"/>
      <c r="IR123" s="84"/>
      <c r="IS123" s="84"/>
      <c r="IT123" s="84"/>
      <c r="IU123" s="84"/>
      <c r="IV123" s="84"/>
      <c r="IW123" s="84"/>
      <c r="IX123" s="84"/>
      <c r="IY123" s="84"/>
      <c r="IZ123" s="84"/>
      <c r="JA123" s="84"/>
      <c r="JB123" s="84"/>
      <c r="JC123" s="84"/>
      <c r="JD123" s="84"/>
      <c r="JE123" s="84"/>
      <c r="JF123" s="84"/>
      <c r="JG123" s="84"/>
      <c r="JH123" s="84"/>
      <c r="JI123" s="84"/>
      <c r="JJ123" s="84"/>
      <c r="JK123" s="84"/>
      <c r="JL123" s="84"/>
      <c r="JM123" s="84"/>
      <c r="JN123" s="84"/>
      <c r="JO123" s="84"/>
      <c r="JP123" s="84"/>
      <c r="JQ123" s="84"/>
      <c r="JR123" s="84"/>
      <c r="JS123" s="84"/>
      <c r="JT123" s="84"/>
      <c r="JU123" s="84"/>
      <c r="JV123" s="84"/>
      <c r="JW123" s="84"/>
      <c r="JX123" s="84"/>
      <c r="JY123" s="84"/>
      <c r="JZ123" s="84"/>
      <c r="KA123" s="84"/>
      <c r="KB123" s="84"/>
      <c r="KC123" s="84"/>
      <c r="KD123" s="84"/>
      <c r="KE123" s="84"/>
      <c r="KF123" s="84"/>
      <c r="KG123" s="84"/>
      <c r="KH123" s="84"/>
      <c r="KI123" s="84"/>
      <c r="KJ123" s="84"/>
      <c r="KK123" s="84"/>
      <c r="KL123" s="84"/>
      <c r="KM123" s="84"/>
      <c r="KN123" s="84"/>
      <c r="KO123" s="84"/>
      <c r="KP123" s="84"/>
      <c r="KQ123" s="84"/>
      <c r="KR123" s="84"/>
      <c r="KS123" s="84"/>
      <c r="KT123" s="84"/>
      <c r="KU123" s="84"/>
      <c r="KV123" s="84"/>
      <c r="KW123" s="84"/>
      <c r="KX123" s="84"/>
      <c r="KY123" s="84"/>
      <c r="KZ123" s="84"/>
      <c r="LA123" s="84"/>
      <c r="LB123" s="84"/>
      <c r="LC123" s="84"/>
      <c r="LD123" s="84"/>
      <c r="LE123" s="84"/>
      <c r="LF123" s="84"/>
      <c r="LG123" s="84"/>
      <c r="LH123" s="84"/>
      <c r="LI123" s="84"/>
      <c r="LJ123" s="84"/>
      <c r="LK123" s="84"/>
      <c r="LL123" s="84"/>
      <c r="LM123" s="84"/>
      <c r="LN123" s="84"/>
      <c r="LO123" s="84"/>
      <c r="LP123" s="84"/>
      <c r="LQ123" s="84"/>
      <c r="LR123" s="84"/>
      <c r="LS123" s="84"/>
      <c r="LT123" s="84"/>
      <c r="LU123" s="84"/>
      <c r="LV123" s="84"/>
      <c r="LW123" s="84"/>
      <c r="LX123" s="84"/>
      <c r="LY123" s="84"/>
      <c r="LZ123" s="84"/>
      <c r="MA123" s="84"/>
      <c r="MB123" s="84"/>
      <c r="MC123" s="84"/>
      <c r="MD123" s="84"/>
      <c r="ME123" s="84"/>
      <c r="MF123" s="84"/>
      <c r="MG123" s="84"/>
      <c r="MH123" s="84"/>
      <c r="MI123" s="84"/>
      <c r="MJ123" s="84"/>
      <c r="MK123" s="84"/>
      <c r="ML123" s="84"/>
      <c r="MM123" s="84"/>
      <c r="MN123" s="84"/>
      <c r="MO123" s="84"/>
      <c r="MP123" s="84"/>
      <c r="MQ123" s="84"/>
      <c r="MR123" s="84"/>
      <c r="MS123" s="84"/>
      <c r="MT123" s="84"/>
      <c r="MU123" s="84"/>
      <c r="MV123" s="84"/>
      <c r="MW123" s="84"/>
      <c r="MX123" s="84"/>
      <c r="MY123" s="84"/>
      <c r="MZ123" s="84"/>
      <c r="NA123" s="84"/>
      <c r="NB123" s="84"/>
      <c r="NC123" s="84"/>
      <c r="ND123" s="84"/>
      <c r="NE123" s="84"/>
      <c r="NF123" s="84"/>
      <c r="NG123" s="84"/>
      <c r="NH123" s="84"/>
      <c r="NI123" s="84"/>
      <c r="NJ123" s="84"/>
      <c r="NK123" s="84"/>
      <c r="NL123" s="84"/>
      <c r="NM123" s="84"/>
      <c r="NN123" s="84"/>
      <c r="NO123" s="84"/>
      <c r="NP123" s="84"/>
      <c r="NQ123" s="84"/>
      <c r="NR123" s="84"/>
      <c r="NS123" s="84"/>
      <c r="NT123" s="84"/>
      <c r="NU123" s="84"/>
      <c r="NV123" s="84"/>
      <c r="NW123" s="84"/>
    </row>
    <row r="124" spans="1:387" s="40" customFormat="1" ht="84" customHeight="1" x14ac:dyDescent="0.25">
      <c r="A124" s="79">
        <v>1</v>
      </c>
      <c r="B124" s="79"/>
      <c r="C124" s="79"/>
      <c r="D124" s="79"/>
      <c r="E124" s="79"/>
      <c r="F124" s="30"/>
      <c r="G124" s="30"/>
      <c r="H124" s="30">
        <v>1</v>
      </c>
      <c r="I124" s="30"/>
      <c r="J124" s="30"/>
      <c r="K124" s="30"/>
      <c r="L124" s="30"/>
      <c r="M124" s="32" t="s">
        <v>1457</v>
      </c>
      <c r="N124" s="33" t="s">
        <v>309</v>
      </c>
      <c r="O124" s="3" t="s">
        <v>1528</v>
      </c>
      <c r="P124" s="34" t="s">
        <v>2100</v>
      </c>
      <c r="Q124" s="31" t="s">
        <v>1472</v>
      </c>
      <c r="R124" s="32" t="s">
        <v>133</v>
      </c>
      <c r="S124" s="35" t="s">
        <v>1980</v>
      </c>
      <c r="T124" s="82">
        <v>44721</v>
      </c>
      <c r="U124" s="82">
        <v>44734</v>
      </c>
      <c r="V124" s="82">
        <v>44910</v>
      </c>
      <c r="W124" s="36">
        <v>8000000</v>
      </c>
      <c r="X124" s="19">
        <v>0</v>
      </c>
      <c r="Y124" s="19">
        <v>0</v>
      </c>
      <c r="Z124" s="19">
        <v>0</v>
      </c>
      <c r="AA124" s="19">
        <v>0</v>
      </c>
      <c r="AB124" s="22">
        <f t="shared" si="12"/>
        <v>8000000</v>
      </c>
      <c r="AC124" s="19">
        <v>0</v>
      </c>
      <c r="AD124" s="22">
        <f t="shared" si="13"/>
        <v>8000000</v>
      </c>
      <c r="AE124" s="20">
        <v>0</v>
      </c>
      <c r="AF124" s="22">
        <f t="shared" si="14"/>
        <v>8000000</v>
      </c>
      <c r="AG124" s="38" t="s">
        <v>78</v>
      </c>
      <c r="AH124" s="37" t="s">
        <v>1013</v>
      </c>
      <c r="AI124" s="37" t="s">
        <v>769</v>
      </c>
      <c r="AJ124" s="39">
        <v>860002693</v>
      </c>
      <c r="AK124" s="39">
        <v>3</v>
      </c>
      <c r="AL124" s="37" t="s">
        <v>770</v>
      </c>
      <c r="AM124" s="39">
        <v>4161666</v>
      </c>
      <c r="AN124" s="108" t="s">
        <v>771</v>
      </c>
      <c r="AO124" s="109" t="s">
        <v>20</v>
      </c>
      <c r="AP124" s="84"/>
      <c r="AQ124" s="84"/>
      <c r="AR124" s="84"/>
      <c r="AS124" s="84"/>
      <c r="AT124" s="84"/>
      <c r="AU124" s="84"/>
      <c r="AV124" s="84"/>
      <c r="AW124" s="84"/>
      <c r="AX124" s="84"/>
      <c r="AY124" s="84"/>
      <c r="AZ124" s="84"/>
      <c r="BA124" s="84"/>
      <c r="BB124" s="84"/>
      <c r="BC124" s="84"/>
      <c r="BD124" s="84"/>
      <c r="BE124" s="84"/>
      <c r="BF124" s="84"/>
      <c r="BG124" s="84"/>
      <c r="BH124" s="84"/>
      <c r="BI124" s="84"/>
      <c r="BJ124" s="84"/>
      <c r="BK124" s="84"/>
      <c r="BL124" s="84"/>
      <c r="BM124" s="84"/>
      <c r="BN124" s="84"/>
      <c r="BO124" s="84"/>
      <c r="BP124" s="84"/>
      <c r="BQ124" s="84"/>
      <c r="BR124" s="84"/>
      <c r="BS124" s="84"/>
      <c r="BT124" s="84"/>
      <c r="BU124" s="84"/>
      <c r="BV124" s="84"/>
      <c r="BW124" s="84"/>
      <c r="BX124" s="84"/>
      <c r="BY124" s="84"/>
      <c r="BZ124" s="84"/>
      <c r="CA124" s="84"/>
      <c r="CB124" s="84"/>
      <c r="CC124" s="84"/>
      <c r="CD124" s="84"/>
      <c r="CE124" s="84"/>
      <c r="CF124" s="84"/>
      <c r="CG124" s="84"/>
      <c r="CH124" s="84"/>
      <c r="CI124" s="84"/>
      <c r="CJ124" s="84"/>
      <c r="CK124" s="84"/>
      <c r="CL124" s="84"/>
      <c r="CM124" s="84"/>
      <c r="CN124" s="84"/>
      <c r="CO124" s="84"/>
      <c r="CP124" s="84"/>
      <c r="CQ124" s="84"/>
      <c r="CR124" s="84"/>
      <c r="CS124" s="84"/>
      <c r="CT124" s="84"/>
      <c r="CU124" s="84"/>
      <c r="CV124" s="84"/>
      <c r="CW124" s="84"/>
      <c r="CX124" s="84"/>
      <c r="CY124" s="84"/>
      <c r="CZ124" s="84"/>
      <c r="DA124" s="84"/>
      <c r="DB124" s="84"/>
      <c r="DC124" s="84"/>
      <c r="DD124" s="84"/>
      <c r="DE124" s="84"/>
      <c r="DF124" s="84"/>
      <c r="DG124" s="84"/>
      <c r="DH124" s="84"/>
      <c r="DI124" s="84"/>
      <c r="DJ124" s="84"/>
      <c r="DK124" s="84"/>
      <c r="DL124" s="84"/>
      <c r="DM124" s="84"/>
      <c r="DN124" s="84"/>
      <c r="DO124" s="84"/>
      <c r="DP124" s="84"/>
      <c r="DQ124" s="84"/>
      <c r="DR124" s="84"/>
      <c r="DS124" s="84"/>
      <c r="DT124" s="84"/>
      <c r="DU124" s="84"/>
      <c r="DV124" s="84"/>
      <c r="DW124" s="84"/>
      <c r="DX124" s="84"/>
      <c r="DY124" s="84"/>
      <c r="DZ124" s="84"/>
      <c r="EA124" s="84"/>
      <c r="EB124" s="84"/>
      <c r="EC124" s="84"/>
      <c r="ED124" s="84"/>
      <c r="EE124" s="84"/>
      <c r="EF124" s="84"/>
      <c r="EG124" s="84"/>
      <c r="EH124" s="84"/>
      <c r="EI124" s="84"/>
      <c r="EJ124" s="84"/>
      <c r="EK124" s="84"/>
      <c r="EL124" s="84"/>
      <c r="EM124" s="84"/>
      <c r="EN124" s="84"/>
      <c r="EO124" s="84"/>
      <c r="EP124" s="84"/>
      <c r="EQ124" s="84"/>
      <c r="ER124" s="84"/>
      <c r="ES124" s="84"/>
      <c r="ET124" s="84"/>
      <c r="EU124" s="84"/>
      <c r="EV124" s="84"/>
      <c r="EW124" s="84"/>
      <c r="EX124" s="84"/>
      <c r="EY124" s="84"/>
      <c r="EZ124" s="84"/>
      <c r="FA124" s="84"/>
      <c r="FB124" s="84"/>
      <c r="FC124" s="84"/>
      <c r="FD124" s="84"/>
      <c r="FE124" s="84"/>
      <c r="FF124" s="84"/>
      <c r="FG124" s="84"/>
      <c r="FH124" s="84"/>
      <c r="FI124" s="84"/>
      <c r="FJ124" s="84"/>
      <c r="FK124" s="84"/>
      <c r="FL124" s="84"/>
      <c r="FM124" s="84"/>
      <c r="FN124" s="84"/>
      <c r="FO124" s="84"/>
      <c r="FP124" s="84"/>
      <c r="FQ124" s="84"/>
      <c r="FR124" s="84"/>
      <c r="FS124" s="84"/>
      <c r="FT124" s="84"/>
      <c r="FU124" s="84"/>
      <c r="FV124" s="84"/>
      <c r="FW124" s="84"/>
      <c r="FX124" s="84"/>
      <c r="FY124" s="84"/>
      <c r="FZ124" s="84"/>
      <c r="GA124" s="84"/>
      <c r="GB124" s="84"/>
      <c r="GC124" s="84"/>
      <c r="GD124" s="84"/>
      <c r="GE124" s="84"/>
      <c r="GF124" s="84"/>
      <c r="GG124" s="84"/>
      <c r="GH124" s="84"/>
      <c r="GI124" s="84"/>
      <c r="GJ124" s="84"/>
      <c r="GK124" s="84"/>
      <c r="GL124" s="84"/>
      <c r="GM124" s="84"/>
      <c r="GN124" s="84"/>
      <c r="GO124" s="84"/>
      <c r="GP124" s="84"/>
      <c r="GQ124" s="84"/>
      <c r="GR124" s="84"/>
      <c r="GS124" s="84"/>
      <c r="GT124" s="84"/>
      <c r="GU124" s="84"/>
      <c r="GV124" s="84"/>
      <c r="GW124" s="84"/>
      <c r="GX124" s="84"/>
      <c r="GY124" s="84"/>
      <c r="GZ124" s="84"/>
      <c r="HA124" s="84"/>
      <c r="HB124" s="84"/>
      <c r="HC124" s="84"/>
      <c r="HD124" s="84"/>
      <c r="HE124" s="84"/>
      <c r="HF124" s="84"/>
      <c r="HG124" s="84"/>
      <c r="HH124" s="84"/>
      <c r="HI124" s="84"/>
      <c r="HJ124" s="84"/>
      <c r="HK124" s="84"/>
      <c r="HL124" s="84"/>
      <c r="HM124" s="84"/>
      <c r="HN124" s="84"/>
      <c r="HO124" s="84"/>
      <c r="HP124" s="84"/>
      <c r="HQ124" s="84"/>
      <c r="HR124" s="84"/>
      <c r="HS124" s="84"/>
      <c r="HT124" s="84"/>
      <c r="HU124" s="84"/>
      <c r="HV124" s="84"/>
      <c r="HW124" s="84"/>
      <c r="HX124" s="84"/>
      <c r="HY124" s="84"/>
      <c r="HZ124" s="84"/>
      <c r="IA124" s="84"/>
      <c r="IB124" s="84"/>
      <c r="IC124" s="84"/>
      <c r="ID124" s="84"/>
      <c r="IE124" s="84"/>
      <c r="IF124" s="84"/>
      <c r="IG124" s="84"/>
      <c r="IH124" s="84"/>
      <c r="II124" s="84"/>
      <c r="IJ124" s="84"/>
      <c r="IK124" s="84"/>
      <c r="IL124" s="84"/>
      <c r="IM124" s="84"/>
      <c r="IN124" s="84"/>
      <c r="IO124" s="84"/>
      <c r="IP124" s="84"/>
      <c r="IQ124" s="84"/>
      <c r="IR124" s="84"/>
      <c r="IS124" s="84"/>
      <c r="IT124" s="84"/>
      <c r="IU124" s="84"/>
      <c r="IV124" s="84"/>
      <c r="IW124" s="84"/>
      <c r="IX124" s="84"/>
      <c r="IY124" s="84"/>
      <c r="IZ124" s="84"/>
      <c r="JA124" s="84"/>
      <c r="JB124" s="84"/>
      <c r="JC124" s="84"/>
      <c r="JD124" s="84"/>
      <c r="JE124" s="84"/>
      <c r="JF124" s="84"/>
      <c r="JG124" s="84"/>
      <c r="JH124" s="84"/>
      <c r="JI124" s="84"/>
      <c r="JJ124" s="84"/>
      <c r="JK124" s="84"/>
      <c r="JL124" s="84"/>
      <c r="JM124" s="84"/>
      <c r="JN124" s="84"/>
      <c r="JO124" s="84"/>
      <c r="JP124" s="84"/>
      <c r="JQ124" s="84"/>
      <c r="JR124" s="84"/>
      <c r="JS124" s="84"/>
      <c r="JT124" s="84"/>
      <c r="JU124" s="84"/>
      <c r="JV124" s="84"/>
      <c r="JW124" s="84"/>
      <c r="JX124" s="84"/>
      <c r="JY124" s="84"/>
      <c r="JZ124" s="84"/>
      <c r="KA124" s="84"/>
      <c r="KB124" s="84"/>
      <c r="KC124" s="84"/>
      <c r="KD124" s="84"/>
      <c r="KE124" s="84"/>
      <c r="KF124" s="84"/>
      <c r="KG124" s="84"/>
      <c r="KH124" s="84"/>
      <c r="KI124" s="84"/>
      <c r="KJ124" s="84"/>
      <c r="KK124" s="84"/>
      <c r="KL124" s="84"/>
      <c r="KM124" s="84"/>
      <c r="KN124" s="84"/>
      <c r="KO124" s="84"/>
      <c r="KP124" s="84"/>
      <c r="KQ124" s="84"/>
      <c r="KR124" s="84"/>
      <c r="KS124" s="84"/>
      <c r="KT124" s="84"/>
      <c r="KU124" s="84"/>
      <c r="KV124" s="84"/>
      <c r="KW124" s="84"/>
      <c r="KX124" s="84"/>
      <c r="KY124" s="84"/>
      <c r="KZ124" s="84"/>
      <c r="LA124" s="84"/>
      <c r="LB124" s="84"/>
      <c r="LC124" s="84"/>
      <c r="LD124" s="84"/>
      <c r="LE124" s="84"/>
      <c r="LF124" s="84"/>
      <c r="LG124" s="84"/>
      <c r="LH124" s="84"/>
      <c r="LI124" s="84"/>
      <c r="LJ124" s="84"/>
      <c r="LK124" s="84"/>
      <c r="LL124" s="84"/>
      <c r="LM124" s="84"/>
      <c r="LN124" s="84"/>
      <c r="LO124" s="84"/>
      <c r="LP124" s="84"/>
      <c r="LQ124" s="84"/>
      <c r="LR124" s="84"/>
      <c r="LS124" s="84"/>
      <c r="LT124" s="84"/>
      <c r="LU124" s="84"/>
      <c r="LV124" s="84"/>
      <c r="LW124" s="84"/>
      <c r="LX124" s="84"/>
      <c r="LY124" s="84"/>
      <c r="LZ124" s="84"/>
      <c r="MA124" s="84"/>
      <c r="MB124" s="84"/>
      <c r="MC124" s="84"/>
      <c r="MD124" s="84"/>
      <c r="ME124" s="84"/>
      <c r="MF124" s="84"/>
      <c r="MG124" s="84"/>
      <c r="MH124" s="84"/>
      <c r="MI124" s="84"/>
      <c r="MJ124" s="84"/>
      <c r="MK124" s="84"/>
      <c r="ML124" s="84"/>
      <c r="MM124" s="84"/>
      <c r="MN124" s="84"/>
      <c r="MO124" s="84"/>
      <c r="MP124" s="84"/>
      <c r="MQ124" s="84"/>
      <c r="MR124" s="84"/>
      <c r="MS124" s="84"/>
      <c r="MT124" s="84"/>
      <c r="MU124" s="84"/>
      <c r="MV124" s="84"/>
      <c r="MW124" s="84"/>
      <c r="MX124" s="84"/>
      <c r="MY124" s="84"/>
      <c r="MZ124" s="84"/>
      <c r="NA124" s="84"/>
      <c r="NB124" s="84"/>
      <c r="NC124" s="84"/>
      <c r="ND124" s="84"/>
      <c r="NE124" s="84"/>
      <c r="NF124" s="84"/>
      <c r="NG124" s="84"/>
      <c r="NH124" s="84"/>
      <c r="NI124" s="84"/>
      <c r="NJ124" s="84"/>
      <c r="NK124" s="84"/>
      <c r="NL124" s="84"/>
      <c r="NM124" s="84"/>
      <c r="NN124" s="84"/>
      <c r="NO124" s="84"/>
      <c r="NP124" s="84"/>
      <c r="NQ124" s="84"/>
      <c r="NR124" s="84"/>
      <c r="NS124" s="84"/>
      <c r="NT124" s="84"/>
      <c r="NU124" s="84"/>
      <c r="NV124" s="84"/>
      <c r="NW124" s="84"/>
    </row>
    <row r="125" spans="1:387" s="40" customFormat="1" ht="84" customHeight="1" x14ac:dyDescent="0.25">
      <c r="A125" s="79"/>
      <c r="B125" s="79">
        <v>1</v>
      </c>
      <c r="C125" s="79"/>
      <c r="D125" s="79"/>
      <c r="E125" s="79"/>
      <c r="F125" s="30"/>
      <c r="G125" s="30"/>
      <c r="H125" s="30">
        <v>1</v>
      </c>
      <c r="I125" s="30"/>
      <c r="J125" s="30"/>
      <c r="K125" s="30"/>
      <c r="L125" s="30"/>
      <c r="M125" s="32" t="s">
        <v>1458</v>
      </c>
      <c r="N125" s="33" t="s">
        <v>309</v>
      </c>
      <c r="O125" s="3" t="s">
        <v>1459</v>
      </c>
      <c r="P125" s="34" t="s">
        <v>2101</v>
      </c>
      <c r="Q125" s="31" t="s">
        <v>1474</v>
      </c>
      <c r="R125" s="32" t="s">
        <v>350</v>
      </c>
      <c r="S125" s="35" t="s">
        <v>1460</v>
      </c>
      <c r="T125" s="82">
        <v>44722</v>
      </c>
      <c r="U125" s="82">
        <v>44727</v>
      </c>
      <c r="V125" s="82">
        <v>44895</v>
      </c>
      <c r="W125" s="36">
        <v>50315000</v>
      </c>
      <c r="X125" s="19">
        <v>0</v>
      </c>
      <c r="Y125" s="19">
        <v>0</v>
      </c>
      <c r="Z125" s="19">
        <v>0</v>
      </c>
      <c r="AA125" s="19">
        <v>0</v>
      </c>
      <c r="AB125" s="22">
        <f t="shared" si="12"/>
        <v>50315000</v>
      </c>
      <c r="AC125" s="19">
        <v>0</v>
      </c>
      <c r="AD125" s="22">
        <f t="shared" si="13"/>
        <v>50315000</v>
      </c>
      <c r="AE125" s="20">
        <v>0</v>
      </c>
      <c r="AF125" s="22">
        <f t="shared" si="14"/>
        <v>50315000</v>
      </c>
      <c r="AG125" s="38" t="s">
        <v>1289</v>
      </c>
      <c r="AH125" s="37" t="s">
        <v>1013</v>
      </c>
      <c r="AI125" s="37" t="s">
        <v>150</v>
      </c>
      <c r="AJ125" s="39">
        <v>811019499</v>
      </c>
      <c r="AK125" s="39">
        <v>7</v>
      </c>
      <c r="AL125" s="37" t="s">
        <v>34</v>
      </c>
      <c r="AM125" s="39">
        <v>2684904</v>
      </c>
      <c r="AN125" s="108" t="s">
        <v>1159</v>
      </c>
      <c r="AO125" s="109" t="s">
        <v>130</v>
      </c>
      <c r="AP125" s="84"/>
      <c r="AQ125" s="84"/>
      <c r="AR125" s="84"/>
      <c r="AS125" s="84"/>
      <c r="AT125" s="84"/>
      <c r="AU125" s="84"/>
      <c r="AV125" s="84"/>
      <c r="AW125" s="84"/>
      <c r="AX125" s="84"/>
      <c r="AY125" s="84"/>
      <c r="AZ125" s="84"/>
      <c r="BA125" s="84"/>
      <c r="BB125" s="84"/>
      <c r="BC125" s="84"/>
      <c r="BD125" s="84"/>
      <c r="BE125" s="84"/>
      <c r="BF125" s="84"/>
      <c r="BG125" s="84"/>
      <c r="BH125" s="84"/>
      <c r="BI125" s="84"/>
      <c r="BJ125" s="84"/>
      <c r="BK125" s="84"/>
      <c r="BL125" s="84"/>
      <c r="BM125" s="84"/>
      <c r="BN125" s="84"/>
      <c r="BO125" s="84"/>
      <c r="BP125" s="84"/>
      <c r="BQ125" s="84"/>
      <c r="BR125" s="84"/>
      <c r="BS125" s="84"/>
      <c r="BT125" s="84"/>
      <c r="BU125" s="84"/>
      <c r="BV125" s="84"/>
      <c r="BW125" s="84"/>
      <c r="BX125" s="84"/>
      <c r="BY125" s="84"/>
      <c r="BZ125" s="84"/>
      <c r="CA125" s="84"/>
      <c r="CB125" s="84"/>
      <c r="CC125" s="84"/>
      <c r="CD125" s="84"/>
      <c r="CE125" s="84"/>
      <c r="CF125" s="84"/>
      <c r="CG125" s="84"/>
      <c r="CH125" s="84"/>
      <c r="CI125" s="84"/>
      <c r="CJ125" s="84"/>
      <c r="CK125" s="84"/>
      <c r="CL125" s="84"/>
      <c r="CM125" s="84"/>
      <c r="CN125" s="84"/>
      <c r="CO125" s="84"/>
      <c r="CP125" s="84"/>
      <c r="CQ125" s="84"/>
      <c r="CR125" s="84"/>
      <c r="CS125" s="84"/>
      <c r="CT125" s="84"/>
      <c r="CU125" s="84"/>
      <c r="CV125" s="84"/>
      <c r="CW125" s="84"/>
      <c r="CX125" s="84"/>
      <c r="CY125" s="84"/>
      <c r="CZ125" s="84"/>
      <c r="DA125" s="84"/>
      <c r="DB125" s="84"/>
      <c r="DC125" s="84"/>
      <c r="DD125" s="84"/>
      <c r="DE125" s="84"/>
      <c r="DF125" s="84"/>
      <c r="DG125" s="84"/>
      <c r="DH125" s="84"/>
      <c r="DI125" s="84"/>
      <c r="DJ125" s="84"/>
      <c r="DK125" s="84"/>
      <c r="DL125" s="84"/>
      <c r="DM125" s="84"/>
      <c r="DN125" s="84"/>
      <c r="DO125" s="84"/>
      <c r="DP125" s="84"/>
      <c r="DQ125" s="84"/>
      <c r="DR125" s="84"/>
      <c r="DS125" s="84"/>
      <c r="DT125" s="84"/>
      <c r="DU125" s="84"/>
      <c r="DV125" s="84"/>
      <c r="DW125" s="84"/>
      <c r="DX125" s="84"/>
      <c r="DY125" s="84"/>
      <c r="DZ125" s="84"/>
      <c r="EA125" s="84"/>
      <c r="EB125" s="84"/>
      <c r="EC125" s="84"/>
      <c r="ED125" s="84"/>
      <c r="EE125" s="84"/>
      <c r="EF125" s="84"/>
      <c r="EG125" s="84"/>
      <c r="EH125" s="84"/>
      <c r="EI125" s="84"/>
      <c r="EJ125" s="84"/>
      <c r="EK125" s="84"/>
      <c r="EL125" s="84"/>
      <c r="EM125" s="84"/>
      <c r="EN125" s="84"/>
      <c r="EO125" s="84"/>
      <c r="EP125" s="84"/>
      <c r="EQ125" s="84"/>
      <c r="ER125" s="84"/>
      <c r="ES125" s="84"/>
      <c r="ET125" s="84"/>
      <c r="EU125" s="84"/>
      <c r="EV125" s="84"/>
      <c r="EW125" s="84"/>
      <c r="EX125" s="84"/>
      <c r="EY125" s="84"/>
      <c r="EZ125" s="84"/>
      <c r="FA125" s="84"/>
      <c r="FB125" s="84"/>
      <c r="FC125" s="84"/>
      <c r="FD125" s="84"/>
      <c r="FE125" s="84"/>
      <c r="FF125" s="84"/>
      <c r="FG125" s="84"/>
      <c r="FH125" s="84"/>
      <c r="FI125" s="84"/>
      <c r="FJ125" s="84"/>
      <c r="FK125" s="84"/>
      <c r="FL125" s="84"/>
      <c r="FM125" s="84"/>
      <c r="FN125" s="84"/>
      <c r="FO125" s="84"/>
      <c r="FP125" s="84"/>
      <c r="FQ125" s="84"/>
      <c r="FR125" s="84"/>
      <c r="FS125" s="84"/>
      <c r="FT125" s="84"/>
      <c r="FU125" s="84"/>
      <c r="FV125" s="84"/>
      <c r="FW125" s="84"/>
      <c r="FX125" s="84"/>
      <c r="FY125" s="84"/>
      <c r="FZ125" s="84"/>
      <c r="GA125" s="84"/>
      <c r="GB125" s="84"/>
      <c r="GC125" s="84"/>
      <c r="GD125" s="84"/>
      <c r="GE125" s="84"/>
      <c r="GF125" s="84"/>
      <c r="GG125" s="84"/>
      <c r="GH125" s="84"/>
      <c r="GI125" s="84"/>
      <c r="GJ125" s="84"/>
      <c r="GK125" s="84"/>
      <c r="GL125" s="84"/>
      <c r="GM125" s="84"/>
      <c r="GN125" s="84"/>
      <c r="GO125" s="84"/>
      <c r="GP125" s="84"/>
      <c r="GQ125" s="84"/>
      <c r="GR125" s="84"/>
      <c r="GS125" s="84"/>
      <c r="GT125" s="84"/>
      <c r="GU125" s="84"/>
      <c r="GV125" s="84"/>
      <c r="GW125" s="84"/>
      <c r="GX125" s="84"/>
      <c r="GY125" s="84"/>
      <c r="GZ125" s="84"/>
      <c r="HA125" s="84"/>
      <c r="HB125" s="84"/>
      <c r="HC125" s="84"/>
      <c r="HD125" s="84"/>
      <c r="HE125" s="84"/>
      <c r="HF125" s="84"/>
      <c r="HG125" s="84"/>
      <c r="HH125" s="84"/>
      <c r="HI125" s="84"/>
      <c r="HJ125" s="84"/>
      <c r="HK125" s="84"/>
      <c r="HL125" s="84"/>
      <c r="HM125" s="84"/>
      <c r="HN125" s="84"/>
      <c r="HO125" s="84"/>
      <c r="HP125" s="84"/>
      <c r="HQ125" s="84"/>
      <c r="HR125" s="84"/>
      <c r="HS125" s="84"/>
      <c r="HT125" s="84"/>
      <c r="HU125" s="84"/>
      <c r="HV125" s="84"/>
      <c r="HW125" s="84"/>
      <c r="HX125" s="84"/>
      <c r="HY125" s="84"/>
      <c r="HZ125" s="84"/>
      <c r="IA125" s="84"/>
      <c r="IB125" s="84"/>
      <c r="IC125" s="84"/>
      <c r="ID125" s="84"/>
      <c r="IE125" s="84"/>
      <c r="IF125" s="84"/>
      <c r="IG125" s="84"/>
      <c r="IH125" s="84"/>
      <c r="II125" s="84"/>
      <c r="IJ125" s="84"/>
      <c r="IK125" s="84"/>
      <c r="IL125" s="84"/>
      <c r="IM125" s="84"/>
      <c r="IN125" s="84"/>
      <c r="IO125" s="84"/>
      <c r="IP125" s="84"/>
      <c r="IQ125" s="84"/>
      <c r="IR125" s="84"/>
      <c r="IS125" s="84"/>
      <c r="IT125" s="84"/>
      <c r="IU125" s="84"/>
      <c r="IV125" s="84"/>
      <c r="IW125" s="84"/>
      <c r="IX125" s="84"/>
      <c r="IY125" s="84"/>
      <c r="IZ125" s="84"/>
      <c r="JA125" s="84"/>
      <c r="JB125" s="84"/>
      <c r="JC125" s="84"/>
      <c r="JD125" s="84"/>
      <c r="JE125" s="84"/>
      <c r="JF125" s="84"/>
      <c r="JG125" s="84"/>
      <c r="JH125" s="84"/>
      <c r="JI125" s="84"/>
      <c r="JJ125" s="84"/>
      <c r="JK125" s="84"/>
      <c r="JL125" s="84"/>
      <c r="JM125" s="84"/>
      <c r="JN125" s="84"/>
      <c r="JO125" s="84"/>
      <c r="JP125" s="84"/>
      <c r="JQ125" s="84"/>
      <c r="JR125" s="84"/>
      <c r="JS125" s="84"/>
      <c r="JT125" s="84"/>
      <c r="JU125" s="84"/>
      <c r="JV125" s="84"/>
      <c r="JW125" s="84"/>
      <c r="JX125" s="84"/>
      <c r="JY125" s="84"/>
      <c r="JZ125" s="84"/>
      <c r="KA125" s="84"/>
      <c r="KB125" s="84"/>
      <c r="KC125" s="84"/>
      <c r="KD125" s="84"/>
      <c r="KE125" s="84"/>
      <c r="KF125" s="84"/>
      <c r="KG125" s="84"/>
      <c r="KH125" s="84"/>
      <c r="KI125" s="84"/>
      <c r="KJ125" s="84"/>
      <c r="KK125" s="84"/>
      <c r="KL125" s="84"/>
      <c r="KM125" s="84"/>
      <c r="KN125" s="84"/>
      <c r="KO125" s="84"/>
      <c r="KP125" s="84"/>
      <c r="KQ125" s="84"/>
      <c r="KR125" s="84"/>
      <c r="KS125" s="84"/>
      <c r="KT125" s="84"/>
      <c r="KU125" s="84"/>
      <c r="KV125" s="84"/>
      <c r="KW125" s="84"/>
      <c r="KX125" s="84"/>
      <c r="KY125" s="84"/>
      <c r="KZ125" s="84"/>
      <c r="LA125" s="84"/>
      <c r="LB125" s="84"/>
      <c r="LC125" s="84"/>
      <c r="LD125" s="84"/>
      <c r="LE125" s="84"/>
      <c r="LF125" s="84"/>
      <c r="LG125" s="84"/>
      <c r="LH125" s="84"/>
      <c r="LI125" s="84"/>
      <c r="LJ125" s="84"/>
      <c r="LK125" s="84"/>
      <c r="LL125" s="84"/>
      <c r="LM125" s="84"/>
      <c r="LN125" s="84"/>
      <c r="LO125" s="84"/>
      <c r="LP125" s="84"/>
      <c r="LQ125" s="84"/>
      <c r="LR125" s="84"/>
      <c r="LS125" s="84"/>
      <c r="LT125" s="84"/>
      <c r="LU125" s="84"/>
      <c r="LV125" s="84"/>
      <c r="LW125" s="84"/>
      <c r="LX125" s="84"/>
      <c r="LY125" s="84"/>
      <c r="LZ125" s="84"/>
      <c r="MA125" s="84"/>
      <c r="MB125" s="84"/>
      <c r="MC125" s="84"/>
      <c r="MD125" s="84"/>
      <c r="ME125" s="84"/>
      <c r="MF125" s="84"/>
      <c r="MG125" s="84"/>
      <c r="MH125" s="84"/>
      <c r="MI125" s="84"/>
      <c r="MJ125" s="84"/>
      <c r="MK125" s="84"/>
      <c r="ML125" s="84"/>
      <c r="MM125" s="84"/>
      <c r="MN125" s="84"/>
      <c r="MO125" s="84"/>
      <c r="MP125" s="84"/>
      <c r="MQ125" s="84"/>
      <c r="MR125" s="84"/>
      <c r="MS125" s="84"/>
      <c r="MT125" s="84"/>
      <c r="MU125" s="84"/>
      <c r="MV125" s="84"/>
      <c r="MW125" s="84"/>
      <c r="MX125" s="84"/>
      <c r="MY125" s="84"/>
      <c r="MZ125" s="84"/>
      <c r="NA125" s="84"/>
      <c r="NB125" s="84"/>
      <c r="NC125" s="84"/>
      <c r="ND125" s="84"/>
      <c r="NE125" s="84"/>
      <c r="NF125" s="84"/>
      <c r="NG125" s="84"/>
      <c r="NH125" s="84"/>
      <c r="NI125" s="84"/>
      <c r="NJ125" s="84"/>
      <c r="NK125" s="84"/>
      <c r="NL125" s="84"/>
      <c r="NM125" s="84"/>
      <c r="NN125" s="84"/>
      <c r="NO125" s="84"/>
      <c r="NP125" s="84"/>
      <c r="NQ125" s="84"/>
      <c r="NR125" s="84"/>
      <c r="NS125" s="84"/>
      <c r="NT125" s="84"/>
      <c r="NU125" s="84"/>
      <c r="NV125" s="84"/>
      <c r="NW125" s="84"/>
    </row>
    <row r="126" spans="1:387" s="40" customFormat="1" ht="84" customHeight="1" x14ac:dyDescent="0.25">
      <c r="A126" s="79"/>
      <c r="B126" s="79"/>
      <c r="C126" s="79">
        <v>1</v>
      </c>
      <c r="D126" s="79"/>
      <c r="E126" s="79"/>
      <c r="F126" s="30"/>
      <c r="G126" s="30"/>
      <c r="H126" s="30">
        <v>1</v>
      </c>
      <c r="I126" s="30"/>
      <c r="J126" s="30"/>
      <c r="K126" s="30"/>
      <c r="L126" s="30"/>
      <c r="M126" s="32" t="s">
        <v>1305</v>
      </c>
      <c r="N126" s="33" t="s">
        <v>86</v>
      </c>
      <c r="O126" s="3" t="s">
        <v>1529</v>
      </c>
      <c r="P126" s="34" t="s">
        <v>2102</v>
      </c>
      <c r="Q126" s="31" t="s">
        <v>1914</v>
      </c>
      <c r="R126" s="32" t="s">
        <v>1462</v>
      </c>
      <c r="S126" s="35" t="s">
        <v>1463</v>
      </c>
      <c r="T126" s="82">
        <v>44728</v>
      </c>
      <c r="U126" s="82">
        <v>44736</v>
      </c>
      <c r="V126" s="82">
        <v>44910</v>
      </c>
      <c r="W126" s="36">
        <v>42100000</v>
      </c>
      <c r="X126" s="19">
        <v>0</v>
      </c>
      <c r="Y126" s="19">
        <v>0</v>
      </c>
      <c r="Z126" s="19">
        <v>0</v>
      </c>
      <c r="AA126" s="19">
        <v>0</v>
      </c>
      <c r="AB126" s="22">
        <f t="shared" si="12"/>
        <v>42100000</v>
      </c>
      <c r="AC126" s="19">
        <v>0</v>
      </c>
      <c r="AD126" s="22">
        <f t="shared" si="13"/>
        <v>42100000</v>
      </c>
      <c r="AE126" s="20">
        <v>0</v>
      </c>
      <c r="AF126" s="22">
        <f t="shared" si="14"/>
        <v>42100000</v>
      </c>
      <c r="AG126" s="38" t="s">
        <v>963</v>
      </c>
      <c r="AH126" s="37" t="s">
        <v>1013</v>
      </c>
      <c r="AI126" s="37" t="s">
        <v>323</v>
      </c>
      <c r="AJ126" s="39">
        <v>900150067</v>
      </c>
      <c r="AK126" s="39">
        <v>0</v>
      </c>
      <c r="AL126" s="37" t="s">
        <v>965</v>
      </c>
      <c r="AM126" s="39">
        <v>6557615</v>
      </c>
      <c r="AN126" s="108" t="s">
        <v>89</v>
      </c>
      <c r="AO126" s="109" t="s">
        <v>20</v>
      </c>
      <c r="AP126" s="84"/>
      <c r="AQ126" s="84"/>
      <c r="AR126" s="84"/>
      <c r="AS126" s="84"/>
      <c r="AT126" s="84"/>
      <c r="AU126" s="84"/>
      <c r="AV126" s="84"/>
      <c r="AW126" s="84"/>
      <c r="AX126" s="84"/>
      <c r="AY126" s="84"/>
      <c r="AZ126" s="84"/>
      <c r="BA126" s="84"/>
      <c r="BB126" s="84"/>
      <c r="BC126" s="84"/>
      <c r="BD126" s="84"/>
      <c r="BE126" s="84"/>
      <c r="BF126" s="84"/>
      <c r="BG126" s="84"/>
      <c r="BH126" s="84"/>
      <c r="BI126" s="84"/>
      <c r="BJ126" s="84"/>
      <c r="BK126" s="84"/>
      <c r="BL126" s="84"/>
      <c r="BM126" s="84"/>
      <c r="BN126" s="84"/>
      <c r="BO126" s="84"/>
      <c r="BP126" s="84"/>
      <c r="BQ126" s="84"/>
      <c r="BR126" s="84"/>
      <c r="BS126" s="84"/>
      <c r="BT126" s="84"/>
      <c r="BU126" s="84"/>
      <c r="BV126" s="84"/>
      <c r="BW126" s="84"/>
      <c r="BX126" s="84"/>
      <c r="BY126" s="84"/>
      <c r="BZ126" s="84"/>
      <c r="CA126" s="84"/>
      <c r="CB126" s="84"/>
      <c r="CC126" s="84"/>
      <c r="CD126" s="84"/>
      <c r="CE126" s="84"/>
      <c r="CF126" s="84"/>
      <c r="CG126" s="84"/>
      <c r="CH126" s="84"/>
      <c r="CI126" s="84"/>
      <c r="CJ126" s="84"/>
      <c r="CK126" s="84"/>
      <c r="CL126" s="84"/>
      <c r="CM126" s="84"/>
      <c r="CN126" s="84"/>
      <c r="CO126" s="84"/>
      <c r="CP126" s="84"/>
      <c r="CQ126" s="84"/>
      <c r="CR126" s="84"/>
      <c r="CS126" s="84"/>
      <c r="CT126" s="84"/>
      <c r="CU126" s="84"/>
      <c r="CV126" s="84"/>
      <c r="CW126" s="84"/>
      <c r="CX126" s="84"/>
      <c r="CY126" s="84"/>
      <c r="CZ126" s="84"/>
      <c r="DA126" s="84"/>
      <c r="DB126" s="84"/>
      <c r="DC126" s="84"/>
      <c r="DD126" s="84"/>
      <c r="DE126" s="84"/>
      <c r="DF126" s="84"/>
      <c r="DG126" s="84"/>
      <c r="DH126" s="84"/>
      <c r="DI126" s="84"/>
      <c r="DJ126" s="84"/>
      <c r="DK126" s="84"/>
      <c r="DL126" s="84"/>
      <c r="DM126" s="84"/>
      <c r="DN126" s="84"/>
      <c r="DO126" s="84"/>
      <c r="DP126" s="84"/>
      <c r="DQ126" s="84"/>
      <c r="DR126" s="84"/>
      <c r="DS126" s="84"/>
      <c r="DT126" s="84"/>
      <c r="DU126" s="84"/>
      <c r="DV126" s="84"/>
      <c r="DW126" s="84"/>
      <c r="DX126" s="84"/>
      <c r="DY126" s="84"/>
      <c r="DZ126" s="84"/>
      <c r="EA126" s="84"/>
      <c r="EB126" s="84"/>
      <c r="EC126" s="84"/>
      <c r="ED126" s="84"/>
      <c r="EE126" s="84"/>
      <c r="EF126" s="84"/>
      <c r="EG126" s="84"/>
      <c r="EH126" s="84"/>
      <c r="EI126" s="84"/>
      <c r="EJ126" s="84"/>
      <c r="EK126" s="84"/>
      <c r="EL126" s="84"/>
      <c r="EM126" s="84"/>
      <c r="EN126" s="84"/>
      <c r="EO126" s="84"/>
      <c r="EP126" s="84"/>
      <c r="EQ126" s="84"/>
      <c r="ER126" s="84"/>
      <c r="ES126" s="84"/>
      <c r="ET126" s="84"/>
      <c r="EU126" s="84"/>
      <c r="EV126" s="84"/>
      <c r="EW126" s="84"/>
      <c r="EX126" s="84"/>
      <c r="EY126" s="84"/>
      <c r="EZ126" s="84"/>
      <c r="FA126" s="84"/>
      <c r="FB126" s="84"/>
      <c r="FC126" s="84"/>
      <c r="FD126" s="84"/>
      <c r="FE126" s="84"/>
      <c r="FF126" s="84"/>
      <c r="FG126" s="84"/>
      <c r="FH126" s="84"/>
      <c r="FI126" s="84"/>
      <c r="FJ126" s="84"/>
      <c r="FK126" s="84"/>
      <c r="FL126" s="84"/>
      <c r="FM126" s="84"/>
      <c r="FN126" s="84"/>
      <c r="FO126" s="84"/>
      <c r="FP126" s="84"/>
      <c r="FQ126" s="84"/>
      <c r="FR126" s="84"/>
      <c r="FS126" s="84"/>
      <c r="FT126" s="84"/>
      <c r="FU126" s="84"/>
      <c r="FV126" s="84"/>
      <c r="FW126" s="84"/>
      <c r="FX126" s="84"/>
      <c r="FY126" s="84"/>
      <c r="FZ126" s="84"/>
      <c r="GA126" s="84"/>
      <c r="GB126" s="84"/>
      <c r="GC126" s="84"/>
      <c r="GD126" s="84"/>
      <c r="GE126" s="84"/>
      <c r="GF126" s="84"/>
      <c r="GG126" s="84"/>
      <c r="GH126" s="84"/>
      <c r="GI126" s="84"/>
      <c r="GJ126" s="84"/>
      <c r="GK126" s="84"/>
      <c r="GL126" s="84"/>
      <c r="GM126" s="84"/>
      <c r="GN126" s="84"/>
      <c r="GO126" s="84"/>
      <c r="GP126" s="84"/>
      <c r="GQ126" s="84"/>
      <c r="GR126" s="84"/>
      <c r="GS126" s="84"/>
      <c r="GT126" s="84"/>
      <c r="GU126" s="84"/>
      <c r="GV126" s="84"/>
      <c r="GW126" s="84"/>
      <c r="GX126" s="84"/>
      <c r="GY126" s="84"/>
      <c r="GZ126" s="84"/>
      <c r="HA126" s="84"/>
      <c r="HB126" s="84"/>
      <c r="HC126" s="84"/>
      <c r="HD126" s="84"/>
      <c r="HE126" s="84"/>
      <c r="HF126" s="84"/>
      <c r="HG126" s="84"/>
      <c r="HH126" s="84"/>
      <c r="HI126" s="84"/>
      <c r="HJ126" s="84"/>
      <c r="HK126" s="84"/>
      <c r="HL126" s="84"/>
      <c r="HM126" s="84"/>
      <c r="HN126" s="84"/>
      <c r="HO126" s="84"/>
      <c r="HP126" s="84"/>
      <c r="HQ126" s="84"/>
      <c r="HR126" s="84"/>
      <c r="HS126" s="84"/>
      <c r="HT126" s="84"/>
      <c r="HU126" s="84"/>
      <c r="HV126" s="84"/>
      <c r="HW126" s="84"/>
      <c r="HX126" s="84"/>
      <c r="HY126" s="84"/>
      <c r="HZ126" s="84"/>
      <c r="IA126" s="84"/>
      <c r="IB126" s="84"/>
      <c r="IC126" s="84"/>
      <c r="ID126" s="84"/>
      <c r="IE126" s="84"/>
      <c r="IF126" s="84"/>
      <c r="IG126" s="84"/>
      <c r="IH126" s="84"/>
      <c r="II126" s="84"/>
      <c r="IJ126" s="84"/>
      <c r="IK126" s="84"/>
      <c r="IL126" s="84"/>
      <c r="IM126" s="84"/>
      <c r="IN126" s="84"/>
      <c r="IO126" s="84"/>
      <c r="IP126" s="84"/>
      <c r="IQ126" s="84"/>
      <c r="IR126" s="84"/>
      <c r="IS126" s="84"/>
      <c r="IT126" s="84"/>
      <c r="IU126" s="84"/>
      <c r="IV126" s="84"/>
      <c r="IW126" s="84"/>
      <c r="IX126" s="84"/>
      <c r="IY126" s="84"/>
      <c r="IZ126" s="84"/>
      <c r="JA126" s="84"/>
      <c r="JB126" s="84"/>
      <c r="JC126" s="84"/>
      <c r="JD126" s="84"/>
      <c r="JE126" s="84"/>
      <c r="JF126" s="84"/>
      <c r="JG126" s="84"/>
      <c r="JH126" s="84"/>
      <c r="JI126" s="84"/>
      <c r="JJ126" s="84"/>
      <c r="JK126" s="84"/>
      <c r="JL126" s="84"/>
      <c r="JM126" s="84"/>
      <c r="JN126" s="84"/>
      <c r="JO126" s="84"/>
      <c r="JP126" s="84"/>
      <c r="JQ126" s="84"/>
      <c r="JR126" s="84"/>
      <c r="JS126" s="84"/>
      <c r="JT126" s="84"/>
      <c r="JU126" s="84"/>
      <c r="JV126" s="84"/>
      <c r="JW126" s="84"/>
      <c r="JX126" s="84"/>
      <c r="JY126" s="84"/>
      <c r="JZ126" s="84"/>
      <c r="KA126" s="84"/>
      <c r="KB126" s="84"/>
      <c r="KC126" s="84"/>
      <c r="KD126" s="84"/>
      <c r="KE126" s="84"/>
      <c r="KF126" s="84"/>
      <c r="KG126" s="84"/>
      <c r="KH126" s="84"/>
      <c r="KI126" s="84"/>
      <c r="KJ126" s="84"/>
      <c r="KK126" s="84"/>
      <c r="KL126" s="84"/>
      <c r="KM126" s="84"/>
      <c r="KN126" s="84"/>
      <c r="KO126" s="84"/>
      <c r="KP126" s="84"/>
      <c r="KQ126" s="84"/>
      <c r="KR126" s="84"/>
      <c r="KS126" s="84"/>
      <c r="KT126" s="84"/>
      <c r="KU126" s="84"/>
      <c r="KV126" s="84"/>
      <c r="KW126" s="84"/>
      <c r="KX126" s="84"/>
      <c r="KY126" s="84"/>
      <c r="KZ126" s="84"/>
      <c r="LA126" s="84"/>
      <c r="LB126" s="84"/>
      <c r="LC126" s="84"/>
      <c r="LD126" s="84"/>
      <c r="LE126" s="84"/>
      <c r="LF126" s="84"/>
      <c r="LG126" s="84"/>
      <c r="LH126" s="84"/>
      <c r="LI126" s="84"/>
      <c r="LJ126" s="84"/>
      <c r="LK126" s="84"/>
      <c r="LL126" s="84"/>
      <c r="LM126" s="84"/>
      <c r="LN126" s="84"/>
      <c r="LO126" s="84"/>
      <c r="LP126" s="84"/>
      <c r="LQ126" s="84"/>
      <c r="LR126" s="84"/>
      <c r="LS126" s="84"/>
      <c r="LT126" s="84"/>
      <c r="LU126" s="84"/>
      <c r="LV126" s="84"/>
      <c r="LW126" s="84"/>
      <c r="LX126" s="84"/>
      <c r="LY126" s="84"/>
      <c r="LZ126" s="84"/>
      <c r="MA126" s="84"/>
      <c r="MB126" s="84"/>
      <c r="MC126" s="84"/>
      <c r="MD126" s="84"/>
      <c r="ME126" s="84"/>
      <c r="MF126" s="84"/>
      <c r="MG126" s="84"/>
      <c r="MH126" s="84"/>
      <c r="MI126" s="84"/>
      <c r="MJ126" s="84"/>
      <c r="MK126" s="84"/>
      <c r="ML126" s="84"/>
      <c r="MM126" s="84"/>
      <c r="MN126" s="84"/>
      <c r="MO126" s="84"/>
      <c r="MP126" s="84"/>
      <c r="MQ126" s="84"/>
      <c r="MR126" s="84"/>
      <c r="MS126" s="84"/>
      <c r="MT126" s="84"/>
      <c r="MU126" s="84"/>
      <c r="MV126" s="84"/>
      <c r="MW126" s="84"/>
      <c r="MX126" s="84"/>
      <c r="MY126" s="84"/>
      <c r="MZ126" s="84"/>
      <c r="NA126" s="84"/>
      <c r="NB126" s="84"/>
      <c r="NC126" s="84"/>
      <c r="ND126" s="84"/>
      <c r="NE126" s="84"/>
      <c r="NF126" s="84"/>
      <c r="NG126" s="84"/>
      <c r="NH126" s="84"/>
      <c r="NI126" s="84"/>
      <c r="NJ126" s="84"/>
      <c r="NK126" s="84"/>
      <c r="NL126" s="84"/>
      <c r="NM126" s="84"/>
      <c r="NN126" s="84"/>
      <c r="NO126" s="84"/>
      <c r="NP126" s="84"/>
      <c r="NQ126" s="84"/>
      <c r="NR126" s="84"/>
      <c r="NS126" s="84"/>
      <c r="NT126" s="84"/>
      <c r="NU126" s="84"/>
      <c r="NV126" s="84"/>
      <c r="NW126" s="84"/>
    </row>
    <row r="127" spans="1:387" s="40" customFormat="1" ht="84" customHeight="1" x14ac:dyDescent="0.25">
      <c r="A127" s="79"/>
      <c r="B127" s="79">
        <v>1</v>
      </c>
      <c r="C127" s="79"/>
      <c r="D127" s="79"/>
      <c r="E127" s="79"/>
      <c r="F127" s="30"/>
      <c r="G127" s="30"/>
      <c r="H127" s="30">
        <v>1</v>
      </c>
      <c r="I127" s="30"/>
      <c r="J127" s="30"/>
      <c r="K127" s="30"/>
      <c r="L127" s="30"/>
      <c r="M127" s="32" t="s">
        <v>1464</v>
      </c>
      <c r="N127" s="33" t="s">
        <v>309</v>
      </c>
      <c r="O127" s="3" t="s">
        <v>1530</v>
      </c>
      <c r="P127" s="34" t="s">
        <v>2103</v>
      </c>
      <c r="Q127" s="31" t="s">
        <v>1547</v>
      </c>
      <c r="R127" s="32" t="s">
        <v>378</v>
      </c>
      <c r="S127" s="35" t="s">
        <v>1981</v>
      </c>
      <c r="T127" s="82">
        <v>44727</v>
      </c>
      <c r="U127" s="82">
        <v>44729</v>
      </c>
      <c r="V127" s="82">
        <v>44880</v>
      </c>
      <c r="W127" s="36">
        <v>65000000</v>
      </c>
      <c r="X127" s="19">
        <v>0</v>
      </c>
      <c r="Y127" s="19">
        <v>0</v>
      </c>
      <c r="Z127" s="19">
        <v>0</v>
      </c>
      <c r="AA127" s="19">
        <v>0</v>
      </c>
      <c r="AB127" s="22">
        <f t="shared" si="12"/>
        <v>65000000</v>
      </c>
      <c r="AC127" s="19">
        <v>23000000</v>
      </c>
      <c r="AD127" s="22">
        <f t="shared" si="13"/>
        <v>88000000</v>
      </c>
      <c r="AE127" s="20">
        <v>0</v>
      </c>
      <c r="AF127" s="22">
        <f t="shared" si="14"/>
        <v>88000000</v>
      </c>
      <c r="AG127" s="38" t="s">
        <v>1289</v>
      </c>
      <c r="AH127" s="37" t="s">
        <v>1013</v>
      </c>
      <c r="AI127" s="37" t="s">
        <v>368</v>
      </c>
      <c r="AJ127" s="39">
        <v>830024737</v>
      </c>
      <c r="AK127" s="39">
        <v>4</v>
      </c>
      <c r="AL127" s="37" t="s">
        <v>861</v>
      </c>
      <c r="AM127" s="39">
        <v>8054082</v>
      </c>
      <c r="AN127" s="108" t="s">
        <v>301</v>
      </c>
      <c r="AO127" s="109" t="s">
        <v>20</v>
      </c>
      <c r="AP127" s="84"/>
      <c r="AQ127" s="84"/>
      <c r="AR127" s="84"/>
      <c r="AS127" s="84"/>
      <c r="AT127" s="84"/>
      <c r="AU127" s="84"/>
      <c r="AV127" s="84"/>
      <c r="AW127" s="84"/>
      <c r="AX127" s="84"/>
      <c r="AY127" s="84"/>
      <c r="AZ127" s="84"/>
      <c r="BA127" s="84"/>
      <c r="BB127" s="84"/>
      <c r="BC127" s="84"/>
      <c r="BD127" s="84"/>
      <c r="BE127" s="84"/>
      <c r="BF127" s="84"/>
      <c r="BG127" s="84"/>
      <c r="BH127" s="84"/>
      <c r="BI127" s="84"/>
      <c r="BJ127" s="84"/>
      <c r="BK127" s="84"/>
      <c r="BL127" s="84"/>
      <c r="BM127" s="84"/>
      <c r="BN127" s="84"/>
      <c r="BO127" s="84"/>
      <c r="BP127" s="84"/>
      <c r="BQ127" s="84"/>
      <c r="BR127" s="84"/>
      <c r="BS127" s="84"/>
      <c r="BT127" s="84"/>
      <c r="BU127" s="84"/>
      <c r="BV127" s="84"/>
      <c r="BW127" s="84"/>
      <c r="BX127" s="84"/>
      <c r="BY127" s="84"/>
      <c r="BZ127" s="84"/>
      <c r="CA127" s="84"/>
      <c r="CB127" s="84"/>
      <c r="CC127" s="84"/>
      <c r="CD127" s="84"/>
      <c r="CE127" s="84"/>
      <c r="CF127" s="84"/>
      <c r="CG127" s="84"/>
      <c r="CH127" s="84"/>
      <c r="CI127" s="84"/>
      <c r="CJ127" s="84"/>
      <c r="CK127" s="84"/>
      <c r="CL127" s="84"/>
      <c r="CM127" s="84"/>
      <c r="CN127" s="84"/>
      <c r="CO127" s="84"/>
      <c r="CP127" s="84"/>
      <c r="CQ127" s="84"/>
      <c r="CR127" s="84"/>
      <c r="CS127" s="84"/>
      <c r="CT127" s="84"/>
      <c r="CU127" s="84"/>
      <c r="CV127" s="84"/>
      <c r="CW127" s="84"/>
      <c r="CX127" s="84"/>
      <c r="CY127" s="84"/>
      <c r="CZ127" s="84"/>
      <c r="DA127" s="84"/>
      <c r="DB127" s="84"/>
      <c r="DC127" s="84"/>
      <c r="DD127" s="84"/>
      <c r="DE127" s="84"/>
      <c r="DF127" s="84"/>
      <c r="DG127" s="84"/>
      <c r="DH127" s="84"/>
      <c r="DI127" s="84"/>
      <c r="DJ127" s="84"/>
      <c r="DK127" s="84"/>
      <c r="DL127" s="84"/>
      <c r="DM127" s="84"/>
      <c r="DN127" s="84"/>
      <c r="DO127" s="84"/>
      <c r="DP127" s="84"/>
      <c r="DQ127" s="84"/>
      <c r="DR127" s="84"/>
      <c r="DS127" s="84"/>
      <c r="DT127" s="84"/>
      <c r="DU127" s="84"/>
      <c r="DV127" s="84"/>
      <c r="DW127" s="84"/>
      <c r="DX127" s="84"/>
      <c r="DY127" s="84"/>
      <c r="DZ127" s="84"/>
      <c r="EA127" s="84"/>
      <c r="EB127" s="84"/>
      <c r="EC127" s="84"/>
      <c r="ED127" s="84"/>
      <c r="EE127" s="84"/>
      <c r="EF127" s="84"/>
      <c r="EG127" s="84"/>
      <c r="EH127" s="84"/>
      <c r="EI127" s="84"/>
      <c r="EJ127" s="84"/>
      <c r="EK127" s="84"/>
      <c r="EL127" s="84"/>
      <c r="EM127" s="84"/>
      <c r="EN127" s="84"/>
      <c r="EO127" s="84"/>
      <c r="EP127" s="84"/>
      <c r="EQ127" s="84"/>
      <c r="ER127" s="84"/>
      <c r="ES127" s="84"/>
      <c r="ET127" s="84"/>
      <c r="EU127" s="84"/>
      <c r="EV127" s="84"/>
      <c r="EW127" s="84"/>
      <c r="EX127" s="84"/>
      <c r="EY127" s="84"/>
      <c r="EZ127" s="84"/>
      <c r="FA127" s="84"/>
      <c r="FB127" s="84"/>
      <c r="FC127" s="84"/>
      <c r="FD127" s="84"/>
      <c r="FE127" s="84"/>
      <c r="FF127" s="84"/>
      <c r="FG127" s="84"/>
      <c r="FH127" s="84"/>
      <c r="FI127" s="84"/>
      <c r="FJ127" s="84"/>
      <c r="FK127" s="84"/>
      <c r="FL127" s="84"/>
      <c r="FM127" s="84"/>
      <c r="FN127" s="84"/>
      <c r="FO127" s="84"/>
      <c r="FP127" s="84"/>
      <c r="FQ127" s="84"/>
      <c r="FR127" s="84"/>
      <c r="FS127" s="84"/>
      <c r="FT127" s="84"/>
      <c r="FU127" s="84"/>
      <c r="FV127" s="84"/>
      <c r="FW127" s="84"/>
      <c r="FX127" s="84"/>
      <c r="FY127" s="84"/>
      <c r="FZ127" s="84"/>
      <c r="GA127" s="84"/>
      <c r="GB127" s="84"/>
      <c r="GC127" s="84"/>
      <c r="GD127" s="84"/>
      <c r="GE127" s="84"/>
      <c r="GF127" s="84"/>
      <c r="GG127" s="84"/>
      <c r="GH127" s="84"/>
      <c r="GI127" s="84"/>
      <c r="GJ127" s="84"/>
      <c r="GK127" s="84"/>
      <c r="GL127" s="84"/>
      <c r="GM127" s="84"/>
      <c r="GN127" s="84"/>
      <c r="GO127" s="84"/>
      <c r="GP127" s="84"/>
      <c r="GQ127" s="84"/>
      <c r="GR127" s="84"/>
      <c r="GS127" s="84"/>
      <c r="GT127" s="84"/>
      <c r="GU127" s="84"/>
      <c r="GV127" s="84"/>
      <c r="GW127" s="84"/>
      <c r="GX127" s="84"/>
      <c r="GY127" s="84"/>
      <c r="GZ127" s="84"/>
      <c r="HA127" s="84"/>
      <c r="HB127" s="84"/>
      <c r="HC127" s="84"/>
      <c r="HD127" s="84"/>
      <c r="HE127" s="84"/>
      <c r="HF127" s="84"/>
      <c r="HG127" s="84"/>
      <c r="HH127" s="84"/>
      <c r="HI127" s="84"/>
      <c r="HJ127" s="84"/>
      <c r="HK127" s="84"/>
      <c r="HL127" s="84"/>
      <c r="HM127" s="84"/>
      <c r="HN127" s="84"/>
      <c r="HO127" s="84"/>
      <c r="HP127" s="84"/>
      <c r="HQ127" s="84"/>
      <c r="HR127" s="84"/>
      <c r="HS127" s="84"/>
      <c r="HT127" s="84"/>
      <c r="HU127" s="84"/>
      <c r="HV127" s="84"/>
      <c r="HW127" s="84"/>
      <c r="HX127" s="84"/>
      <c r="HY127" s="84"/>
      <c r="HZ127" s="84"/>
      <c r="IA127" s="84"/>
      <c r="IB127" s="84"/>
      <c r="IC127" s="84"/>
      <c r="ID127" s="84"/>
      <c r="IE127" s="84"/>
      <c r="IF127" s="84"/>
      <c r="IG127" s="84"/>
      <c r="IH127" s="84"/>
      <c r="II127" s="84"/>
      <c r="IJ127" s="84"/>
      <c r="IK127" s="84"/>
      <c r="IL127" s="84"/>
      <c r="IM127" s="84"/>
      <c r="IN127" s="84"/>
      <c r="IO127" s="84"/>
      <c r="IP127" s="84"/>
      <c r="IQ127" s="84"/>
      <c r="IR127" s="84"/>
      <c r="IS127" s="84"/>
      <c r="IT127" s="84"/>
      <c r="IU127" s="84"/>
      <c r="IV127" s="84"/>
      <c r="IW127" s="84"/>
      <c r="IX127" s="84"/>
      <c r="IY127" s="84"/>
      <c r="IZ127" s="84"/>
      <c r="JA127" s="84"/>
      <c r="JB127" s="84"/>
      <c r="JC127" s="84"/>
      <c r="JD127" s="84"/>
      <c r="JE127" s="84"/>
      <c r="JF127" s="84"/>
      <c r="JG127" s="84"/>
      <c r="JH127" s="84"/>
      <c r="JI127" s="84"/>
      <c r="JJ127" s="84"/>
      <c r="JK127" s="84"/>
      <c r="JL127" s="84"/>
      <c r="JM127" s="84"/>
      <c r="JN127" s="84"/>
      <c r="JO127" s="84"/>
      <c r="JP127" s="84"/>
      <c r="JQ127" s="84"/>
      <c r="JR127" s="84"/>
      <c r="JS127" s="84"/>
      <c r="JT127" s="84"/>
      <c r="JU127" s="84"/>
      <c r="JV127" s="84"/>
      <c r="JW127" s="84"/>
      <c r="JX127" s="84"/>
      <c r="JY127" s="84"/>
      <c r="JZ127" s="84"/>
      <c r="KA127" s="84"/>
      <c r="KB127" s="84"/>
      <c r="KC127" s="84"/>
      <c r="KD127" s="84"/>
      <c r="KE127" s="84"/>
      <c r="KF127" s="84"/>
      <c r="KG127" s="84"/>
      <c r="KH127" s="84"/>
      <c r="KI127" s="84"/>
      <c r="KJ127" s="84"/>
      <c r="KK127" s="84"/>
      <c r="KL127" s="84"/>
      <c r="KM127" s="84"/>
      <c r="KN127" s="84"/>
      <c r="KO127" s="84"/>
      <c r="KP127" s="84"/>
      <c r="KQ127" s="84"/>
      <c r="KR127" s="84"/>
      <c r="KS127" s="84"/>
      <c r="KT127" s="84"/>
      <c r="KU127" s="84"/>
      <c r="KV127" s="84"/>
      <c r="KW127" s="84"/>
      <c r="KX127" s="84"/>
      <c r="KY127" s="84"/>
      <c r="KZ127" s="84"/>
      <c r="LA127" s="84"/>
      <c r="LB127" s="84"/>
      <c r="LC127" s="84"/>
      <c r="LD127" s="84"/>
      <c r="LE127" s="84"/>
      <c r="LF127" s="84"/>
      <c r="LG127" s="84"/>
      <c r="LH127" s="84"/>
      <c r="LI127" s="84"/>
      <c r="LJ127" s="84"/>
      <c r="LK127" s="84"/>
      <c r="LL127" s="84"/>
      <c r="LM127" s="84"/>
      <c r="LN127" s="84"/>
      <c r="LO127" s="84"/>
      <c r="LP127" s="84"/>
      <c r="LQ127" s="84"/>
      <c r="LR127" s="84"/>
      <c r="LS127" s="84"/>
      <c r="LT127" s="84"/>
      <c r="LU127" s="84"/>
      <c r="LV127" s="84"/>
      <c r="LW127" s="84"/>
      <c r="LX127" s="84"/>
      <c r="LY127" s="84"/>
      <c r="LZ127" s="84"/>
      <c r="MA127" s="84"/>
      <c r="MB127" s="84"/>
      <c r="MC127" s="84"/>
      <c r="MD127" s="84"/>
      <c r="ME127" s="84"/>
      <c r="MF127" s="84"/>
      <c r="MG127" s="84"/>
      <c r="MH127" s="84"/>
      <c r="MI127" s="84"/>
      <c r="MJ127" s="84"/>
      <c r="MK127" s="84"/>
      <c r="ML127" s="84"/>
      <c r="MM127" s="84"/>
      <c r="MN127" s="84"/>
      <c r="MO127" s="84"/>
      <c r="MP127" s="84"/>
      <c r="MQ127" s="84"/>
      <c r="MR127" s="84"/>
      <c r="MS127" s="84"/>
      <c r="MT127" s="84"/>
      <c r="MU127" s="84"/>
      <c r="MV127" s="84"/>
      <c r="MW127" s="84"/>
      <c r="MX127" s="84"/>
      <c r="MY127" s="84"/>
      <c r="MZ127" s="84"/>
      <c r="NA127" s="84"/>
      <c r="NB127" s="84"/>
      <c r="NC127" s="84"/>
      <c r="ND127" s="84"/>
      <c r="NE127" s="84"/>
      <c r="NF127" s="84"/>
      <c r="NG127" s="84"/>
      <c r="NH127" s="84"/>
      <c r="NI127" s="84"/>
      <c r="NJ127" s="84"/>
      <c r="NK127" s="84"/>
      <c r="NL127" s="84"/>
      <c r="NM127" s="84"/>
      <c r="NN127" s="84"/>
      <c r="NO127" s="84"/>
      <c r="NP127" s="84"/>
      <c r="NQ127" s="84"/>
      <c r="NR127" s="84"/>
      <c r="NS127" s="84"/>
      <c r="NT127" s="84"/>
      <c r="NU127" s="84"/>
      <c r="NV127" s="84"/>
      <c r="NW127" s="84"/>
    </row>
    <row r="128" spans="1:387" s="40" customFormat="1" ht="84" customHeight="1" x14ac:dyDescent="0.25">
      <c r="A128" s="79"/>
      <c r="B128" s="79">
        <v>1</v>
      </c>
      <c r="C128" s="79"/>
      <c r="D128" s="79"/>
      <c r="E128" s="79"/>
      <c r="F128" s="30"/>
      <c r="G128" s="30"/>
      <c r="H128" s="30">
        <v>1</v>
      </c>
      <c r="I128" s="30"/>
      <c r="J128" s="30"/>
      <c r="K128" s="30"/>
      <c r="L128" s="30"/>
      <c r="M128" s="32" t="s">
        <v>1465</v>
      </c>
      <c r="N128" s="33" t="s">
        <v>309</v>
      </c>
      <c r="O128" s="3" t="s">
        <v>1531</v>
      </c>
      <c r="P128" s="34" t="s">
        <v>2104</v>
      </c>
      <c r="Q128" s="31" t="s">
        <v>1578</v>
      </c>
      <c r="R128" s="32" t="s">
        <v>378</v>
      </c>
      <c r="S128" s="35" t="s">
        <v>1466</v>
      </c>
      <c r="T128" s="82">
        <v>44727</v>
      </c>
      <c r="U128" s="82">
        <v>44733</v>
      </c>
      <c r="V128" s="82">
        <v>44880</v>
      </c>
      <c r="W128" s="36">
        <v>7160000</v>
      </c>
      <c r="X128" s="19">
        <v>0</v>
      </c>
      <c r="Y128" s="19">
        <v>0</v>
      </c>
      <c r="Z128" s="19">
        <v>0</v>
      </c>
      <c r="AA128" s="19">
        <v>0</v>
      </c>
      <c r="AB128" s="22">
        <f t="shared" si="12"/>
        <v>7160000</v>
      </c>
      <c r="AC128" s="19">
        <v>3500000</v>
      </c>
      <c r="AD128" s="22">
        <f t="shared" si="13"/>
        <v>10660000</v>
      </c>
      <c r="AE128" s="20">
        <v>0</v>
      </c>
      <c r="AF128" s="22">
        <f t="shared" si="14"/>
        <v>10660000</v>
      </c>
      <c r="AG128" s="38" t="s">
        <v>1289</v>
      </c>
      <c r="AH128" s="37" t="s">
        <v>1013</v>
      </c>
      <c r="AI128" s="37" t="s">
        <v>368</v>
      </c>
      <c r="AJ128" s="39">
        <v>830024737</v>
      </c>
      <c r="AK128" s="39">
        <v>4</v>
      </c>
      <c r="AL128" s="37" t="s">
        <v>861</v>
      </c>
      <c r="AM128" s="39">
        <v>8054082</v>
      </c>
      <c r="AN128" s="108" t="s">
        <v>301</v>
      </c>
      <c r="AO128" s="109" t="s">
        <v>20</v>
      </c>
      <c r="AP128" s="84"/>
      <c r="AQ128" s="84"/>
      <c r="AR128" s="84"/>
      <c r="AS128" s="84"/>
      <c r="AT128" s="84"/>
      <c r="AU128" s="84"/>
      <c r="AV128" s="84"/>
      <c r="AW128" s="84"/>
      <c r="AX128" s="84"/>
      <c r="AY128" s="84"/>
      <c r="AZ128" s="84"/>
      <c r="BA128" s="84"/>
      <c r="BB128" s="84"/>
      <c r="BC128" s="84"/>
      <c r="BD128" s="84"/>
      <c r="BE128" s="84"/>
      <c r="BF128" s="84"/>
      <c r="BG128" s="84"/>
      <c r="BH128" s="84"/>
      <c r="BI128" s="84"/>
      <c r="BJ128" s="84"/>
      <c r="BK128" s="84"/>
      <c r="BL128" s="84"/>
      <c r="BM128" s="84"/>
      <c r="BN128" s="84"/>
      <c r="BO128" s="84"/>
      <c r="BP128" s="84"/>
      <c r="BQ128" s="84"/>
      <c r="BR128" s="84"/>
      <c r="BS128" s="84"/>
      <c r="BT128" s="84"/>
      <c r="BU128" s="84"/>
      <c r="BV128" s="84"/>
      <c r="BW128" s="84"/>
      <c r="BX128" s="84"/>
      <c r="BY128" s="84"/>
      <c r="BZ128" s="84"/>
      <c r="CA128" s="84"/>
      <c r="CB128" s="84"/>
      <c r="CC128" s="84"/>
      <c r="CD128" s="84"/>
      <c r="CE128" s="84"/>
      <c r="CF128" s="84"/>
      <c r="CG128" s="84"/>
      <c r="CH128" s="84"/>
      <c r="CI128" s="84"/>
      <c r="CJ128" s="84"/>
      <c r="CK128" s="84"/>
      <c r="CL128" s="84"/>
      <c r="CM128" s="84"/>
      <c r="CN128" s="84"/>
      <c r="CO128" s="84"/>
      <c r="CP128" s="84"/>
      <c r="CQ128" s="84"/>
      <c r="CR128" s="84"/>
      <c r="CS128" s="84"/>
      <c r="CT128" s="84"/>
      <c r="CU128" s="84"/>
      <c r="CV128" s="84"/>
      <c r="CW128" s="84"/>
      <c r="CX128" s="84"/>
      <c r="CY128" s="84"/>
      <c r="CZ128" s="84"/>
      <c r="DA128" s="84"/>
      <c r="DB128" s="84"/>
      <c r="DC128" s="84"/>
      <c r="DD128" s="84"/>
      <c r="DE128" s="84"/>
      <c r="DF128" s="84"/>
      <c r="DG128" s="84"/>
      <c r="DH128" s="84"/>
      <c r="DI128" s="84"/>
      <c r="DJ128" s="84"/>
      <c r="DK128" s="84"/>
      <c r="DL128" s="84"/>
      <c r="DM128" s="84"/>
      <c r="DN128" s="84"/>
      <c r="DO128" s="84"/>
      <c r="DP128" s="84"/>
      <c r="DQ128" s="84"/>
      <c r="DR128" s="84"/>
      <c r="DS128" s="84"/>
      <c r="DT128" s="84"/>
      <c r="DU128" s="84"/>
      <c r="DV128" s="84"/>
      <c r="DW128" s="84"/>
      <c r="DX128" s="84"/>
      <c r="DY128" s="84"/>
      <c r="DZ128" s="84"/>
      <c r="EA128" s="84"/>
      <c r="EB128" s="84"/>
      <c r="EC128" s="84"/>
      <c r="ED128" s="84"/>
      <c r="EE128" s="84"/>
      <c r="EF128" s="84"/>
      <c r="EG128" s="84"/>
      <c r="EH128" s="84"/>
      <c r="EI128" s="84"/>
      <c r="EJ128" s="84"/>
      <c r="EK128" s="84"/>
      <c r="EL128" s="84"/>
      <c r="EM128" s="84"/>
      <c r="EN128" s="84"/>
      <c r="EO128" s="84"/>
      <c r="EP128" s="84"/>
      <c r="EQ128" s="84"/>
      <c r="ER128" s="84"/>
      <c r="ES128" s="84"/>
      <c r="ET128" s="84"/>
      <c r="EU128" s="84"/>
      <c r="EV128" s="84"/>
      <c r="EW128" s="84"/>
      <c r="EX128" s="84"/>
      <c r="EY128" s="84"/>
      <c r="EZ128" s="84"/>
      <c r="FA128" s="84"/>
      <c r="FB128" s="84"/>
      <c r="FC128" s="84"/>
      <c r="FD128" s="84"/>
      <c r="FE128" s="84"/>
      <c r="FF128" s="84"/>
      <c r="FG128" s="84"/>
      <c r="FH128" s="84"/>
      <c r="FI128" s="84"/>
      <c r="FJ128" s="84"/>
      <c r="FK128" s="84"/>
      <c r="FL128" s="84"/>
      <c r="FM128" s="84"/>
      <c r="FN128" s="84"/>
      <c r="FO128" s="84"/>
      <c r="FP128" s="84"/>
      <c r="FQ128" s="84"/>
      <c r="FR128" s="84"/>
      <c r="FS128" s="84"/>
      <c r="FT128" s="84"/>
      <c r="FU128" s="84"/>
      <c r="FV128" s="84"/>
      <c r="FW128" s="84"/>
      <c r="FX128" s="84"/>
      <c r="FY128" s="84"/>
      <c r="FZ128" s="84"/>
      <c r="GA128" s="84"/>
      <c r="GB128" s="84"/>
      <c r="GC128" s="84"/>
      <c r="GD128" s="84"/>
      <c r="GE128" s="84"/>
      <c r="GF128" s="84"/>
      <c r="GG128" s="84"/>
      <c r="GH128" s="84"/>
      <c r="GI128" s="84"/>
      <c r="GJ128" s="84"/>
      <c r="GK128" s="84"/>
      <c r="GL128" s="84"/>
      <c r="GM128" s="84"/>
      <c r="GN128" s="84"/>
      <c r="GO128" s="84"/>
      <c r="GP128" s="84"/>
      <c r="GQ128" s="84"/>
      <c r="GR128" s="84"/>
      <c r="GS128" s="84"/>
      <c r="GT128" s="84"/>
      <c r="GU128" s="84"/>
      <c r="GV128" s="84"/>
      <c r="GW128" s="84"/>
      <c r="GX128" s="84"/>
      <c r="GY128" s="84"/>
      <c r="GZ128" s="84"/>
      <c r="HA128" s="84"/>
      <c r="HB128" s="84"/>
      <c r="HC128" s="84"/>
      <c r="HD128" s="84"/>
      <c r="HE128" s="84"/>
      <c r="HF128" s="84"/>
      <c r="HG128" s="84"/>
      <c r="HH128" s="84"/>
      <c r="HI128" s="84"/>
      <c r="HJ128" s="84"/>
      <c r="HK128" s="84"/>
      <c r="HL128" s="84"/>
      <c r="HM128" s="84"/>
      <c r="HN128" s="84"/>
      <c r="HO128" s="84"/>
      <c r="HP128" s="84"/>
      <c r="HQ128" s="84"/>
      <c r="HR128" s="84"/>
      <c r="HS128" s="84"/>
      <c r="HT128" s="84"/>
      <c r="HU128" s="84"/>
      <c r="HV128" s="84"/>
      <c r="HW128" s="84"/>
      <c r="HX128" s="84"/>
      <c r="HY128" s="84"/>
      <c r="HZ128" s="84"/>
      <c r="IA128" s="84"/>
      <c r="IB128" s="84"/>
      <c r="IC128" s="84"/>
      <c r="ID128" s="84"/>
      <c r="IE128" s="84"/>
      <c r="IF128" s="84"/>
      <c r="IG128" s="84"/>
      <c r="IH128" s="84"/>
      <c r="II128" s="84"/>
      <c r="IJ128" s="84"/>
      <c r="IK128" s="84"/>
      <c r="IL128" s="84"/>
      <c r="IM128" s="84"/>
      <c r="IN128" s="84"/>
      <c r="IO128" s="84"/>
      <c r="IP128" s="84"/>
      <c r="IQ128" s="84"/>
      <c r="IR128" s="84"/>
      <c r="IS128" s="84"/>
      <c r="IT128" s="84"/>
      <c r="IU128" s="84"/>
      <c r="IV128" s="84"/>
      <c r="IW128" s="84"/>
      <c r="IX128" s="84"/>
      <c r="IY128" s="84"/>
      <c r="IZ128" s="84"/>
      <c r="JA128" s="84"/>
      <c r="JB128" s="84"/>
      <c r="JC128" s="84"/>
      <c r="JD128" s="84"/>
      <c r="JE128" s="84"/>
      <c r="JF128" s="84"/>
      <c r="JG128" s="84"/>
      <c r="JH128" s="84"/>
      <c r="JI128" s="84"/>
      <c r="JJ128" s="84"/>
      <c r="JK128" s="84"/>
      <c r="JL128" s="84"/>
      <c r="JM128" s="84"/>
      <c r="JN128" s="84"/>
      <c r="JO128" s="84"/>
      <c r="JP128" s="84"/>
      <c r="JQ128" s="84"/>
      <c r="JR128" s="84"/>
      <c r="JS128" s="84"/>
      <c r="JT128" s="84"/>
      <c r="JU128" s="84"/>
      <c r="JV128" s="84"/>
      <c r="JW128" s="84"/>
      <c r="JX128" s="84"/>
      <c r="JY128" s="84"/>
      <c r="JZ128" s="84"/>
      <c r="KA128" s="84"/>
      <c r="KB128" s="84"/>
      <c r="KC128" s="84"/>
      <c r="KD128" s="84"/>
      <c r="KE128" s="84"/>
      <c r="KF128" s="84"/>
      <c r="KG128" s="84"/>
      <c r="KH128" s="84"/>
      <c r="KI128" s="84"/>
      <c r="KJ128" s="84"/>
      <c r="KK128" s="84"/>
      <c r="KL128" s="84"/>
      <c r="KM128" s="84"/>
      <c r="KN128" s="84"/>
      <c r="KO128" s="84"/>
      <c r="KP128" s="84"/>
      <c r="KQ128" s="84"/>
      <c r="KR128" s="84"/>
      <c r="KS128" s="84"/>
      <c r="KT128" s="84"/>
      <c r="KU128" s="84"/>
      <c r="KV128" s="84"/>
      <c r="KW128" s="84"/>
      <c r="KX128" s="84"/>
      <c r="KY128" s="84"/>
      <c r="KZ128" s="84"/>
      <c r="LA128" s="84"/>
      <c r="LB128" s="84"/>
      <c r="LC128" s="84"/>
      <c r="LD128" s="84"/>
      <c r="LE128" s="84"/>
      <c r="LF128" s="84"/>
      <c r="LG128" s="84"/>
      <c r="LH128" s="84"/>
      <c r="LI128" s="84"/>
      <c r="LJ128" s="84"/>
      <c r="LK128" s="84"/>
      <c r="LL128" s="84"/>
      <c r="LM128" s="84"/>
      <c r="LN128" s="84"/>
      <c r="LO128" s="84"/>
      <c r="LP128" s="84"/>
      <c r="LQ128" s="84"/>
      <c r="LR128" s="84"/>
      <c r="LS128" s="84"/>
      <c r="LT128" s="84"/>
      <c r="LU128" s="84"/>
      <c r="LV128" s="84"/>
      <c r="LW128" s="84"/>
      <c r="LX128" s="84"/>
      <c r="LY128" s="84"/>
      <c r="LZ128" s="84"/>
      <c r="MA128" s="84"/>
      <c r="MB128" s="84"/>
      <c r="MC128" s="84"/>
      <c r="MD128" s="84"/>
      <c r="ME128" s="84"/>
      <c r="MF128" s="84"/>
      <c r="MG128" s="84"/>
      <c r="MH128" s="84"/>
      <c r="MI128" s="84"/>
      <c r="MJ128" s="84"/>
      <c r="MK128" s="84"/>
      <c r="ML128" s="84"/>
      <c r="MM128" s="84"/>
      <c r="MN128" s="84"/>
      <c r="MO128" s="84"/>
      <c r="MP128" s="84"/>
      <c r="MQ128" s="84"/>
      <c r="MR128" s="84"/>
      <c r="MS128" s="84"/>
      <c r="MT128" s="84"/>
      <c r="MU128" s="84"/>
      <c r="MV128" s="84"/>
      <c r="MW128" s="84"/>
      <c r="MX128" s="84"/>
      <c r="MY128" s="84"/>
      <c r="MZ128" s="84"/>
      <c r="NA128" s="84"/>
      <c r="NB128" s="84"/>
      <c r="NC128" s="84"/>
      <c r="ND128" s="84"/>
      <c r="NE128" s="84"/>
      <c r="NF128" s="84"/>
      <c r="NG128" s="84"/>
      <c r="NH128" s="84"/>
      <c r="NI128" s="84"/>
      <c r="NJ128" s="84"/>
      <c r="NK128" s="84"/>
      <c r="NL128" s="84"/>
      <c r="NM128" s="84"/>
      <c r="NN128" s="84"/>
      <c r="NO128" s="84"/>
      <c r="NP128" s="84"/>
      <c r="NQ128" s="84"/>
      <c r="NR128" s="84"/>
      <c r="NS128" s="84"/>
      <c r="NT128" s="84"/>
      <c r="NU128" s="84"/>
      <c r="NV128" s="84"/>
      <c r="NW128" s="84"/>
    </row>
    <row r="129" spans="1:387" s="40" customFormat="1" ht="84" customHeight="1" x14ac:dyDescent="0.25">
      <c r="A129" s="79"/>
      <c r="B129" s="79">
        <v>1</v>
      </c>
      <c r="C129" s="79"/>
      <c r="D129" s="79"/>
      <c r="E129" s="79"/>
      <c r="F129" s="30"/>
      <c r="G129" s="30"/>
      <c r="H129" s="30">
        <v>1</v>
      </c>
      <c r="I129" s="30"/>
      <c r="J129" s="30"/>
      <c r="K129" s="30"/>
      <c r="L129" s="30"/>
      <c r="M129" s="32" t="s">
        <v>1465</v>
      </c>
      <c r="N129" s="33" t="s">
        <v>309</v>
      </c>
      <c r="O129" s="3" t="s">
        <v>1531</v>
      </c>
      <c r="P129" s="34" t="s">
        <v>2104</v>
      </c>
      <c r="Q129" s="31" t="s">
        <v>1500</v>
      </c>
      <c r="R129" s="32" t="s">
        <v>796</v>
      </c>
      <c r="S129" s="35" t="s">
        <v>1467</v>
      </c>
      <c r="T129" s="82">
        <v>44726</v>
      </c>
      <c r="U129" s="82">
        <v>44733</v>
      </c>
      <c r="V129" s="82">
        <v>44880</v>
      </c>
      <c r="W129" s="36">
        <v>30000000</v>
      </c>
      <c r="X129" s="19">
        <v>0</v>
      </c>
      <c r="Y129" s="19">
        <v>0</v>
      </c>
      <c r="Z129" s="19">
        <v>0</v>
      </c>
      <c r="AA129" s="19">
        <v>0</v>
      </c>
      <c r="AB129" s="22">
        <f t="shared" si="12"/>
        <v>30000000</v>
      </c>
      <c r="AC129" s="19">
        <v>15000000</v>
      </c>
      <c r="AD129" s="22">
        <f t="shared" si="13"/>
        <v>45000000</v>
      </c>
      <c r="AE129" s="20">
        <v>0</v>
      </c>
      <c r="AF129" s="22">
        <f t="shared" si="14"/>
        <v>45000000</v>
      </c>
      <c r="AG129" s="38" t="s">
        <v>1289</v>
      </c>
      <c r="AH129" s="37" t="s">
        <v>1013</v>
      </c>
      <c r="AI129" s="37" t="s">
        <v>1468</v>
      </c>
      <c r="AJ129" s="39">
        <v>860044349</v>
      </c>
      <c r="AK129" s="39">
        <v>4</v>
      </c>
      <c r="AL129" s="37" t="s">
        <v>528</v>
      </c>
      <c r="AM129" s="39">
        <v>6510700</v>
      </c>
      <c r="AN129" s="108" t="s">
        <v>1307</v>
      </c>
      <c r="AO129" s="109" t="s">
        <v>20</v>
      </c>
      <c r="AP129" s="84"/>
      <c r="AQ129" s="84"/>
      <c r="AR129" s="84"/>
      <c r="AS129" s="84"/>
      <c r="AT129" s="84"/>
      <c r="AU129" s="84"/>
      <c r="AV129" s="84"/>
      <c r="AW129" s="84"/>
      <c r="AX129" s="84"/>
      <c r="AY129" s="84"/>
      <c r="AZ129" s="84"/>
      <c r="BA129" s="84"/>
      <c r="BB129" s="84"/>
      <c r="BC129" s="84"/>
      <c r="BD129" s="84"/>
      <c r="BE129" s="84"/>
      <c r="BF129" s="84"/>
      <c r="BG129" s="84"/>
      <c r="BH129" s="84"/>
      <c r="BI129" s="84"/>
      <c r="BJ129" s="84"/>
      <c r="BK129" s="84"/>
      <c r="BL129" s="84"/>
      <c r="BM129" s="84"/>
      <c r="BN129" s="84"/>
      <c r="BO129" s="84"/>
      <c r="BP129" s="84"/>
      <c r="BQ129" s="84"/>
      <c r="BR129" s="84"/>
      <c r="BS129" s="84"/>
      <c r="BT129" s="84"/>
      <c r="BU129" s="84"/>
      <c r="BV129" s="84"/>
      <c r="BW129" s="84"/>
      <c r="BX129" s="84"/>
      <c r="BY129" s="84"/>
      <c r="BZ129" s="84"/>
      <c r="CA129" s="84"/>
      <c r="CB129" s="84"/>
      <c r="CC129" s="84"/>
      <c r="CD129" s="84"/>
      <c r="CE129" s="84"/>
      <c r="CF129" s="84"/>
      <c r="CG129" s="84"/>
      <c r="CH129" s="84"/>
      <c r="CI129" s="84"/>
      <c r="CJ129" s="84"/>
      <c r="CK129" s="84"/>
      <c r="CL129" s="84"/>
      <c r="CM129" s="84"/>
      <c r="CN129" s="84"/>
      <c r="CO129" s="84"/>
      <c r="CP129" s="84"/>
      <c r="CQ129" s="84"/>
      <c r="CR129" s="84"/>
      <c r="CS129" s="84"/>
      <c r="CT129" s="84"/>
      <c r="CU129" s="84"/>
      <c r="CV129" s="84"/>
      <c r="CW129" s="84"/>
      <c r="CX129" s="84"/>
      <c r="CY129" s="84"/>
      <c r="CZ129" s="84"/>
      <c r="DA129" s="84"/>
      <c r="DB129" s="84"/>
      <c r="DC129" s="84"/>
      <c r="DD129" s="84"/>
      <c r="DE129" s="84"/>
      <c r="DF129" s="84"/>
      <c r="DG129" s="84"/>
      <c r="DH129" s="84"/>
      <c r="DI129" s="84"/>
      <c r="DJ129" s="84"/>
      <c r="DK129" s="84"/>
      <c r="DL129" s="84"/>
      <c r="DM129" s="84"/>
      <c r="DN129" s="84"/>
      <c r="DO129" s="84"/>
      <c r="DP129" s="84"/>
      <c r="DQ129" s="84"/>
      <c r="DR129" s="84"/>
      <c r="DS129" s="84"/>
      <c r="DT129" s="84"/>
      <c r="DU129" s="84"/>
      <c r="DV129" s="84"/>
      <c r="DW129" s="84"/>
      <c r="DX129" s="84"/>
      <c r="DY129" s="84"/>
      <c r="DZ129" s="84"/>
      <c r="EA129" s="84"/>
      <c r="EB129" s="84"/>
      <c r="EC129" s="84"/>
      <c r="ED129" s="84"/>
      <c r="EE129" s="84"/>
      <c r="EF129" s="84"/>
      <c r="EG129" s="84"/>
      <c r="EH129" s="84"/>
      <c r="EI129" s="84"/>
      <c r="EJ129" s="84"/>
      <c r="EK129" s="84"/>
      <c r="EL129" s="84"/>
      <c r="EM129" s="84"/>
      <c r="EN129" s="84"/>
      <c r="EO129" s="84"/>
      <c r="EP129" s="84"/>
      <c r="EQ129" s="84"/>
      <c r="ER129" s="84"/>
      <c r="ES129" s="84"/>
      <c r="ET129" s="84"/>
      <c r="EU129" s="84"/>
      <c r="EV129" s="84"/>
      <c r="EW129" s="84"/>
      <c r="EX129" s="84"/>
      <c r="EY129" s="84"/>
      <c r="EZ129" s="84"/>
      <c r="FA129" s="84"/>
      <c r="FB129" s="84"/>
      <c r="FC129" s="84"/>
      <c r="FD129" s="84"/>
      <c r="FE129" s="84"/>
      <c r="FF129" s="84"/>
      <c r="FG129" s="84"/>
      <c r="FH129" s="84"/>
      <c r="FI129" s="84"/>
      <c r="FJ129" s="84"/>
      <c r="FK129" s="84"/>
      <c r="FL129" s="84"/>
      <c r="FM129" s="84"/>
      <c r="FN129" s="84"/>
      <c r="FO129" s="84"/>
      <c r="FP129" s="84"/>
      <c r="FQ129" s="84"/>
      <c r="FR129" s="84"/>
      <c r="FS129" s="84"/>
      <c r="FT129" s="84"/>
      <c r="FU129" s="84"/>
      <c r="FV129" s="84"/>
      <c r="FW129" s="84"/>
      <c r="FX129" s="84"/>
      <c r="FY129" s="84"/>
      <c r="FZ129" s="84"/>
      <c r="GA129" s="84"/>
      <c r="GB129" s="84"/>
      <c r="GC129" s="84"/>
      <c r="GD129" s="84"/>
      <c r="GE129" s="84"/>
      <c r="GF129" s="84"/>
      <c r="GG129" s="84"/>
      <c r="GH129" s="84"/>
      <c r="GI129" s="84"/>
      <c r="GJ129" s="84"/>
      <c r="GK129" s="84"/>
      <c r="GL129" s="84"/>
      <c r="GM129" s="84"/>
      <c r="GN129" s="84"/>
      <c r="GO129" s="84"/>
      <c r="GP129" s="84"/>
      <c r="GQ129" s="84"/>
      <c r="GR129" s="84"/>
      <c r="GS129" s="84"/>
      <c r="GT129" s="84"/>
      <c r="GU129" s="84"/>
      <c r="GV129" s="84"/>
      <c r="GW129" s="84"/>
      <c r="GX129" s="84"/>
      <c r="GY129" s="84"/>
      <c r="GZ129" s="84"/>
      <c r="HA129" s="84"/>
      <c r="HB129" s="84"/>
      <c r="HC129" s="84"/>
      <c r="HD129" s="84"/>
      <c r="HE129" s="84"/>
      <c r="HF129" s="84"/>
      <c r="HG129" s="84"/>
      <c r="HH129" s="84"/>
      <c r="HI129" s="84"/>
      <c r="HJ129" s="84"/>
      <c r="HK129" s="84"/>
      <c r="HL129" s="84"/>
      <c r="HM129" s="84"/>
      <c r="HN129" s="84"/>
      <c r="HO129" s="84"/>
      <c r="HP129" s="84"/>
      <c r="HQ129" s="84"/>
      <c r="HR129" s="84"/>
      <c r="HS129" s="84"/>
      <c r="HT129" s="84"/>
      <c r="HU129" s="84"/>
      <c r="HV129" s="84"/>
      <c r="HW129" s="84"/>
      <c r="HX129" s="84"/>
      <c r="HY129" s="84"/>
      <c r="HZ129" s="84"/>
      <c r="IA129" s="84"/>
      <c r="IB129" s="84"/>
      <c r="IC129" s="84"/>
      <c r="ID129" s="84"/>
      <c r="IE129" s="84"/>
      <c r="IF129" s="84"/>
      <c r="IG129" s="84"/>
      <c r="IH129" s="84"/>
      <c r="II129" s="84"/>
      <c r="IJ129" s="84"/>
      <c r="IK129" s="84"/>
      <c r="IL129" s="84"/>
      <c r="IM129" s="84"/>
      <c r="IN129" s="84"/>
      <c r="IO129" s="84"/>
      <c r="IP129" s="84"/>
      <c r="IQ129" s="84"/>
      <c r="IR129" s="84"/>
      <c r="IS129" s="84"/>
      <c r="IT129" s="84"/>
      <c r="IU129" s="84"/>
      <c r="IV129" s="84"/>
      <c r="IW129" s="84"/>
      <c r="IX129" s="84"/>
      <c r="IY129" s="84"/>
      <c r="IZ129" s="84"/>
      <c r="JA129" s="84"/>
      <c r="JB129" s="84"/>
      <c r="JC129" s="84"/>
      <c r="JD129" s="84"/>
      <c r="JE129" s="84"/>
      <c r="JF129" s="84"/>
      <c r="JG129" s="84"/>
      <c r="JH129" s="84"/>
      <c r="JI129" s="84"/>
      <c r="JJ129" s="84"/>
      <c r="JK129" s="84"/>
      <c r="JL129" s="84"/>
      <c r="JM129" s="84"/>
      <c r="JN129" s="84"/>
      <c r="JO129" s="84"/>
      <c r="JP129" s="84"/>
      <c r="JQ129" s="84"/>
      <c r="JR129" s="84"/>
      <c r="JS129" s="84"/>
      <c r="JT129" s="84"/>
      <c r="JU129" s="84"/>
      <c r="JV129" s="84"/>
      <c r="JW129" s="84"/>
      <c r="JX129" s="84"/>
      <c r="JY129" s="84"/>
      <c r="JZ129" s="84"/>
      <c r="KA129" s="84"/>
      <c r="KB129" s="84"/>
      <c r="KC129" s="84"/>
      <c r="KD129" s="84"/>
      <c r="KE129" s="84"/>
      <c r="KF129" s="84"/>
      <c r="KG129" s="84"/>
      <c r="KH129" s="84"/>
      <c r="KI129" s="84"/>
      <c r="KJ129" s="84"/>
      <c r="KK129" s="84"/>
      <c r="KL129" s="84"/>
      <c r="KM129" s="84"/>
      <c r="KN129" s="84"/>
      <c r="KO129" s="84"/>
      <c r="KP129" s="84"/>
      <c r="KQ129" s="84"/>
      <c r="KR129" s="84"/>
      <c r="KS129" s="84"/>
      <c r="KT129" s="84"/>
      <c r="KU129" s="84"/>
      <c r="KV129" s="84"/>
      <c r="KW129" s="84"/>
      <c r="KX129" s="84"/>
      <c r="KY129" s="84"/>
      <c r="KZ129" s="84"/>
      <c r="LA129" s="84"/>
      <c r="LB129" s="84"/>
      <c r="LC129" s="84"/>
      <c r="LD129" s="84"/>
      <c r="LE129" s="84"/>
      <c r="LF129" s="84"/>
      <c r="LG129" s="84"/>
      <c r="LH129" s="84"/>
      <c r="LI129" s="84"/>
      <c r="LJ129" s="84"/>
      <c r="LK129" s="84"/>
      <c r="LL129" s="84"/>
      <c r="LM129" s="84"/>
      <c r="LN129" s="84"/>
      <c r="LO129" s="84"/>
      <c r="LP129" s="84"/>
      <c r="LQ129" s="84"/>
      <c r="LR129" s="84"/>
      <c r="LS129" s="84"/>
      <c r="LT129" s="84"/>
      <c r="LU129" s="84"/>
      <c r="LV129" s="84"/>
      <c r="LW129" s="84"/>
      <c r="LX129" s="84"/>
      <c r="LY129" s="84"/>
      <c r="LZ129" s="84"/>
      <c r="MA129" s="84"/>
      <c r="MB129" s="84"/>
      <c r="MC129" s="84"/>
      <c r="MD129" s="84"/>
      <c r="ME129" s="84"/>
      <c r="MF129" s="84"/>
      <c r="MG129" s="84"/>
      <c r="MH129" s="84"/>
      <c r="MI129" s="84"/>
      <c r="MJ129" s="84"/>
      <c r="MK129" s="84"/>
      <c r="ML129" s="84"/>
      <c r="MM129" s="84"/>
      <c r="MN129" s="84"/>
      <c r="MO129" s="84"/>
      <c r="MP129" s="84"/>
      <c r="MQ129" s="84"/>
      <c r="MR129" s="84"/>
      <c r="MS129" s="84"/>
      <c r="MT129" s="84"/>
      <c r="MU129" s="84"/>
      <c r="MV129" s="84"/>
      <c r="MW129" s="84"/>
      <c r="MX129" s="84"/>
      <c r="MY129" s="84"/>
      <c r="MZ129" s="84"/>
      <c r="NA129" s="84"/>
      <c r="NB129" s="84"/>
      <c r="NC129" s="84"/>
      <c r="ND129" s="84"/>
      <c r="NE129" s="84"/>
      <c r="NF129" s="84"/>
      <c r="NG129" s="84"/>
      <c r="NH129" s="84"/>
      <c r="NI129" s="84"/>
      <c r="NJ129" s="84"/>
      <c r="NK129" s="84"/>
      <c r="NL129" s="84"/>
      <c r="NM129" s="84"/>
      <c r="NN129" s="84"/>
      <c r="NO129" s="84"/>
      <c r="NP129" s="84"/>
      <c r="NQ129" s="84"/>
      <c r="NR129" s="84"/>
      <c r="NS129" s="84"/>
      <c r="NT129" s="84"/>
      <c r="NU129" s="84"/>
      <c r="NV129" s="84"/>
      <c r="NW129" s="84"/>
    </row>
    <row r="130" spans="1:387" s="40" customFormat="1" ht="84" customHeight="1" x14ac:dyDescent="0.25">
      <c r="A130" s="79"/>
      <c r="B130" s="79">
        <v>1</v>
      </c>
      <c r="C130" s="79"/>
      <c r="D130" s="79"/>
      <c r="E130" s="79"/>
      <c r="F130" s="30"/>
      <c r="G130" s="30"/>
      <c r="H130" s="30">
        <v>1</v>
      </c>
      <c r="I130" s="30"/>
      <c r="J130" s="30"/>
      <c r="K130" s="30"/>
      <c r="L130" s="30"/>
      <c r="M130" s="32" t="s">
        <v>1465</v>
      </c>
      <c r="N130" s="33" t="s">
        <v>309</v>
      </c>
      <c r="O130" s="3" t="s">
        <v>1531</v>
      </c>
      <c r="P130" s="34" t="s">
        <v>2104</v>
      </c>
      <c r="Q130" s="31" t="s">
        <v>1915</v>
      </c>
      <c r="R130" s="32" t="s">
        <v>1469</v>
      </c>
      <c r="S130" s="35" t="s">
        <v>1470</v>
      </c>
      <c r="T130" s="82">
        <v>44726</v>
      </c>
      <c r="U130" s="82">
        <v>44733</v>
      </c>
      <c r="V130" s="82">
        <v>44880</v>
      </c>
      <c r="W130" s="36">
        <v>16185000</v>
      </c>
      <c r="X130" s="19">
        <v>0</v>
      </c>
      <c r="Y130" s="19">
        <v>0</v>
      </c>
      <c r="Z130" s="19">
        <v>0</v>
      </c>
      <c r="AA130" s="19">
        <v>0</v>
      </c>
      <c r="AB130" s="22">
        <f t="shared" si="12"/>
        <v>16185000</v>
      </c>
      <c r="AC130" s="19">
        <v>8092500</v>
      </c>
      <c r="AD130" s="22">
        <f t="shared" si="13"/>
        <v>24277500</v>
      </c>
      <c r="AE130" s="20">
        <v>0</v>
      </c>
      <c r="AF130" s="22">
        <f t="shared" si="14"/>
        <v>24277500</v>
      </c>
      <c r="AG130" s="38" t="s">
        <v>1289</v>
      </c>
      <c r="AH130" s="37" t="s">
        <v>1013</v>
      </c>
      <c r="AI130" s="37" t="s">
        <v>443</v>
      </c>
      <c r="AJ130" s="39">
        <v>900542229</v>
      </c>
      <c r="AK130" s="39">
        <v>1</v>
      </c>
      <c r="AL130" s="37" t="s">
        <v>444</v>
      </c>
      <c r="AM130" s="39">
        <v>8985371</v>
      </c>
      <c r="AN130" s="108" t="s">
        <v>147</v>
      </c>
      <c r="AO130" s="109" t="s">
        <v>20</v>
      </c>
      <c r="AP130" s="84"/>
      <c r="AQ130" s="84"/>
      <c r="AR130" s="84"/>
      <c r="AS130" s="84"/>
      <c r="AT130" s="84"/>
      <c r="AU130" s="84"/>
      <c r="AV130" s="84"/>
      <c r="AW130" s="84"/>
      <c r="AX130" s="84"/>
      <c r="AY130" s="84"/>
      <c r="AZ130" s="84"/>
      <c r="BA130" s="84"/>
      <c r="BB130" s="84"/>
      <c r="BC130" s="84"/>
      <c r="BD130" s="84"/>
      <c r="BE130" s="84"/>
      <c r="BF130" s="84"/>
      <c r="BG130" s="84"/>
      <c r="BH130" s="84"/>
      <c r="BI130" s="84"/>
      <c r="BJ130" s="84"/>
      <c r="BK130" s="84"/>
      <c r="BL130" s="84"/>
      <c r="BM130" s="84"/>
      <c r="BN130" s="84"/>
      <c r="BO130" s="84"/>
      <c r="BP130" s="84"/>
      <c r="BQ130" s="84"/>
      <c r="BR130" s="84"/>
      <c r="BS130" s="84"/>
      <c r="BT130" s="84"/>
      <c r="BU130" s="84"/>
      <c r="BV130" s="84"/>
      <c r="BW130" s="84"/>
      <c r="BX130" s="84"/>
      <c r="BY130" s="84"/>
      <c r="BZ130" s="84"/>
      <c r="CA130" s="84"/>
      <c r="CB130" s="84"/>
      <c r="CC130" s="84"/>
      <c r="CD130" s="84"/>
      <c r="CE130" s="84"/>
      <c r="CF130" s="84"/>
      <c r="CG130" s="84"/>
      <c r="CH130" s="84"/>
      <c r="CI130" s="84"/>
      <c r="CJ130" s="84"/>
      <c r="CK130" s="84"/>
      <c r="CL130" s="84"/>
      <c r="CM130" s="84"/>
      <c r="CN130" s="84"/>
      <c r="CO130" s="84"/>
      <c r="CP130" s="84"/>
      <c r="CQ130" s="84"/>
      <c r="CR130" s="84"/>
      <c r="CS130" s="84"/>
      <c r="CT130" s="84"/>
      <c r="CU130" s="84"/>
      <c r="CV130" s="84"/>
      <c r="CW130" s="84"/>
      <c r="CX130" s="84"/>
      <c r="CY130" s="84"/>
      <c r="CZ130" s="84"/>
      <c r="DA130" s="84"/>
      <c r="DB130" s="84"/>
      <c r="DC130" s="84"/>
      <c r="DD130" s="84"/>
      <c r="DE130" s="84"/>
      <c r="DF130" s="84"/>
      <c r="DG130" s="84"/>
      <c r="DH130" s="84"/>
      <c r="DI130" s="84"/>
      <c r="DJ130" s="84"/>
      <c r="DK130" s="84"/>
      <c r="DL130" s="84"/>
      <c r="DM130" s="84"/>
      <c r="DN130" s="84"/>
      <c r="DO130" s="84"/>
      <c r="DP130" s="84"/>
      <c r="DQ130" s="84"/>
      <c r="DR130" s="84"/>
      <c r="DS130" s="84"/>
      <c r="DT130" s="84"/>
      <c r="DU130" s="84"/>
      <c r="DV130" s="84"/>
      <c r="DW130" s="84"/>
      <c r="DX130" s="84"/>
      <c r="DY130" s="84"/>
      <c r="DZ130" s="84"/>
      <c r="EA130" s="84"/>
      <c r="EB130" s="84"/>
      <c r="EC130" s="84"/>
      <c r="ED130" s="84"/>
      <c r="EE130" s="84"/>
      <c r="EF130" s="84"/>
      <c r="EG130" s="84"/>
      <c r="EH130" s="84"/>
      <c r="EI130" s="84"/>
      <c r="EJ130" s="84"/>
      <c r="EK130" s="84"/>
      <c r="EL130" s="84"/>
      <c r="EM130" s="84"/>
      <c r="EN130" s="84"/>
      <c r="EO130" s="84"/>
      <c r="EP130" s="84"/>
      <c r="EQ130" s="84"/>
      <c r="ER130" s="84"/>
      <c r="ES130" s="84"/>
      <c r="ET130" s="84"/>
      <c r="EU130" s="84"/>
      <c r="EV130" s="84"/>
      <c r="EW130" s="84"/>
      <c r="EX130" s="84"/>
      <c r="EY130" s="84"/>
      <c r="EZ130" s="84"/>
      <c r="FA130" s="84"/>
      <c r="FB130" s="84"/>
      <c r="FC130" s="84"/>
      <c r="FD130" s="84"/>
      <c r="FE130" s="84"/>
      <c r="FF130" s="84"/>
      <c r="FG130" s="84"/>
      <c r="FH130" s="84"/>
      <c r="FI130" s="84"/>
      <c r="FJ130" s="84"/>
      <c r="FK130" s="84"/>
      <c r="FL130" s="84"/>
      <c r="FM130" s="84"/>
      <c r="FN130" s="84"/>
      <c r="FO130" s="84"/>
      <c r="FP130" s="84"/>
      <c r="FQ130" s="84"/>
      <c r="FR130" s="84"/>
      <c r="FS130" s="84"/>
      <c r="FT130" s="84"/>
      <c r="FU130" s="84"/>
      <c r="FV130" s="84"/>
      <c r="FW130" s="84"/>
      <c r="FX130" s="84"/>
      <c r="FY130" s="84"/>
      <c r="FZ130" s="84"/>
      <c r="GA130" s="84"/>
      <c r="GB130" s="84"/>
      <c r="GC130" s="84"/>
      <c r="GD130" s="84"/>
      <c r="GE130" s="84"/>
      <c r="GF130" s="84"/>
      <c r="GG130" s="84"/>
      <c r="GH130" s="84"/>
      <c r="GI130" s="84"/>
      <c r="GJ130" s="84"/>
      <c r="GK130" s="84"/>
      <c r="GL130" s="84"/>
      <c r="GM130" s="84"/>
      <c r="GN130" s="84"/>
      <c r="GO130" s="84"/>
      <c r="GP130" s="84"/>
      <c r="GQ130" s="84"/>
      <c r="GR130" s="84"/>
      <c r="GS130" s="84"/>
      <c r="GT130" s="84"/>
      <c r="GU130" s="84"/>
      <c r="GV130" s="84"/>
      <c r="GW130" s="84"/>
      <c r="GX130" s="84"/>
      <c r="GY130" s="84"/>
      <c r="GZ130" s="84"/>
      <c r="HA130" s="84"/>
      <c r="HB130" s="84"/>
      <c r="HC130" s="84"/>
      <c r="HD130" s="84"/>
      <c r="HE130" s="84"/>
      <c r="HF130" s="84"/>
      <c r="HG130" s="84"/>
      <c r="HH130" s="84"/>
      <c r="HI130" s="84"/>
      <c r="HJ130" s="84"/>
      <c r="HK130" s="84"/>
      <c r="HL130" s="84"/>
      <c r="HM130" s="84"/>
      <c r="HN130" s="84"/>
      <c r="HO130" s="84"/>
      <c r="HP130" s="84"/>
      <c r="HQ130" s="84"/>
      <c r="HR130" s="84"/>
      <c r="HS130" s="84"/>
      <c r="HT130" s="84"/>
      <c r="HU130" s="84"/>
      <c r="HV130" s="84"/>
      <c r="HW130" s="84"/>
      <c r="HX130" s="84"/>
      <c r="HY130" s="84"/>
      <c r="HZ130" s="84"/>
      <c r="IA130" s="84"/>
      <c r="IB130" s="84"/>
      <c r="IC130" s="84"/>
      <c r="ID130" s="84"/>
      <c r="IE130" s="84"/>
      <c r="IF130" s="84"/>
      <c r="IG130" s="84"/>
      <c r="IH130" s="84"/>
      <c r="II130" s="84"/>
      <c r="IJ130" s="84"/>
      <c r="IK130" s="84"/>
      <c r="IL130" s="84"/>
      <c r="IM130" s="84"/>
      <c r="IN130" s="84"/>
      <c r="IO130" s="84"/>
      <c r="IP130" s="84"/>
      <c r="IQ130" s="84"/>
      <c r="IR130" s="84"/>
      <c r="IS130" s="84"/>
      <c r="IT130" s="84"/>
      <c r="IU130" s="84"/>
      <c r="IV130" s="84"/>
      <c r="IW130" s="84"/>
      <c r="IX130" s="84"/>
      <c r="IY130" s="84"/>
      <c r="IZ130" s="84"/>
      <c r="JA130" s="84"/>
      <c r="JB130" s="84"/>
      <c r="JC130" s="84"/>
      <c r="JD130" s="84"/>
      <c r="JE130" s="84"/>
      <c r="JF130" s="84"/>
      <c r="JG130" s="84"/>
      <c r="JH130" s="84"/>
      <c r="JI130" s="84"/>
      <c r="JJ130" s="84"/>
      <c r="JK130" s="84"/>
      <c r="JL130" s="84"/>
      <c r="JM130" s="84"/>
      <c r="JN130" s="84"/>
      <c r="JO130" s="84"/>
      <c r="JP130" s="84"/>
      <c r="JQ130" s="84"/>
      <c r="JR130" s="84"/>
      <c r="JS130" s="84"/>
      <c r="JT130" s="84"/>
      <c r="JU130" s="84"/>
      <c r="JV130" s="84"/>
      <c r="JW130" s="84"/>
      <c r="JX130" s="84"/>
      <c r="JY130" s="84"/>
      <c r="JZ130" s="84"/>
      <c r="KA130" s="84"/>
      <c r="KB130" s="84"/>
      <c r="KC130" s="84"/>
      <c r="KD130" s="84"/>
      <c r="KE130" s="84"/>
      <c r="KF130" s="84"/>
      <c r="KG130" s="84"/>
      <c r="KH130" s="84"/>
      <c r="KI130" s="84"/>
      <c r="KJ130" s="84"/>
      <c r="KK130" s="84"/>
      <c r="KL130" s="84"/>
      <c r="KM130" s="84"/>
      <c r="KN130" s="84"/>
      <c r="KO130" s="84"/>
      <c r="KP130" s="84"/>
      <c r="KQ130" s="84"/>
      <c r="KR130" s="84"/>
      <c r="KS130" s="84"/>
      <c r="KT130" s="84"/>
      <c r="KU130" s="84"/>
      <c r="KV130" s="84"/>
      <c r="KW130" s="84"/>
      <c r="KX130" s="84"/>
      <c r="KY130" s="84"/>
      <c r="KZ130" s="84"/>
      <c r="LA130" s="84"/>
      <c r="LB130" s="84"/>
      <c r="LC130" s="84"/>
      <c r="LD130" s="84"/>
      <c r="LE130" s="84"/>
      <c r="LF130" s="84"/>
      <c r="LG130" s="84"/>
      <c r="LH130" s="84"/>
      <c r="LI130" s="84"/>
      <c r="LJ130" s="84"/>
      <c r="LK130" s="84"/>
      <c r="LL130" s="84"/>
      <c r="LM130" s="84"/>
      <c r="LN130" s="84"/>
      <c r="LO130" s="84"/>
      <c r="LP130" s="84"/>
      <c r="LQ130" s="84"/>
      <c r="LR130" s="84"/>
      <c r="LS130" s="84"/>
      <c r="LT130" s="84"/>
      <c r="LU130" s="84"/>
      <c r="LV130" s="84"/>
      <c r="LW130" s="84"/>
      <c r="LX130" s="84"/>
      <c r="LY130" s="84"/>
      <c r="LZ130" s="84"/>
      <c r="MA130" s="84"/>
      <c r="MB130" s="84"/>
      <c r="MC130" s="84"/>
      <c r="MD130" s="84"/>
      <c r="ME130" s="84"/>
      <c r="MF130" s="84"/>
      <c r="MG130" s="84"/>
      <c r="MH130" s="84"/>
      <c r="MI130" s="84"/>
      <c r="MJ130" s="84"/>
      <c r="MK130" s="84"/>
      <c r="ML130" s="84"/>
      <c r="MM130" s="84"/>
      <c r="MN130" s="84"/>
      <c r="MO130" s="84"/>
      <c r="MP130" s="84"/>
      <c r="MQ130" s="84"/>
      <c r="MR130" s="84"/>
      <c r="MS130" s="84"/>
      <c r="MT130" s="84"/>
      <c r="MU130" s="84"/>
      <c r="MV130" s="84"/>
      <c r="MW130" s="84"/>
      <c r="MX130" s="84"/>
      <c r="MY130" s="84"/>
      <c r="MZ130" s="84"/>
      <c r="NA130" s="84"/>
      <c r="NB130" s="84"/>
      <c r="NC130" s="84"/>
      <c r="ND130" s="84"/>
      <c r="NE130" s="84"/>
      <c r="NF130" s="84"/>
      <c r="NG130" s="84"/>
      <c r="NH130" s="84"/>
      <c r="NI130" s="84"/>
      <c r="NJ130" s="84"/>
      <c r="NK130" s="84"/>
      <c r="NL130" s="84"/>
      <c r="NM130" s="84"/>
      <c r="NN130" s="84"/>
      <c r="NO130" s="84"/>
      <c r="NP130" s="84"/>
      <c r="NQ130" s="84"/>
      <c r="NR130" s="84"/>
      <c r="NS130" s="84"/>
      <c r="NT130" s="84"/>
      <c r="NU130" s="84"/>
      <c r="NV130" s="84"/>
      <c r="NW130" s="84"/>
    </row>
    <row r="131" spans="1:387" s="40" customFormat="1" ht="84" customHeight="1" x14ac:dyDescent="0.25">
      <c r="A131" s="79"/>
      <c r="B131" s="79">
        <v>1</v>
      </c>
      <c r="C131" s="79"/>
      <c r="D131" s="79"/>
      <c r="E131" s="79"/>
      <c r="F131" s="30"/>
      <c r="G131" s="30"/>
      <c r="H131" s="30">
        <v>1</v>
      </c>
      <c r="I131" s="30"/>
      <c r="J131" s="30"/>
      <c r="K131" s="30"/>
      <c r="L131" s="30"/>
      <c r="M131" s="32" t="s">
        <v>1498</v>
      </c>
      <c r="N131" s="33" t="s">
        <v>309</v>
      </c>
      <c r="O131" s="3" t="s">
        <v>1532</v>
      </c>
      <c r="P131" s="34" t="s">
        <v>2105</v>
      </c>
      <c r="Q131" s="31" t="s">
        <v>1524</v>
      </c>
      <c r="R131" s="32" t="s">
        <v>141</v>
      </c>
      <c r="S131" s="35" t="s">
        <v>1499</v>
      </c>
      <c r="T131" s="82">
        <v>44733</v>
      </c>
      <c r="U131" s="82">
        <v>44749</v>
      </c>
      <c r="V131" s="82">
        <v>44880</v>
      </c>
      <c r="W131" s="36">
        <v>62342000</v>
      </c>
      <c r="X131" s="19">
        <v>0</v>
      </c>
      <c r="Y131" s="19">
        <v>0</v>
      </c>
      <c r="Z131" s="19">
        <v>0</v>
      </c>
      <c r="AA131" s="19">
        <v>0</v>
      </c>
      <c r="AB131" s="22">
        <f t="shared" si="12"/>
        <v>62342000</v>
      </c>
      <c r="AC131" s="19">
        <v>0</v>
      </c>
      <c r="AD131" s="22">
        <f t="shared" ref="AD131:AD150" si="15">AB131+AC131</f>
        <v>62342000</v>
      </c>
      <c r="AE131" s="20">
        <v>0</v>
      </c>
      <c r="AF131" s="22">
        <f t="shared" ref="AF131:AF150" si="16">AD131-AE131</f>
        <v>62342000</v>
      </c>
      <c r="AG131" s="38" t="s">
        <v>1289</v>
      </c>
      <c r="AH131" s="37" t="s">
        <v>1013</v>
      </c>
      <c r="AI131" s="37" t="s">
        <v>1237</v>
      </c>
      <c r="AJ131" s="39">
        <v>860020309</v>
      </c>
      <c r="AK131" s="39">
        <v>6</v>
      </c>
      <c r="AL131" s="37" t="s">
        <v>529</v>
      </c>
      <c r="AM131" s="39">
        <v>7566060</v>
      </c>
      <c r="AN131" s="108" t="s">
        <v>145</v>
      </c>
      <c r="AO131" s="109" t="s">
        <v>20</v>
      </c>
      <c r="AP131" s="84"/>
      <c r="AQ131" s="84"/>
      <c r="AR131" s="84"/>
      <c r="AS131" s="84"/>
      <c r="AT131" s="84"/>
      <c r="AU131" s="84"/>
      <c r="AV131" s="84"/>
      <c r="AW131" s="84"/>
      <c r="AX131" s="84"/>
      <c r="AY131" s="84"/>
      <c r="AZ131" s="84"/>
      <c r="BA131" s="84"/>
      <c r="BB131" s="84"/>
      <c r="BC131" s="84"/>
      <c r="BD131" s="84"/>
      <c r="BE131" s="84"/>
      <c r="BF131" s="84"/>
      <c r="BG131" s="84"/>
      <c r="BH131" s="84"/>
      <c r="BI131" s="84"/>
      <c r="BJ131" s="84"/>
      <c r="BK131" s="84"/>
      <c r="BL131" s="84"/>
      <c r="BM131" s="84"/>
      <c r="BN131" s="84"/>
      <c r="BO131" s="84"/>
      <c r="BP131" s="84"/>
      <c r="BQ131" s="84"/>
      <c r="BR131" s="84"/>
      <c r="BS131" s="84"/>
      <c r="BT131" s="84"/>
      <c r="BU131" s="84"/>
      <c r="BV131" s="84"/>
      <c r="BW131" s="84"/>
      <c r="BX131" s="84"/>
      <c r="BY131" s="84"/>
      <c r="BZ131" s="84"/>
      <c r="CA131" s="84"/>
      <c r="CB131" s="84"/>
      <c r="CC131" s="84"/>
      <c r="CD131" s="84"/>
      <c r="CE131" s="84"/>
      <c r="CF131" s="84"/>
      <c r="CG131" s="84"/>
      <c r="CH131" s="84"/>
      <c r="CI131" s="84"/>
      <c r="CJ131" s="84"/>
      <c r="CK131" s="84"/>
      <c r="CL131" s="84"/>
      <c r="CM131" s="84"/>
      <c r="CN131" s="84"/>
      <c r="CO131" s="84"/>
      <c r="CP131" s="84"/>
      <c r="CQ131" s="84"/>
      <c r="CR131" s="84"/>
      <c r="CS131" s="84"/>
      <c r="CT131" s="84"/>
      <c r="CU131" s="84"/>
      <c r="CV131" s="84"/>
      <c r="CW131" s="84"/>
      <c r="CX131" s="84"/>
      <c r="CY131" s="84"/>
      <c r="CZ131" s="84"/>
      <c r="DA131" s="84"/>
      <c r="DB131" s="84"/>
      <c r="DC131" s="84"/>
      <c r="DD131" s="84"/>
      <c r="DE131" s="84"/>
      <c r="DF131" s="84"/>
      <c r="DG131" s="84"/>
      <c r="DH131" s="84"/>
      <c r="DI131" s="84"/>
      <c r="DJ131" s="84"/>
      <c r="DK131" s="84"/>
      <c r="DL131" s="84"/>
      <c r="DM131" s="84"/>
      <c r="DN131" s="84"/>
      <c r="DO131" s="84"/>
      <c r="DP131" s="84"/>
      <c r="DQ131" s="84"/>
      <c r="DR131" s="84"/>
      <c r="DS131" s="84"/>
      <c r="DT131" s="84"/>
      <c r="DU131" s="84"/>
      <c r="DV131" s="84"/>
      <c r="DW131" s="84"/>
      <c r="DX131" s="84"/>
      <c r="DY131" s="84"/>
      <c r="DZ131" s="84"/>
      <c r="EA131" s="84"/>
      <c r="EB131" s="84"/>
      <c r="EC131" s="84"/>
      <c r="ED131" s="84"/>
      <c r="EE131" s="84"/>
      <c r="EF131" s="84"/>
      <c r="EG131" s="84"/>
      <c r="EH131" s="84"/>
      <c r="EI131" s="84"/>
      <c r="EJ131" s="84"/>
      <c r="EK131" s="84"/>
      <c r="EL131" s="84"/>
      <c r="EM131" s="84"/>
      <c r="EN131" s="84"/>
      <c r="EO131" s="84"/>
      <c r="EP131" s="84"/>
      <c r="EQ131" s="84"/>
      <c r="ER131" s="84"/>
      <c r="ES131" s="84"/>
      <c r="ET131" s="84"/>
      <c r="EU131" s="84"/>
      <c r="EV131" s="84"/>
      <c r="EW131" s="84"/>
      <c r="EX131" s="84"/>
      <c r="EY131" s="84"/>
      <c r="EZ131" s="84"/>
      <c r="FA131" s="84"/>
      <c r="FB131" s="84"/>
      <c r="FC131" s="84"/>
      <c r="FD131" s="84"/>
      <c r="FE131" s="84"/>
      <c r="FF131" s="84"/>
      <c r="FG131" s="84"/>
      <c r="FH131" s="84"/>
      <c r="FI131" s="84"/>
      <c r="FJ131" s="84"/>
      <c r="FK131" s="84"/>
      <c r="FL131" s="84"/>
      <c r="FM131" s="84"/>
      <c r="FN131" s="84"/>
      <c r="FO131" s="84"/>
      <c r="FP131" s="84"/>
      <c r="FQ131" s="84"/>
      <c r="FR131" s="84"/>
      <c r="FS131" s="84"/>
      <c r="FT131" s="84"/>
      <c r="FU131" s="84"/>
      <c r="FV131" s="84"/>
      <c r="FW131" s="84"/>
      <c r="FX131" s="84"/>
      <c r="FY131" s="84"/>
      <c r="FZ131" s="84"/>
      <c r="GA131" s="84"/>
      <c r="GB131" s="84"/>
      <c r="GC131" s="84"/>
      <c r="GD131" s="84"/>
      <c r="GE131" s="84"/>
      <c r="GF131" s="84"/>
      <c r="GG131" s="84"/>
      <c r="GH131" s="84"/>
      <c r="GI131" s="84"/>
      <c r="GJ131" s="84"/>
      <c r="GK131" s="84"/>
      <c r="GL131" s="84"/>
      <c r="GM131" s="84"/>
      <c r="GN131" s="84"/>
      <c r="GO131" s="84"/>
      <c r="GP131" s="84"/>
      <c r="GQ131" s="84"/>
      <c r="GR131" s="84"/>
      <c r="GS131" s="84"/>
      <c r="GT131" s="84"/>
      <c r="GU131" s="84"/>
      <c r="GV131" s="84"/>
      <c r="GW131" s="84"/>
      <c r="GX131" s="84"/>
      <c r="GY131" s="84"/>
      <c r="GZ131" s="84"/>
      <c r="HA131" s="84"/>
      <c r="HB131" s="84"/>
      <c r="HC131" s="84"/>
      <c r="HD131" s="84"/>
      <c r="HE131" s="84"/>
      <c r="HF131" s="84"/>
      <c r="HG131" s="84"/>
      <c r="HH131" s="84"/>
      <c r="HI131" s="84"/>
      <c r="HJ131" s="84"/>
      <c r="HK131" s="84"/>
      <c r="HL131" s="84"/>
      <c r="HM131" s="84"/>
      <c r="HN131" s="84"/>
      <c r="HO131" s="84"/>
      <c r="HP131" s="84"/>
      <c r="HQ131" s="84"/>
      <c r="HR131" s="84"/>
      <c r="HS131" s="84"/>
      <c r="HT131" s="84"/>
      <c r="HU131" s="84"/>
      <c r="HV131" s="84"/>
      <c r="HW131" s="84"/>
      <c r="HX131" s="84"/>
      <c r="HY131" s="84"/>
      <c r="HZ131" s="84"/>
      <c r="IA131" s="84"/>
      <c r="IB131" s="84"/>
      <c r="IC131" s="84"/>
      <c r="ID131" s="84"/>
      <c r="IE131" s="84"/>
      <c r="IF131" s="84"/>
      <c r="IG131" s="84"/>
      <c r="IH131" s="84"/>
      <c r="II131" s="84"/>
      <c r="IJ131" s="84"/>
      <c r="IK131" s="84"/>
      <c r="IL131" s="84"/>
      <c r="IM131" s="84"/>
      <c r="IN131" s="84"/>
      <c r="IO131" s="84"/>
      <c r="IP131" s="84"/>
      <c r="IQ131" s="84"/>
      <c r="IR131" s="84"/>
      <c r="IS131" s="84"/>
      <c r="IT131" s="84"/>
      <c r="IU131" s="84"/>
      <c r="IV131" s="84"/>
      <c r="IW131" s="84"/>
      <c r="IX131" s="84"/>
      <c r="IY131" s="84"/>
      <c r="IZ131" s="84"/>
      <c r="JA131" s="84"/>
      <c r="JB131" s="84"/>
      <c r="JC131" s="84"/>
      <c r="JD131" s="84"/>
      <c r="JE131" s="84"/>
      <c r="JF131" s="84"/>
      <c r="JG131" s="84"/>
      <c r="JH131" s="84"/>
      <c r="JI131" s="84"/>
      <c r="JJ131" s="84"/>
      <c r="JK131" s="84"/>
      <c r="JL131" s="84"/>
      <c r="JM131" s="84"/>
      <c r="JN131" s="84"/>
      <c r="JO131" s="84"/>
      <c r="JP131" s="84"/>
      <c r="JQ131" s="84"/>
      <c r="JR131" s="84"/>
      <c r="JS131" s="84"/>
      <c r="JT131" s="84"/>
      <c r="JU131" s="84"/>
      <c r="JV131" s="84"/>
      <c r="JW131" s="84"/>
      <c r="JX131" s="84"/>
      <c r="JY131" s="84"/>
      <c r="JZ131" s="84"/>
      <c r="KA131" s="84"/>
      <c r="KB131" s="84"/>
      <c r="KC131" s="84"/>
      <c r="KD131" s="84"/>
      <c r="KE131" s="84"/>
      <c r="KF131" s="84"/>
      <c r="KG131" s="84"/>
      <c r="KH131" s="84"/>
      <c r="KI131" s="84"/>
      <c r="KJ131" s="84"/>
      <c r="KK131" s="84"/>
      <c r="KL131" s="84"/>
      <c r="KM131" s="84"/>
      <c r="KN131" s="84"/>
      <c r="KO131" s="84"/>
      <c r="KP131" s="84"/>
      <c r="KQ131" s="84"/>
      <c r="KR131" s="84"/>
      <c r="KS131" s="84"/>
      <c r="KT131" s="84"/>
      <c r="KU131" s="84"/>
      <c r="KV131" s="84"/>
      <c r="KW131" s="84"/>
      <c r="KX131" s="84"/>
      <c r="KY131" s="84"/>
      <c r="KZ131" s="84"/>
      <c r="LA131" s="84"/>
      <c r="LB131" s="84"/>
      <c r="LC131" s="84"/>
      <c r="LD131" s="84"/>
      <c r="LE131" s="84"/>
      <c r="LF131" s="84"/>
      <c r="LG131" s="84"/>
      <c r="LH131" s="84"/>
      <c r="LI131" s="84"/>
      <c r="LJ131" s="84"/>
      <c r="LK131" s="84"/>
      <c r="LL131" s="84"/>
      <c r="LM131" s="84"/>
      <c r="LN131" s="84"/>
      <c r="LO131" s="84"/>
      <c r="LP131" s="84"/>
      <c r="LQ131" s="84"/>
      <c r="LR131" s="84"/>
      <c r="LS131" s="84"/>
      <c r="LT131" s="84"/>
      <c r="LU131" s="84"/>
      <c r="LV131" s="84"/>
      <c r="LW131" s="84"/>
      <c r="LX131" s="84"/>
      <c r="LY131" s="84"/>
      <c r="LZ131" s="84"/>
      <c r="MA131" s="84"/>
      <c r="MB131" s="84"/>
      <c r="MC131" s="84"/>
      <c r="MD131" s="84"/>
      <c r="ME131" s="84"/>
      <c r="MF131" s="84"/>
      <c r="MG131" s="84"/>
      <c r="MH131" s="84"/>
      <c r="MI131" s="84"/>
      <c r="MJ131" s="84"/>
      <c r="MK131" s="84"/>
      <c r="ML131" s="84"/>
      <c r="MM131" s="84"/>
      <c r="MN131" s="84"/>
      <c r="MO131" s="84"/>
      <c r="MP131" s="84"/>
      <c r="MQ131" s="84"/>
      <c r="MR131" s="84"/>
      <c r="MS131" s="84"/>
      <c r="MT131" s="84"/>
      <c r="MU131" s="84"/>
      <c r="MV131" s="84"/>
      <c r="MW131" s="84"/>
      <c r="MX131" s="84"/>
      <c r="MY131" s="84"/>
      <c r="MZ131" s="84"/>
      <c r="NA131" s="84"/>
      <c r="NB131" s="84"/>
      <c r="NC131" s="84"/>
      <c r="ND131" s="84"/>
      <c r="NE131" s="84"/>
      <c r="NF131" s="84"/>
      <c r="NG131" s="84"/>
      <c r="NH131" s="84"/>
      <c r="NI131" s="84"/>
      <c r="NJ131" s="84"/>
      <c r="NK131" s="84"/>
      <c r="NL131" s="84"/>
      <c r="NM131" s="84"/>
      <c r="NN131" s="84"/>
      <c r="NO131" s="84"/>
      <c r="NP131" s="84"/>
      <c r="NQ131" s="84"/>
      <c r="NR131" s="84"/>
      <c r="NS131" s="84"/>
      <c r="NT131" s="84"/>
      <c r="NU131" s="84"/>
      <c r="NV131" s="84"/>
      <c r="NW131" s="84"/>
    </row>
    <row r="132" spans="1:387" s="40" customFormat="1" ht="84" customHeight="1" x14ac:dyDescent="0.25">
      <c r="A132" s="79"/>
      <c r="B132" s="79"/>
      <c r="C132" s="79">
        <v>1</v>
      </c>
      <c r="D132" s="79"/>
      <c r="E132" s="79"/>
      <c r="F132" s="30"/>
      <c r="G132" s="30"/>
      <c r="H132" s="30">
        <v>1</v>
      </c>
      <c r="I132" s="30"/>
      <c r="J132" s="30"/>
      <c r="K132" s="30"/>
      <c r="L132" s="30"/>
      <c r="M132" s="32" t="s">
        <v>1505</v>
      </c>
      <c r="N132" s="33" t="s">
        <v>309</v>
      </c>
      <c r="O132" s="3" t="s">
        <v>1533</v>
      </c>
      <c r="P132" s="34" t="s">
        <v>2106</v>
      </c>
      <c r="Q132" s="31" t="s">
        <v>1916</v>
      </c>
      <c r="R132" s="32" t="s">
        <v>672</v>
      </c>
      <c r="S132" s="35" t="s">
        <v>852</v>
      </c>
      <c r="T132" s="82">
        <v>44727</v>
      </c>
      <c r="U132" s="82">
        <v>44749</v>
      </c>
      <c r="V132" s="82">
        <v>44910</v>
      </c>
      <c r="W132" s="36">
        <v>25000000</v>
      </c>
      <c r="X132" s="19">
        <v>0</v>
      </c>
      <c r="Y132" s="19">
        <v>0</v>
      </c>
      <c r="Z132" s="19">
        <v>0</v>
      </c>
      <c r="AA132" s="19">
        <v>0</v>
      </c>
      <c r="AB132" s="22">
        <f t="shared" si="12"/>
        <v>25000000</v>
      </c>
      <c r="AC132" s="19">
        <v>0</v>
      </c>
      <c r="AD132" s="22">
        <f t="shared" si="15"/>
        <v>25000000</v>
      </c>
      <c r="AE132" s="20">
        <v>0</v>
      </c>
      <c r="AF132" s="22">
        <f t="shared" si="16"/>
        <v>25000000</v>
      </c>
      <c r="AG132" s="38" t="s">
        <v>673</v>
      </c>
      <c r="AH132" s="37" t="s">
        <v>1013</v>
      </c>
      <c r="AI132" s="37" t="s">
        <v>372</v>
      </c>
      <c r="AJ132" s="39">
        <v>900343346</v>
      </c>
      <c r="AK132" s="39">
        <v>1</v>
      </c>
      <c r="AL132" s="37" t="s">
        <v>425</v>
      </c>
      <c r="AM132" s="39">
        <v>8125007</v>
      </c>
      <c r="AN132" s="108" t="s">
        <v>112</v>
      </c>
      <c r="AO132" s="109" t="s">
        <v>20</v>
      </c>
      <c r="AP132" s="84"/>
      <c r="AQ132" s="84"/>
      <c r="AR132" s="84"/>
      <c r="AS132" s="84"/>
      <c r="AT132" s="84"/>
      <c r="AU132" s="84"/>
      <c r="AV132" s="84"/>
      <c r="AW132" s="84"/>
      <c r="AX132" s="84"/>
      <c r="AY132" s="84"/>
      <c r="AZ132" s="84"/>
      <c r="BA132" s="84"/>
      <c r="BB132" s="84"/>
      <c r="BC132" s="84"/>
      <c r="BD132" s="84"/>
      <c r="BE132" s="84"/>
      <c r="BF132" s="84"/>
      <c r="BG132" s="84"/>
      <c r="BH132" s="84"/>
      <c r="BI132" s="84"/>
      <c r="BJ132" s="84"/>
      <c r="BK132" s="84"/>
      <c r="BL132" s="84"/>
      <c r="BM132" s="84"/>
      <c r="BN132" s="84"/>
      <c r="BO132" s="84"/>
      <c r="BP132" s="84"/>
      <c r="BQ132" s="84"/>
      <c r="BR132" s="84"/>
      <c r="BS132" s="84"/>
      <c r="BT132" s="84"/>
      <c r="BU132" s="84"/>
      <c r="BV132" s="84"/>
      <c r="BW132" s="84"/>
      <c r="BX132" s="84"/>
      <c r="BY132" s="84"/>
      <c r="BZ132" s="84"/>
      <c r="CA132" s="84"/>
      <c r="CB132" s="84"/>
      <c r="CC132" s="84"/>
      <c r="CD132" s="84"/>
      <c r="CE132" s="84"/>
      <c r="CF132" s="84"/>
      <c r="CG132" s="84"/>
      <c r="CH132" s="84"/>
      <c r="CI132" s="84"/>
      <c r="CJ132" s="84"/>
      <c r="CK132" s="84"/>
      <c r="CL132" s="84"/>
      <c r="CM132" s="84"/>
      <c r="CN132" s="84"/>
      <c r="CO132" s="84"/>
      <c r="CP132" s="84"/>
      <c r="CQ132" s="84"/>
      <c r="CR132" s="84"/>
      <c r="CS132" s="84"/>
      <c r="CT132" s="84"/>
      <c r="CU132" s="84"/>
      <c r="CV132" s="84"/>
      <c r="CW132" s="84"/>
      <c r="CX132" s="84"/>
      <c r="CY132" s="84"/>
      <c r="CZ132" s="84"/>
      <c r="DA132" s="84"/>
      <c r="DB132" s="84"/>
      <c r="DC132" s="84"/>
      <c r="DD132" s="84"/>
      <c r="DE132" s="84"/>
      <c r="DF132" s="84"/>
      <c r="DG132" s="84"/>
      <c r="DH132" s="84"/>
      <c r="DI132" s="84"/>
      <c r="DJ132" s="84"/>
      <c r="DK132" s="84"/>
      <c r="DL132" s="84"/>
      <c r="DM132" s="84"/>
      <c r="DN132" s="84"/>
      <c r="DO132" s="84"/>
      <c r="DP132" s="84"/>
      <c r="DQ132" s="84"/>
      <c r="DR132" s="84"/>
      <c r="DS132" s="84"/>
      <c r="DT132" s="84"/>
      <c r="DU132" s="84"/>
      <c r="DV132" s="84"/>
      <c r="DW132" s="84"/>
      <c r="DX132" s="84"/>
      <c r="DY132" s="84"/>
      <c r="DZ132" s="84"/>
      <c r="EA132" s="84"/>
      <c r="EB132" s="84"/>
      <c r="EC132" s="84"/>
      <c r="ED132" s="84"/>
      <c r="EE132" s="84"/>
      <c r="EF132" s="84"/>
      <c r="EG132" s="84"/>
      <c r="EH132" s="84"/>
      <c r="EI132" s="84"/>
      <c r="EJ132" s="84"/>
      <c r="EK132" s="84"/>
      <c r="EL132" s="84"/>
      <c r="EM132" s="84"/>
      <c r="EN132" s="84"/>
      <c r="EO132" s="84"/>
      <c r="EP132" s="84"/>
      <c r="EQ132" s="84"/>
      <c r="ER132" s="84"/>
      <c r="ES132" s="84"/>
      <c r="ET132" s="84"/>
      <c r="EU132" s="84"/>
      <c r="EV132" s="84"/>
      <c r="EW132" s="84"/>
      <c r="EX132" s="84"/>
      <c r="EY132" s="84"/>
      <c r="EZ132" s="84"/>
      <c r="FA132" s="84"/>
      <c r="FB132" s="84"/>
      <c r="FC132" s="84"/>
      <c r="FD132" s="84"/>
      <c r="FE132" s="84"/>
      <c r="FF132" s="84"/>
      <c r="FG132" s="84"/>
      <c r="FH132" s="84"/>
      <c r="FI132" s="84"/>
      <c r="FJ132" s="84"/>
      <c r="FK132" s="84"/>
      <c r="FL132" s="84"/>
      <c r="FM132" s="84"/>
      <c r="FN132" s="84"/>
      <c r="FO132" s="84"/>
      <c r="FP132" s="84"/>
      <c r="FQ132" s="84"/>
      <c r="FR132" s="84"/>
      <c r="FS132" s="84"/>
      <c r="FT132" s="84"/>
      <c r="FU132" s="84"/>
      <c r="FV132" s="84"/>
      <c r="FW132" s="84"/>
      <c r="FX132" s="84"/>
      <c r="FY132" s="84"/>
      <c r="FZ132" s="84"/>
      <c r="GA132" s="84"/>
      <c r="GB132" s="84"/>
      <c r="GC132" s="84"/>
      <c r="GD132" s="84"/>
      <c r="GE132" s="84"/>
      <c r="GF132" s="84"/>
      <c r="GG132" s="84"/>
      <c r="GH132" s="84"/>
      <c r="GI132" s="84"/>
      <c r="GJ132" s="84"/>
      <c r="GK132" s="84"/>
      <c r="GL132" s="84"/>
      <c r="GM132" s="84"/>
      <c r="GN132" s="84"/>
      <c r="GO132" s="84"/>
      <c r="GP132" s="84"/>
      <c r="GQ132" s="84"/>
      <c r="GR132" s="84"/>
      <c r="GS132" s="84"/>
      <c r="GT132" s="84"/>
      <c r="GU132" s="84"/>
      <c r="GV132" s="84"/>
      <c r="GW132" s="84"/>
      <c r="GX132" s="84"/>
      <c r="GY132" s="84"/>
      <c r="GZ132" s="84"/>
      <c r="HA132" s="84"/>
      <c r="HB132" s="84"/>
      <c r="HC132" s="84"/>
      <c r="HD132" s="84"/>
      <c r="HE132" s="84"/>
      <c r="HF132" s="84"/>
      <c r="HG132" s="84"/>
      <c r="HH132" s="84"/>
      <c r="HI132" s="84"/>
      <c r="HJ132" s="84"/>
      <c r="HK132" s="84"/>
      <c r="HL132" s="84"/>
      <c r="HM132" s="84"/>
      <c r="HN132" s="84"/>
      <c r="HO132" s="84"/>
      <c r="HP132" s="84"/>
      <c r="HQ132" s="84"/>
      <c r="HR132" s="84"/>
      <c r="HS132" s="84"/>
      <c r="HT132" s="84"/>
      <c r="HU132" s="84"/>
      <c r="HV132" s="84"/>
      <c r="HW132" s="84"/>
      <c r="HX132" s="84"/>
      <c r="HY132" s="84"/>
      <c r="HZ132" s="84"/>
      <c r="IA132" s="84"/>
      <c r="IB132" s="84"/>
      <c r="IC132" s="84"/>
      <c r="ID132" s="84"/>
      <c r="IE132" s="84"/>
      <c r="IF132" s="84"/>
      <c r="IG132" s="84"/>
      <c r="IH132" s="84"/>
      <c r="II132" s="84"/>
      <c r="IJ132" s="84"/>
      <c r="IK132" s="84"/>
      <c r="IL132" s="84"/>
      <c r="IM132" s="84"/>
      <c r="IN132" s="84"/>
      <c r="IO132" s="84"/>
      <c r="IP132" s="84"/>
      <c r="IQ132" s="84"/>
      <c r="IR132" s="84"/>
      <c r="IS132" s="84"/>
      <c r="IT132" s="84"/>
      <c r="IU132" s="84"/>
      <c r="IV132" s="84"/>
      <c r="IW132" s="84"/>
      <c r="IX132" s="84"/>
      <c r="IY132" s="84"/>
      <c r="IZ132" s="84"/>
      <c r="JA132" s="84"/>
      <c r="JB132" s="84"/>
      <c r="JC132" s="84"/>
      <c r="JD132" s="84"/>
      <c r="JE132" s="84"/>
      <c r="JF132" s="84"/>
      <c r="JG132" s="84"/>
      <c r="JH132" s="84"/>
      <c r="JI132" s="84"/>
      <c r="JJ132" s="84"/>
      <c r="JK132" s="84"/>
      <c r="JL132" s="84"/>
      <c r="JM132" s="84"/>
      <c r="JN132" s="84"/>
      <c r="JO132" s="84"/>
      <c r="JP132" s="84"/>
      <c r="JQ132" s="84"/>
      <c r="JR132" s="84"/>
      <c r="JS132" s="84"/>
      <c r="JT132" s="84"/>
      <c r="JU132" s="84"/>
      <c r="JV132" s="84"/>
      <c r="JW132" s="84"/>
      <c r="JX132" s="84"/>
      <c r="JY132" s="84"/>
      <c r="JZ132" s="84"/>
      <c r="KA132" s="84"/>
      <c r="KB132" s="84"/>
      <c r="KC132" s="84"/>
      <c r="KD132" s="84"/>
      <c r="KE132" s="84"/>
      <c r="KF132" s="84"/>
      <c r="KG132" s="84"/>
      <c r="KH132" s="84"/>
      <c r="KI132" s="84"/>
      <c r="KJ132" s="84"/>
      <c r="KK132" s="84"/>
      <c r="KL132" s="84"/>
      <c r="KM132" s="84"/>
      <c r="KN132" s="84"/>
      <c r="KO132" s="84"/>
      <c r="KP132" s="84"/>
      <c r="KQ132" s="84"/>
      <c r="KR132" s="84"/>
      <c r="KS132" s="84"/>
      <c r="KT132" s="84"/>
      <c r="KU132" s="84"/>
      <c r="KV132" s="84"/>
      <c r="KW132" s="84"/>
      <c r="KX132" s="84"/>
      <c r="KY132" s="84"/>
      <c r="KZ132" s="84"/>
      <c r="LA132" s="84"/>
      <c r="LB132" s="84"/>
      <c r="LC132" s="84"/>
      <c r="LD132" s="84"/>
      <c r="LE132" s="84"/>
      <c r="LF132" s="84"/>
      <c r="LG132" s="84"/>
      <c r="LH132" s="84"/>
      <c r="LI132" s="84"/>
      <c r="LJ132" s="84"/>
      <c r="LK132" s="84"/>
      <c r="LL132" s="84"/>
      <c r="LM132" s="84"/>
      <c r="LN132" s="84"/>
      <c r="LO132" s="84"/>
      <c r="LP132" s="84"/>
      <c r="LQ132" s="84"/>
      <c r="LR132" s="84"/>
      <c r="LS132" s="84"/>
      <c r="LT132" s="84"/>
      <c r="LU132" s="84"/>
      <c r="LV132" s="84"/>
      <c r="LW132" s="84"/>
      <c r="LX132" s="84"/>
      <c r="LY132" s="84"/>
      <c r="LZ132" s="84"/>
      <c r="MA132" s="84"/>
      <c r="MB132" s="84"/>
      <c r="MC132" s="84"/>
      <c r="MD132" s="84"/>
      <c r="ME132" s="84"/>
      <c r="MF132" s="84"/>
      <c r="MG132" s="84"/>
      <c r="MH132" s="84"/>
      <c r="MI132" s="84"/>
      <c r="MJ132" s="84"/>
      <c r="MK132" s="84"/>
      <c r="ML132" s="84"/>
      <c r="MM132" s="84"/>
      <c r="MN132" s="84"/>
      <c r="MO132" s="84"/>
      <c r="MP132" s="84"/>
      <c r="MQ132" s="84"/>
      <c r="MR132" s="84"/>
      <c r="MS132" s="84"/>
      <c r="MT132" s="84"/>
      <c r="MU132" s="84"/>
      <c r="MV132" s="84"/>
      <c r="MW132" s="84"/>
      <c r="MX132" s="84"/>
      <c r="MY132" s="84"/>
      <c r="MZ132" s="84"/>
      <c r="NA132" s="84"/>
      <c r="NB132" s="84"/>
      <c r="NC132" s="84"/>
      <c r="ND132" s="84"/>
      <c r="NE132" s="84"/>
      <c r="NF132" s="84"/>
      <c r="NG132" s="84"/>
      <c r="NH132" s="84"/>
      <c r="NI132" s="84"/>
      <c r="NJ132" s="84"/>
      <c r="NK132" s="84"/>
      <c r="NL132" s="84"/>
      <c r="NM132" s="84"/>
      <c r="NN132" s="84"/>
      <c r="NO132" s="84"/>
      <c r="NP132" s="84"/>
      <c r="NQ132" s="84"/>
      <c r="NR132" s="84"/>
      <c r="NS132" s="84"/>
      <c r="NT132" s="84"/>
      <c r="NU132" s="84"/>
      <c r="NV132" s="84"/>
      <c r="NW132" s="84"/>
    </row>
    <row r="133" spans="1:387" s="40" customFormat="1" ht="84" customHeight="1" x14ac:dyDescent="0.25">
      <c r="A133" s="79"/>
      <c r="B133" s="79">
        <v>1</v>
      </c>
      <c r="C133" s="79"/>
      <c r="D133" s="79"/>
      <c r="E133" s="79"/>
      <c r="F133" s="30"/>
      <c r="G133" s="30"/>
      <c r="H133" s="30">
        <v>1</v>
      </c>
      <c r="I133" s="30"/>
      <c r="J133" s="30"/>
      <c r="K133" s="30"/>
      <c r="L133" s="30"/>
      <c r="M133" s="32" t="s">
        <v>1472</v>
      </c>
      <c r="N133" s="33" t="s">
        <v>309</v>
      </c>
      <c r="O133" s="3" t="s">
        <v>1534</v>
      </c>
      <c r="P133" s="34" t="s">
        <v>2107</v>
      </c>
      <c r="Q133" s="31" t="s">
        <v>1603</v>
      </c>
      <c r="R133" s="32" t="s">
        <v>793</v>
      </c>
      <c r="S133" s="35" t="s">
        <v>1473</v>
      </c>
      <c r="T133" s="82">
        <v>44733</v>
      </c>
      <c r="U133" s="82">
        <v>44736</v>
      </c>
      <c r="V133" s="82">
        <v>44910</v>
      </c>
      <c r="W133" s="36">
        <v>11840500</v>
      </c>
      <c r="X133" s="19">
        <v>0</v>
      </c>
      <c r="Y133" s="19">
        <v>0</v>
      </c>
      <c r="Z133" s="19">
        <v>0</v>
      </c>
      <c r="AA133" s="19">
        <v>0</v>
      </c>
      <c r="AB133" s="22">
        <f t="shared" si="12"/>
        <v>11840500</v>
      </c>
      <c r="AC133" s="19">
        <v>0</v>
      </c>
      <c r="AD133" s="22">
        <f t="shared" si="15"/>
        <v>11840500</v>
      </c>
      <c r="AE133" s="20">
        <v>0</v>
      </c>
      <c r="AF133" s="22">
        <f t="shared" si="16"/>
        <v>11840500</v>
      </c>
      <c r="AG133" s="38" t="s">
        <v>1289</v>
      </c>
      <c r="AH133" s="37" t="s">
        <v>1013</v>
      </c>
      <c r="AI133" s="37" t="s">
        <v>957</v>
      </c>
      <c r="AJ133" s="39">
        <v>860001130</v>
      </c>
      <c r="AK133" s="39">
        <v>4</v>
      </c>
      <c r="AL133" s="37" t="s">
        <v>589</v>
      </c>
      <c r="AM133" s="39">
        <v>7477836</v>
      </c>
      <c r="AN133" s="108" t="s">
        <v>65</v>
      </c>
      <c r="AO133" s="109" t="s">
        <v>20</v>
      </c>
      <c r="AP133" s="84"/>
      <c r="AQ133" s="84"/>
      <c r="AR133" s="84"/>
      <c r="AS133" s="84"/>
      <c r="AT133" s="84"/>
      <c r="AU133" s="84"/>
      <c r="AV133" s="84"/>
      <c r="AW133" s="84"/>
      <c r="AX133" s="84"/>
      <c r="AY133" s="84"/>
      <c r="AZ133" s="84"/>
      <c r="BA133" s="84"/>
      <c r="BB133" s="84"/>
      <c r="BC133" s="84"/>
      <c r="BD133" s="84"/>
      <c r="BE133" s="84"/>
      <c r="BF133" s="84"/>
      <c r="BG133" s="84"/>
      <c r="BH133" s="84"/>
      <c r="BI133" s="84"/>
      <c r="BJ133" s="84"/>
      <c r="BK133" s="84"/>
      <c r="BL133" s="84"/>
      <c r="BM133" s="84"/>
      <c r="BN133" s="84"/>
      <c r="BO133" s="84"/>
      <c r="BP133" s="84"/>
      <c r="BQ133" s="84"/>
      <c r="BR133" s="84"/>
      <c r="BS133" s="84"/>
      <c r="BT133" s="84"/>
      <c r="BU133" s="84"/>
      <c r="BV133" s="84"/>
      <c r="BW133" s="84"/>
      <c r="BX133" s="84"/>
      <c r="BY133" s="84"/>
      <c r="BZ133" s="84"/>
      <c r="CA133" s="84"/>
      <c r="CB133" s="84"/>
      <c r="CC133" s="84"/>
      <c r="CD133" s="84"/>
      <c r="CE133" s="84"/>
      <c r="CF133" s="84"/>
      <c r="CG133" s="84"/>
      <c r="CH133" s="84"/>
      <c r="CI133" s="84"/>
      <c r="CJ133" s="84"/>
      <c r="CK133" s="84"/>
      <c r="CL133" s="84"/>
      <c r="CM133" s="84"/>
      <c r="CN133" s="84"/>
      <c r="CO133" s="84"/>
      <c r="CP133" s="84"/>
      <c r="CQ133" s="84"/>
      <c r="CR133" s="84"/>
      <c r="CS133" s="84"/>
      <c r="CT133" s="84"/>
      <c r="CU133" s="84"/>
      <c r="CV133" s="84"/>
      <c r="CW133" s="84"/>
      <c r="CX133" s="84"/>
      <c r="CY133" s="84"/>
      <c r="CZ133" s="84"/>
      <c r="DA133" s="84"/>
      <c r="DB133" s="84"/>
      <c r="DC133" s="84"/>
      <c r="DD133" s="84"/>
      <c r="DE133" s="84"/>
      <c r="DF133" s="84"/>
      <c r="DG133" s="84"/>
      <c r="DH133" s="84"/>
      <c r="DI133" s="84"/>
      <c r="DJ133" s="84"/>
      <c r="DK133" s="84"/>
      <c r="DL133" s="84"/>
      <c r="DM133" s="84"/>
      <c r="DN133" s="84"/>
      <c r="DO133" s="84"/>
      <c r="DP133" s="84"/>
      <c r="DQ133" s="84"/>
      <c r="DR133" s="84"/>
      <c r="DS133" s="84"/>
      <c r="DT133" s="84"/>
      <c r="DU133" s="84"/>
      <c r="DV133" s="84"/>
      <c r="DW133" s="84"/>
      <c r="DX133" s="84"/>
      <c r="DY133" s="84"/>
      <c r="DZ133" s="84"/>
      <c r="EA133" s="84"/>
      <c r="EB133" s="84"/>
      <c r="EC133" s="84"/>
      <c r="ED133" s="84"/>
      <c r="EE133" s="84"/>
      <c r="EF133" s="84"/>
      <c r="EG133" s="84"/>
      <c r="EH133" s="84"/>
      <c r="EI133" s="84"/>
      <c r="EJ133" s="84"/>
      <c r="EK133" s="84"/>
      <c r="EL133" s="84"/>
      <c r="EM133" s="84"/>
      <c r="EN133" s="84"/>
      <c r="EO133" s="84"/>
      <c r="EP133" s="84"/>
      <c r="EQ133" s="84"/>
      <c r="ER133" s="84"/>
      <c r="ES133" s="84"/>
      <c r="ET133" s="84"/>
      <c r="EU133" s="84"/>
      <c r="EV133" s="84"/>
      <c r="EW133" s="84"/>
      <c r="EX133" s="84"/>
      <c r="EY133" s="84"/>
      <c r="EZ133" s="84"/>
      <c r="FA133" s="84"/>
      <c r="FB133" s="84"/>
      <c r="FC133" s="84"/>
      <c r="FD133" s="84"/>
      <c r="FE133" s="84"/>
      <c r="FF133" s="84"/>
      <c r="FG133" s="84"/>
      <c r="FH133" s="84"/>
      <c r="FI133" s="84"/>
      <c r="FJ133" s="84"/>
      <c r="FK133" s="84"/>
      <c r="FL133" s="84"/>
      <c r="FM133" s="84"/>
      <c r="FN133" s="84"/>
      <c r="FO133" s="84"/>
      <c r="FP133" s="84"/>
      <c r="FQ133" s="84"/>
      <c r="FR133" s="84"/>
      <c r="FS133" s="84"/>
      <c r="FT133" s="84"/>
      <c r="FU133" s="84"/>
      <c r="FV133" s="84"/>
      <c r="FW133" s="84"/>
      <c r="FX133" s="84"/>
      <c r="FY133" s="84"/>
      <c r="FZ133" s="84"/>
      <c r="GA133" s="84"/>
      <c r="GB133" s="84"/>
      <c r="GC133" s="84"/>
      <c r="GD133" s="84"/>
      <c r="GE133" s="84"/>
      <c r="GF133" s="84"/>
      <c r="GG133" s="84"/>
      <c r="GH133" s="84"/>
      <c r="GI133" s="84"/>
      <c r="GJ133" s="84"/>
      <c r="GK133" s="84"/>
      <c r="GL133" s="84"/>
      <c r="GM133" s="84"/>
      <c r="GN133" s="84"/>
      <c r="GO133" s="84"/>
      <c r="GP133" s="84"/>
      <c r="GQ133" s="84"/>
      <c r="GR133" s="84"/>
      <c r="GS133" s="84"/>
      <c r="GT133" s="84"/>
      <c r="GU133" s="84"/>
      <c r="GV133" s="84"/>
      <c r="GW133" s="84"/>
      <c r="GX133" s="84"/>
      <c r="GY133" s="84"/>
      <c r="GZ133" s="84"/>
      <c r="HA133" s="84"/>
      <c r="HB133" s="84"/>
      <c r="HC133" s="84"/>
      <c r="HD133" s="84"/>
      <c r="HE133" s="84"/>
      <c r="HF133" s="84"/>
      <c r="HG133" s="84"/>
      <c r="HH133" s="84"/>
      <c r="HI133" s="84"/>
      <c r="HJ133" s="84"/>
      <c r="HK133" s="84"/>
      <c r="HL133" s="84"/>
      <c r="HM133" s="84"/>
      <c r="HN133" s="84"/>
      <c r="HO133" s="84"/>
      <c r="HP133" s="84"/>
      <c r="HQ133" s="84"/>
      <c r="HR133" s="84"/>
      <c r="HS133" s="84"/>
      <c r="HT133" s="84"/>
      <c r="HU133" s="84"/>
      <c r="HV133" s="84"/>
      <c r="HW133" s="84"/>
      <c r="HX133" s="84"/>
      <c r="HY133" s="84"/>
      <c r="HZ133" s="84"/>
      <c r="IA133" s="84"/>
      <c r="IB133" s="84"/>
      <c r="IC133" s="84"/>
      <c r="ID133" s="84"/>
      <c r="IE133" s="84"/>
      <c r="IF133" s="84"/>
      <c r="IG133" s="84"/>
      <c r="IH133" s="84"/>
      <c r="II133" s="84"/>
      <c r="IJ133" s="84"/>
      <c r="IK133" s="84"/>
      <c r="IL133" s="84"/>
      <c r="IM133" s="84"/>
      <c r="IN133" s="84"/>
      <c r="IO133" s="84"/>
      <c r="IP133" s="84"/>
      <c r="IQ133" s="84"/>
      <c r="IR133" s="84"/>
      <c r="IS133" s="84"/>
      <c r="IT133" s="84"/>
      <c r="IU133" s="84"/>
      <c r="IV133" s="84"/>
      <c r="IW133" s="84"/>
      <c r="IX133" s="84"/>
      <c r="IY133" s="84"/>
      <c r="IZ133" s="84"/>
      <c r="JA133" s="84"/>
      <c r="JB133" s="84"/>
      <c r="JC133" s="84"/>
      <c r="JD133" s="84"/>
      <c r="JE133" s="84"/>
      <c r="JF133" s="84"/>
      <c r="JG133" s="84"/>
      <c r="JH133" s="84"/>
      <c r="JI133" s="84"/>
      <c r="JJ133" s="84"/>
      <c r="JK133" s="84"/>
      <c r="JL133" s="84"/>
      <c r="JM133" s="84"/>
      <c r="JN133" s="84"/>
      <c r="JO133" s="84"/>
      <c r="JP133" s="84"/>
      <c r="JQ133" s="84"/>
      <c r="JR133" s="84"/>
      <c r="JS133" s="84"/>
      <c r="JT133" s="84"/>
      <c r="JU133" s="84"/>
      <c r="JV133" s="84"/>
      <c r="JW133" s="84"/>
      <c r="JX133" s="84"/>
      <c r="JY133" s="84"/>
      <c r="JZ133" s="84"/>
      <c r="KA133" s="84"/>
      <c r="KB133" s="84"/>
      <c r="KC133" s="84"/>
      <c r="KD133" s="84"/>
      <c r="KE133" s="84"/>
      <c r="KF133" s="84"/>
      <c r="KG133" s="84"/>
      <c r="KH133" s="84"/>
      <c r="KI133" s="84"/>
      <c r="KJ133" s="84"/>
      <c r="KK133" s="84"/>
      <c r="KL133" s="84"/>
      <c r="KM133" s="84"/>
      <c r="KN133" s="84"/>
      <c r="KO133" s="84"/>
      <c r="KP133" s="84"/>
      <c r="KQ133" s="84"/>
      <c r="KR133" s="84"/>
      <c r="KS133" s="84"/>
      <c r="KT133" s="84"/>
      <c r="KU133" s="84"/>
      <c r="KV133" s="84"/>
      <c r="KW133" s="84"/>
      <c r="KX133" s="84"/>
      <c r="KY133" s="84"/>
      <c r="KZ133" s="84"/>
      <c r="LA133" s="84"/>
      <c r="LB133" s="84"/>
      <c r="LC133" s="84"/>
      <c r="LD133" s="84"/>
      <c r="LE133" s="84"/>
      <c r="LF133" s="84"/>
      <c r="LG133" s="84"/>
      <c r="LH133" s="84"/>
      <c r="LI133" s="84"/>
      <c r="LJ133" s="84"/>
      <c r="LK133" s="84"/>
      <c r="LL133" s="84"/>
      <c r="LM133" s="84"/>
      <c r="LN133" s="84"/>
      <c r="LO133" s="84"/>
      <c r="LP133" s="84"/>
      <c r="LQ133" s="84"/>
      <c r="LR133" s="84"/>
      <c r="LS133" s="84"/>
      <c r="LT133" s="84"/>
      <c r="LU133" s="84"/>
      <c r="LV133" s="84"/>
      <c r="LW133" s="84"/>
      <c r="LX133" s="84"/>
      <c r="LY133" s="84"/>
      <c r="LZ133" s="84"/>
      <c r="MA133" s="84"/>
      <c r="MB133" s="84"/>
      <c r="MC133" s="84"/>
      <c r="MD133" s="84"/>
      <c r="ME133" s="84"/>
      <c r="MF133" s="84"/>
      <c r="MG133" s="84"/>
      <c r="MH133" s="84"/>
      <c r="MI133" s="84"/>
      <c r="MJ133" s="84"/>
      <c r="MK133" s="84"/>
      <c r="ML133" s="84"/>
      <c r="MM133" s="84"/>
      <c r="MN133" s="84"/>
      <c r="MO133" s="84"/>
      <c r="MP133" s="84"/>
      <c r="MQ133" s="84"/>
      <c r="MR133" s="84"/>
      <c r="MS133" s="84"/>
      <c r="MT133" s="84"/>
      <c r="MU133" s="84"/>
      <c r="MV133" s="84"/>
      <c r="MW133" s="84"/>
      <c r="MX133" s="84"/>
      <c r="MY133" s="84"/>
      <c r="MZ133" s="84"/>
      <c r="NA133" s="84"/>
      <c r="NB133" s="84"/>
      <c r="NC133" s="84"/>
      <c r="ND133" s="84"/>
      <c r="NE133" s="84"/>
      <c r="NF133" s="84"/>
      <c r="NG133" s="84"/>
      <c r="NH133" s="84"/>
      <c r="NI133" s="84"/>
      <c r="NJ133" s="84"/>
      <c r="NK133" s="84"/>
      <c r="NL133" s="84"/>
      <c r="NM133" s="84"/>
      <c r="NN133" s="84"/>
      <c r="NO133" s="84"/>
      <c r="NP133" s="84"/>
      <c r="NQ133" s="84"/>
      <c r="NR133" s="84"/>
      <c r="NS133" s="84"/>
      <c r="NT133" s="84"/>
      <c r="NU133" s="84"/>
      <c r="NV133" s="84"/>
      <c r="NW133" s="84"/>
    </row>
    <row r="134" spans="1:387" s="40" customFormat="1" ht="84" customHeight="1" x14ac:dyDescent="0.25">
      <c r="A134" s="79"/>
      <c r="B134" s="79">
        <v>1</v>
      </c>
      <c r="C134" s="79"/>
      <c r="D134" s="79"/>
      <c r="E134" s="79"/>
      <c r="F134" s="30"/>
      <c r="G134" s="30"/>
      <c r="H134" s="30">
        <v>1</v>
      </c>
      <c r="I134" s="30"/>
      <c r="J134" s="30"/>
      <c r="K134" s="30"/>
      <c r="L134" s="30"/>
      <c r="M134" s="32" t="s">
        <v>1474</v>
      </c>
      <c r="N134" s="33" t="s">
        <v>309</v>
      </c>
      <c r="O134" s="3" t="s">
        <v>1535</v>
      </c>
      <c r="P134" s="34" t="s">
        <v>2108</v>
      </c>
      <c r="Q134" s="31" t="s">
        <v>1917</v>
      </c>
      <c r="R134" s="32" t="s">
        <v>1475</v>
      </c>
      <c r="S134" s="35" t="s">
        <v>1476</v>
      </c>
      <c r="T134" s="82">
        <v>44735</v>
      </c>
      <c r="U134" s="82">
        <v>44742</v>
      </c>
      <c r="V134" s="82">
        <v>44910</v>
      </c>
      <c r="W134" s="36">
        <v>12000000</v>
      </c>
      <c r="X134" s="19">
        <v>0</v>
      </c>
      <c r="Y134" s="19">
        <v>0</v>
      </c>
      <c r="Z134" s="19">
        <v>0</v>
      </c>
      <c r="AA134" s="19">
        <v>0</v>
      </c>
      <c r="AB134" s="22">
        <f t="shared" si="12"/>
        <v>12000000</v>
      </c>
      <c r="AC134" s="19">
        <v>0</v>
      </c>
      <c r="AD134" s="22">
        <f t="shared" si="15"/>
        <v>12000000</v>
      </c>
      <c r="AE134" s="20">
        <v>0</v>
      </c>
      <c r="AF134" s="22">
        <f t="shared" si="16"/>
        <v>12000000</v>
      </c>
      <c r="AG134" s="38" t="s">
        <v>1289</v>
      </c>
      <c r="AH134" s="37" t="s">
        <v>1013</v>
      </c>
      <c r="AI134" s="37" t="s">
        <v>329</v>
      </c>
      <c r="AJ134" s="39">
        <v>900824186</v>
      </c>
      <c r="AK134" s="39">
        <v>2</v>
      </c>
      <c r="AL134" s="37" t="s">
        <v>330</v>
      </c>
      <c r="AM134" s="39">
        <v>2181212</v>
      </c>
      <c r="AN134" s="108" t="s">
        <v>331</v>
      </c>
      <c r="AO134" s="109" t="s">
        <v>20</v>
      </c>
      <c r="AP134" s="84"/>
      <c r="AQ134" s="84"/>
      <c r="AR134" s="84"/>
      <c r="AS134" s="84"/>
      <c r="AT134" s="84"/>
      <c r="AU134" s="84"/>
      <c r="AV134" s="84"/>
      <c r="AW134" s="84"/>
      <c r="AX134" s="84"/>
      <c r="AY134" s="84"/>
      <c r="AZ134" s="84"/>
      <c r="BA134" s="84"/>
      <c r="BB134" s="84"/>
      <c r="BC134" s="84"/>
      <c r="BD134" s="84"/>
      <c r="BE134" s="84"/>
      <c r="BF134" s="84"/>
      <c r="BG134" s="84"/>
      <c r="BH134" s="84"/>
      <c r="BI134" s="84"/>
      <c r="BJ134" s="84"/>
      <c r="BK134" s="84"/>
      <c r="BL134" s="84"/>
      <c r="BM134" s="84"/>
      <c r="BN134" s="84"/>
      <c r="BO134" s="84"/>
      <c r="BP134" s="84"/>
      <c r="BQ134" s="84"/>
      <c r="BR134" s="84"/>
      <c r="BS134" s="84"/>
      <c r="BT134" s="84"/>
      <c r="BU134" s="84"/>
      <c r="BV134" s="84"/>
      <c r="BW134" s="84"/>
      <c r="BX134" s="84"/>
      <c r="BY134" s="84"/>
      <c r="BZ134" s="84"/>
      <c r="CA134" s="84"/>
      <c r="CB134" s="84"/>
      <c r="CC134" s="84"/>
      <c r="CD134" s="84"/>
      <c r="CE134" s="84"/>
      <c r="CF134" s="84"/>
      <c r="CG134" s="84"/>
      <c r="CH134" s="84"/>
      <c r="CI134" s="84"/>
      <c r="CJ134" s="84"/>
      <c r="CK134" s="84"/>
      <c r="CL134" s="84"/>
      <c r="CM134" s="84"/>
      <c r="CN134" s="84"/>
      <c r="CO134" s="84"/>
      <c r="CP134" s="84"/>
      <c r="CQ134" s="84"/>
      <c r="CR134" s="84"/>
      <c r="CS134" s="84"/>
      <c r="CT134" s="84"/>
      <c r="CU134" s="84"/>
      <c r="CV134" s="84"/>
      <c r="CW134" s="84"/>
      <c r="CX134" s="84"/>
      <c r="CY134" s="84"/>
      <c r="CZ134" s="84"/>
      <c r="DA134" s="84"/>
      <c r="DB134" s="84"/>
      <c r="DC134" s="84"/>
      <c r="DD134" s="84"/>
      <c r="DE134" s="84"/>
      <c r="DF134" s="84"/>
      <c r="DG134" s="84"/>
      <c r="DH134" s="84"/>
      <c r="DI134" s="84"/>
      <c r="DJ134" s="84"/>
      <c r="DK134" s="84"/>
      <c r="DL134" s="84"/>
      <c r="DM134" s="84"/>
      <c r="DN134" s="84"/>
      <c r="DO134" s="84"/>
      <c r="DP134" s="84"/>
      <c r="DQ134" s="84"/>
      <c r="DR134" s="84"/>
      <c r="DS134" s="84"/>
      <c r="DT134" s="84"/>
      <c r="DU134" s="84"/>
      <c r="DV134" s="84"/>
      <c r="DW134" s="84"/>
      <c r="DX134" s="84"/>
      <c r="DY134" s="84"/>
      <c r="DZ134" s="84"/>
      <c r="EA134" s="84"/>
      <c r="EB134" s="84"/>
      <c r="EC134" s="84"/>
      <c r="ED134" s="84"/>
      <c r="EE134" s="84"/>
      <c r="EF134" s="84"/>
      <c r="EG134" s="84"/>
      <c r="EH134" s="84"/>
      <c r="EI134" s="84"/>
      <c r="EJ134" s="84"/>
      <c r="EK134" s="84"/>
      <c r="EL134" s="84"/>
      <c r="EM134" s="84"/>
      <c r="EN134" s="84"/>
      <c r="EO134" s="84"/>
      <c r="EP134" s="84"/>
      <c r="EQ134" s="84"/>
      <c r="ER134" s="84"/>
      <c r="ES134" s="84"/>
      <c r="ET134" s="84"/>
      <c r="EU134" s="84"/>
      <c r="EV134" s="84"/>
      <c r="EW134" s="84"/>
      <c r="EX134" s="84"/>
      <c r="EY134" s="84"/>
      <c r="EZ134" s="84"/>
      <c r="FA134" s="84"/>
      <c r="FB134" s="84"/>
      <c r="FC134" s="84"/>
      <c r="FD134" s="84"/>
      <c r="FE134" s="84"/>
      <c r="FF134" s="84"/>
      <c r="FG134" s="84"/>
      <c r="FH134" s="84"/>
      <c r="FI134" s="84"/>
      <c r="FJ134" s="84"/>
      <c r="FK134" s="84"/>
      <c r="FL134" s="84"/>
      <c r="FM134" s="84"/>
      <c r="FN134" s="84"/>
      <c r="FO134" s="84"/>
      <c r="FP134" s="84"/>
      <c r="FQ134" s="84"/>
      <c r="FR134" s="84"/>
      <c r="FS134" s="84"/>
      <c r="FT134" s="84"/>
      <c r="FU134" s="84"/>
      <c r="FV134" s="84"/>
      <c r="FW134" s="84"/>
      <c r="FX134" s="84"/>
      <c r="FY134" s="84"/>
      <c r="FZ134" s="84"/>
      <c r="GA134" s="84"/>
      <c r="GB134" s="84"/>
      <c r="GC134" s="84"/>
      <c r="GD134" s="84"/>
      <c r="GE134" s="84"/>
      <c r="GF134" s="84"/>
      <c r="GG134" s="84"/>
      <c r="GH134" s="84"/>
      <c r="GI134" s="84"/>
      <c r="GJ134" s="84"/>
      <c r="GK134" s="84"/>
      <c r="GL134" s="84"/>
      <c r="GM134" s="84"/>
      <c r="GN134" s="84"/>
      <c r="GO134" s="84"/>
      <c r="GP134" s="84"/>
      <c r="GQ134" s="84"/>
      <c r="GR134" s="84"/>
      <c r="GS134" s="84"/>
      <c r="GT134" s="84"/>
      <c r="GU134" s="84"/>
      <c r="GV134" s="84"/>
      <c r="GW134" s="84"/>
      <c r="GX134" s="84"/>
      <c r="GY134" s="84"/>
      <c r="GZ134" s="84"/>
      <c r="HA134" s="84"/>
      <c r="HB134" s="84"/>
      <c r="HC134" s="84"/>
      <c r="HD134" s="84"/>
      <c r="HE134" s="84"/>
      <c r="HF134" s="84"/>
      <c r="HG134" s="84"/>
      <c r="HH134" s="84"/>
      <c r="HI134" s="84"/>
      <c r="HJ134" s="84"/>
      <c r="HK134" s="84"/>
      <c r="HL134" s="84"/>
      <c r="HM134" s="84"/>
      <c r="HN134" s="84"/>
      <c r="HO134" s="84"/>
      <c r="HP134" s="84"/>
      <c r="HQ134" s="84"/>
      <c r="HR134" s="84"/>
      <c r="HS134" s="84"/>
      <c r="HT134" s="84"/>
      <c r="HU134" s="84"/>
      <c r="HV134" s="84"/>
      <c r="HW134" s="84"/>
      <c r="HX134" s="84"/>
      <c r="HY134" s="84"/>
      <c r="HZ134" s="84"/>
      <c r="IA134" s="84"/>
      <c r="IB134" s="84"/>
      <c r="IC134" s="84"/>
      <c r="ID134" s="84"/>
      <c r="IE134" s="84"/>
      <c r="IF134" s="84"/>
      <c r="IG134" s="84"/>
      <c r="IH134" s="84"/>
      <c r="II134" s="84"/>
      <c r="IJ134" s="84"/>
      <c r="IK134" s="84"/>
      <c r="IL134" s="84"/>
      <c r="IM134" s="84"/>
      <c r="IN134" s="84"/>
      <c r="IO134" s="84"/>
      <c r="IP134" s="84"/>
      <c r="IQ134" s="84"/>
      <c r="IR134" s="84"/>
      <c r="IS134" s="84"/>
      <c r="IT134" s="84"/>
      <c r="IU134" s="84"/>
      <c r="IV134" s="84"/>
      <c r="IW134" s="84"/>
      <c r="IX134" s="84"/>
      <c r="IY134" s="84"/>
      <c r="IZ134" s="84"/>
      <c r="JA134" s="84"/>
      <c r="JB134" s="84"/>
      <c r="JC134" s="84"/>
      <c r="JD134" s="84"/>
      <c r="JE134" s="84"/>
      <c r="JF134" s="84"/>
      <c r="JG134" s="84"/>
      <c r="JH134" s="84"/>
      <c r="JI134" s="84"/>
      <c r="JJ134" s="84"/>
      <c r="JK134" s="84"/>
      <c r="JL134" s="84"/>
      <c r="JM134" s="84"/>
      <c r="JN134" s="84"/>
      <c r="JO134" s="84"/>
      <c r="JP134" s="84"/>
      <c r="JQ134" s="84"/>
      <c r="JR134" s="84"/>
      <c r="JS134" s="84"/>
      <c r="JT134" s="84"/>
      <c r="JU134" s="84"/>
      <c r="JV134" s="84"/>
      <c r="JW134" s="84"/>
      <c r="JX134" s="84"/>
      <c r="JY134" s="84"/>
      <c r="JZ134" s="84"/>
      <c r="KA134" s="84"/>
      <c r="KB134" s="84"/>
      <c r="KC134" s="84"/>
      <c r="KD134" s="84"/>
      <c r="KE134" s="84"/>
      <c r="KF134" s="84"/>
      <c r="KG134" s="84"/>
      <c r="KH134" s="84"/>
      <c r="KI134" s="84"/>
      <c r="KJ134" s="84"/>
      <c r="KK134" s="84"/>
      <c r="KL134" s="84"/>
      <c r="KM134" s="84"/>
      <c r="KN134" s="84"/>
      <c r="KO134" s="84"/>
      <c r="KP134" s="84"/>
      <c r="KQ134" s="84"/>
      <c r="KR134" s="84"/>
      <c r="KS134" s="84"/>
      <c r="KT134" s="84"/>
      <c r="KU134" s="84"/>
      <c r="KV134" s="84"/>
      <c r="KW134" s="84"/>
      <c r="KX134" s="84"/>
      <c r="KY134" s="84"/>
      <c r="KZ134" s="84"/>
      <c r="LA134" s="84"/>
      <c r="LB134" s="84"/>
      <c r="LC134" s="84"/>
      <c r="LD134" s="84"/>
      <c r="LE134" s="84"/>
      <c r="LF134" s="84"/>
      <c r="LG134" s="84"/>
      <c r="LH134" s="84"/>
      <c r="LI134" s="84"/>
      <c r="LJ134" s="84"/>
      <c r="LK134" s="84"/>
      <c r="LL134" s="84"/>
      <c r="LM134" s="84"/>
      <c r="LN134" s="84"/>
      <c r="LO134" s="84"/>
      <c r="LP134" s="84"/>
      <c r="LQ134" s="84"/>
      <c r="LR134" s="84"/>
      <c r="LS134" s="84"/>
      <c r="LT134" s="84"/>
      <c r="LU134" s="84"/>
      <c r="LV134" s="84"/>
      <c r="LW134" s="84"/>
      <c r="LX134" s="84"/>
      <c r="LY134" s="84"/>
      <c r="LZ134" s="84"/>
      <c r="MA134" s="84"/>
      <c r="MB134" s="84"/>
      <c r="MC134" s="84"/>
      <c r="MD134" s="84"/>
      <c r="ME134" s="84"/>
      <c r="MF134" s="84"/>
      <c r="MG134" s="84"/>
      <c r="MH134" s="84"/>
      <c r="MI134" s="84"/>
      <c r="MJ134" s="84"/>
      <c r="MK134" s="84"/>
      <c r="ML134" s="84"/>
      <c r="MM134" s="84"/>
      <c r="MN134" s="84"/>
      <c r="MO134" s="84"/>
      <c r="MP134" s="84"/>
      <c r="MQ134" s="84"/>
      <c r="MR134" s="84"/>
      <c r="MS134" s="84"/>
      <c r="MT134" s="84"/>
      <c r="MU134" s="84"/>
      <c r="MV134" s="84"/>
      <c r="MW134" s="84"/>
      <c r="MX134" s="84"/>
      <c r="MY134" s="84"/>
      <c r="MZ134" s="84"/>
      <c r="NA134" s="84"/>
      <c r="NB134" s="84"/>
      <c r="NC134" s="84"/>
      <c r="ND134" s="84"/>
      <c r="NE134" s="84"/>
      <c r="NF134" s="84"/>
      <c r="NG134" s="84"/>
      <c r="NH134" s="84"/>
      <c r="NI134" s="84"/>
      <c r="NJ134" s="84"/>
      <c r="NK134" s="84"/>
      <c r="NL134" s="84"/>
      <c r="NM134" s="84"/>
      <c r="NN134" s="84"/>
      <c r="NO134" s="84"/>
      <c r="NP134" s="84"/>
      <c r="NQ134" s="84"/>
      <c r="NR134" s="84"/>
      <c r="NS134" s="84"/>
      <c r="NT134" s="84"/>
      <c r="NU134" s="84"/>
      <c r="NV134" s="84"/>
      <c r="NW134" s="84"/>
    </row>
    <row r="135" spans="1:387" s="40" customFormat="1" ht="84" customHeight="1" x14ac:dyDescent="0.25">
      <c r="A135" s="79"/>
      <c r="B135" s="79">
        <v>1</v>
      </c>
      <c r="C135" s="79"/>
      <c r="D135" s="79"/>
      <c r="E135" s="79"/>
      <c r="F135" s="30"/>
      <c r="G135" s="30"/>
      <c r="H135" s="30">
        <v>1</v>
      </c>
      <c r="I135" s="30"/>
      <c r="J135" s="30"/>
      <c r="K135" s="30"/>
      <c r="L135" s="30"/>
      <c r="M135" s="32" t="s">
        <v>1474</v>
      </c>
      <c r="N135" s="33" t="s">
        <v>309</v>
      </c>
      <c r="O135" s="3" t="s">
        <v>1535</v>
      </c>
      <c r="P135" s="34" t="s">
        <v>2108</v>
      </c>
      <c r="Q135" s="31" t="s">
        <v>1918</v>
      </c>
      <c r="R135" s="32" t="s">
        <v>897</v>
      </c>
      <c r="S135" s="35" t="s">
        <v>1477</v>
      </c>
      <c r="T135" s="82">
        <v>44729</v>
      </c>
      <c r="U135" s="82">
        <v>44736</v>
      </c>
      <c r="V135" s="82">
        <v>44910</v>
      </c>
      <c r="W135" s="36">
        <v>17637780</v>
      </c>
      <c r="X135" s="19">
        <v>0</v>
      </c>
      <c r="Y135" s="19">
        <v>0</v>
      </c>
      <c r="Z135" s="19">
        <v>0</v>
      </c>
      <c r="AA135" s="19">
        <v>0</v>
      </c>
      <c r="AB135" s="22">
        <f t="shared" si="12"/>
        <v>17637780</v>
      </c>
      <c r="AC135" s="19">
        <v>0</v>
      </c>
      <c r="AD135" s="22">
        <f t="shared" si="15"/>
        <v>17637780</v>
      </c>
      <c r="AE135" s="20">
        <v>0</v>
      </c>
      <c r="AF135" s="22">
        <f t="shared" si="16"/>
        <v>17637780</v>
      </c>
      <c r="AG135" s="38" t="s">
        <v>1289</v>
      </c>
      <c r="AH135" s="37" t="s">
        <v>1013</v>
      </c>
      <c r="AI135" s="37" t="s">
        <v>90</v>
      </c>
      <c r="AJ135" s="39">
        <v>811030191</v>
      </c>
      <c r="AK135" s="39">
        <v>9</v>
      </c>
      <c r="AL135" s="37" t="s">
        <v>434</v>
      </c>
      <c r="AM135" s="39">
        <v>4441177</v>
      </c>
      <c r="AN135" s="108" t="s">
        <v>93</v>
      </c>
      <c r="AO135" s="109" t="s">
        <v>20</v>
      </c>
      <c r="AP135" s="84"/>
      <c r="AQ135" s="84"/>
      <c r="AR135" s="84"/>
      <c r="AS135" s="84"/>
      <c r="AT135" s="84"/>
      <c r="AU135" s="84"/>
      <c r="AV135" s="84"/>
      <c r="AW135" s="84"/>
      <c r="AX135" s="84"/>
      <c r="AY135" s="84"/>
      <c r="AZ135" s="84"/>
      <c r="BA135" s="84"/>
      <c r="BB135" s="84"/>
      <c r="BC135" s="84"/>
      <c r="BD135" s="84"/>
      <c r="BE135" s="84"/>
      <c r="BF135" s="84"/>
      <c r="BG135" s="84"/>
      <c r="BH135" s="84"/>
      <c r="BI135" s="84"/>
      <c r="BJ135" s="84"/>
      <c r="BK135" s="84"/>
      <c r="BL135" s="84"/>
      <c r="BM135" s="84"/>
      <c r="BN135" s="84"/>
      <c r="BO135" s="84"/>
      <c r="BP135" s="84"/>
      <c r="BQ135" s="84"/>
      <c r="BR135" s="84"/>
      <c r="BS135" s="84"/>
      <c r="BT135" s="84"/>
      <c r="BU135" s="84"/>
      <c r="BV135" s="84"/>
      <c r="BW135" s="84"/>
      <c r="BX135" s="84"/>
      <c r="BY135" s="84"/>
      <c r="BZ135" s="84"/>
      <c r="CA135" s="84"/>
      <c r="CB135" s="84"/>
      <c r="CC135" s="84"/>
      <c r="CD135" s="84"/>
      <c r="CE135" s="84"/>
      <c r="CF135" s="84"/>
      <c r="CG135" s="84"/>
      <c r="CH135" s="84"/>
      <c r="CI135" s="84"/>
      <c r="CJ135" s="84"/>
      <c r="CK135" s="84"/>
      <c r="CL135" s="84"/>
      <c r="CM135" s="84"/>
      <c r="CN135" s="84"/>
      <c r="CO135" s="84"/>
      <c r="CP135" s="84"/>
      <c r="CQ135" s="84"/>
      <c r="CR135" s="84"/>
      <c r="CS135" s="84"/>
      <c r="CT135" s="84"/>
      <c r="CU135" s="84"/>
      <c r="CV135" s="84"/>
      <c r="CW135" s="84"/>
      <c r="CX135" s="84"/>
      <c r="CY135" s="84"/>
      <c r="CZ135" s="84"/>
      <c r="DA135" s="84"/>
      <c r="DB135" s="84"/>
      <c r="DC135" s="84"/>
      <c r="DD135" s="84"/>
      <c r="DE135" s="84"/>
      <c r="DF135" s="84"/>
      <c r="DG135" s="84"/>
      <c r="DH135" s="84"/>
      <c r="DI135" s="84"/>
      <c r="DJ135" s="84"/>
      <c r="DK135" s="84"/>
      <c r="DL135" s="84"/>
      <c r="DM135" s="84"/>
      <c r="DN135" s="84"/>
      <c r="DO135" s="84"/>
      <c r="DP135" s="84"/>
      <c r="DQ135" s="84"/>
      <c r="DR135" s="84"/>
      <c r="DS135" s="84"/>
      <c r="DT135" s="84"/>
      <c r="DU135" s="84"/>
      <c r="DV135" s="84"/>
      <c r="DW135" s="84"/>
      <c r="DX135" s="84"/>
      <c r="DY135" s="84"/>
      <c r="DZ135" s="84"/>
      <c r="EA135" s="84"/>
      <c r="EB135" s="84"/>
      <c r="EC135" s="84"/>
      <c r="ED135" s="84"/>
      <c r="EE135" s="84"/>
      <c r="EF135" s="84"/>
      <c r="EG135" s="84"/>
      <c r="EH135" s="84"/>
      <c r="EI135" s="84"/>
      <c r="EJ135" s="84"/>
      <c r="EK135" s="84"/>
      <c r="EL135" s="84"/>
      <c r="EM135" s="84"/>
      <c r="EN135" s="84"/>
      <c r="EO135" s="84"/>
      <c r="EP135" s="84"/>
      <c r="EQ135" s="84"/>
      <c r="ER135" s="84"/>
      <c r="ES135" s="84"/>
      <c r="ET135" s="84"/>
      <c r="EU135" s="84"/>
      <c r="EV135" s="84"/>
      <c r="EW135" s="84"/>
      <c r="EX135" s="84"/>
      <c r="EY135" s="84"/>
      <c r="EZ135" s="84"/>
      <c r="FA135" s="84"/>
      <c r="FB135" s="84"/>
      <c r="FC135" s="84"/>
      <c r="FD135" s="84"/>
      <c r="FE135" s="84"/>
      <c r="FF135" s="84"/>
      <c r="FG135" s="84"/>
      <c r="FH135" s="84"/>
      <c r="FI135" s="84"/>
      <c r="FJ135" s="84"/>
      <c r="FK135" s="84"/>
      <c r="FL135" s="84"/>
      <c r="FM135" s="84"/>
      <c r="FN135" s="84"/>
      <c r="FO135" s="84"/>
      <c r="FP135" s="84"/>
      <c r="FQ135" s="84"/>
      <c r="FR135" s="84"/>
      <c r="FS135" s="84"/>
      <c r="FT135" s="84"/>
      <c r="FU135" s="84"/>
      <c r="FV135" s="84"/>
      <c r="FW135" s="84"/>
      <c r="FX135" s="84"/>
      <c r="FY135" s="84"/>
      <c r="FZ135" s="84"/>
      <c r="GA135" s="84"/>
      <c r="GB135" s="84"/>
      <c r="GC135" s="84"/>
      <c r="GD135" s="84"/>
      <c r="GE135" s="84"/>
      <c r="GF135" s="84"/>
      <c r="GG135" s="84"/>
      <c r="GH135" s="84"/>
      <c r="GI135" s="84"/>
      <c r="GJ135" s="84"/>
      <c r="GK135" s="84"/>
      <c r="GL135" s="84"/>
      <c r="GM135" s="84"/>
      <c r="GN135" s="84"/>
      <c r="GO135" s="84"/>
      <c r="GP135" s="84"/>
      <c r="GQ135" s="84"/>
      <c r="GR135" s="84"/>
      <c r="GS135" s="84"/>
      <c r="GT135" s="84"/>
      <c r="GU135" s="84"/>
      <c r="GV135" s="84"/>
      <c r="GW135" s="84"/>
      <c r="GX135" s="84"/>
      <c r="GY135" s="84"/>
      <c r="GZ135" s="84"/>
      <c r="HA135" s="84"/>
      <c r="HB135" s="84"/>
      <c r="HC135" s="84"/>
      <c r="HD135" s="84"/>
      <c r="HE135" s="84"/>
      <c r="HF135" s="84"/>
      <c r="HG135" s="84"/>
      <c r="HH135" s="84"/>
      <c r="HI135" s="84"/>
      <c r="HJ135" s="84"/>
      <c r="HK135" s="84"/>
      <c r="HL135" s="84"/>
      <c r="HM135" s="84"/>
      <c r="HN135" s="84"/>
      <c r="HO135" s="84"/>
      <c r="HP135" s="84"/>
      <c r="HQ135" s="84"/>
      <c r="HR135" s="84"/>
      <c r="HS135" s="84"/>
      <c r="HT135" s="84"/>
      <c r="HU135" s="84"/>
      <c r="HV135" s="84"/>
      <c r="HW135" s="84"/>
      <c r="HX135" s="84"/>
      <c r="HY135" s="84"/>
      <c r="HZ135" s="84"/>
      <c r="IA135" s="84"/>
      <c r="IB135" s="84"/>
      <c r="IC135" s="84"/>
      <c r="ID135" s="84"/>
      <c r="IE135" s="84"/>
      <c r="IF135" s="84"/>
      <c r="IG135" s="84"/>
      <c r="IH135" s="84"/>
      <c r="II135" s="84"/>
      <c r="IJ135" s="84"/>
      <c r="IK135" s="84"/>
      <c r="IL135" s="84"/>
      <c r="IM135" s="84"/>
      <c r="IN135" s="84"/>
      <c r="IO135" s="84"/>
      <c r="IP135" s="84"/>
      <c r="IQ135" s="84"/>
      <c r="IR135" s="84"/>
      <c r="IS135" s="84"/>
      <c r="IT135" s="84"/>
      <c r="IU135" s="84"/>
      <c r="IV135" s="84"/>
      <c r="IW135" s="84"/>
      <c r="IX135" s="84"/>
      <c r="IY135" s="84"/>
      <c r="IZ135" s="84"/>
      <c r="JA135" s="84"/>
      <c r="JB135" s="84"/>
      <c r="JC135" s="84"/>
      <c r="JD135" s="84"/>
      <c r="JE135" s="84"/>
      <c r="JF135" s="84"/>
      <c r="JG135" s="84"/>
      <c r="JH135" s="84"/>
      <c r="JI135" s="84"/>
      <c r="JJ135" s="84"/>
      <c r="JK135" s="84"/>
      <c r="JL135" s="84"/>
      <c r="JM135" s="84"/>
      <c r="JN135" s="84"/>
      <c r="JO135" s="84"/>
      <c r="JP135" s="84"/>
      <c r="JQ135" s="84"/>
      <c r="JR135" s="84"/>
      <c r="JS135" s="84"/>
      <c r="JT135" s="84"/>
      <c r="JU135" s="84"/>
      <c r="JV135" s="84"/>
      <c r="JW135" s="84"/>
      <c r="JX135" s="84"/>
      <c r="JY135" s="84"/>
      <c r="JZ135" s="84"/>
      <c r="KA135" s="84"/>
      <c r="KB135" s="84"/>
      <c r="KC135" s="84"/>
      <c r="KD135" s="84"/>
      <c r="KE135" s="84"/>
      <c r="KF135" s="84"/>
      <c r="KG135" s="84"/>
      <c r="KH135" s="84"/>
      <c r="KI135" s="84"/>
      <c r="KJ135" s="84"/>
      <c r="KK135" s="84"/>
      <c r="KL135" s="84"/>
      <c r="KM135" s="84"/>
      <c r="KN135" s="84"/>
      <c r="KO135" s="84"/>
      <c r="KP135" s="84"/>
      <c r="KQ135" s="84"/>
      <c r="KR135" s="84"/>
      <c r="KS135" s="84"/>
      <c r="KT135" s="84"/>
      <c r="KU135" s="84"/>
      <c r="KV135" s="84"/>
      <c r="KW135" s="84"/>
      <c r="KX135" s="84"/>
      <c r="KY135" s="84"/>
      <c r="KZ135" s="84"/>
      <c r="LA135" s="84"/>
      <c r="LB135" s="84"/>
      <c r="LC135" s="84"/>
      <c r="LD135" s="84"/>
      <c r="LE135" s="84"/>
      <c r="LF135" s="84"/>
      <c r="LG135" s="84"/>
      <c r="LH135" s="84"/>
      <c r="LI135" s="84"/>
      <c r="LJ135" s="84"/>
      <c r="LK135" s="84"/>
      <c r="LL135" s="84"/>
      <c r="LM135" s="84"/>
      <c r="LN135" s="84"/>
      <c r="LO135" s="84"/>
      <c r="LP135" s="84"/>
      <c r="LQ135" s="84"/>
      <c r="LR135" s="84"/>
      <c r="LS135" s="84"/>
      <c r="LT135" s="84"/>
      <c r="LU135" s="84"/>
      <c r="LV135" s="84"/>
      <c r="LW135" s="84"/>
      <c r="LX135" s="84"/>
      <c r="LY135" s="84"/>
      <c r="LZ135" s="84"/>
      <c r="MA135" s="84"/>
      <c r="MB135" s="84"/>
      <c r="MC135" s="84"/>
      <c r="MD135" s="84"/>
      <c r="ME135" s="84"/>
      <c r="MF135" s="84"/>
      <c r="MG135" s="84"/>
      <c r="MH135" s="84"/>
      <c r="MI135" s="84"/>
      <c r="MJ135" s="84"/>
      <c r="MK135" s="84"/>
      <c r="ML135" s="84"/>
      <c r="MM135" s="84"/>
      <c r="MN135" s="84"/>
      <c r="MO135" s="84"/>
      <c r="MP135" s="84"/>
      <c r="MQ135" s="84"/>
      <c r="MR135" s="84"/>
      <c r="MS135" s="84"/>
      <c r="MT135" s="84"/>
      <c r="MU135" s="84"/>
      <c r="MV135" s="84"/>
      <c r="MW135" s="84"/>
      <c r="MX135" s="84"/>
      <c r="MY135" s="84"/>
      <c r="MZ135" s="84"/>
      <c r="NA135" s="84"/>
      <c r="NB135" s="84"/>
      <c r="NC135" s="84"/>
      <c r="ND135" s="84"/>
      <c r="NE135" s="84"/>
      <c r="NF135" s="84"/>
      <c r="NG135" s="84"/>
      <c r="NH135" s="84"/>
      <c r="NI135" s="84"/>
      <c r="NJ135" s="84"/>
      <c r="NK135" s="84"/>
      <c r="NL135" s="84"/>
      <c r="NM135" s="84"/>
      <c r="NN135" s="84"/>
      <c r="NO135" s="84"/>
      <c r="NP135" s="84"/>
      <c r="NQ135" s="84"/>
      <c r="NR135" s="84"/>
      <c r="NS135" s="84"/>
      <c r="NT135" s="84"/>
      <c r="NU135" s="84"/>
      <c r="NV135" s="84"/>
      <c r="NW135" s="84"/>
    </row>
    <row r="136" spans="1:387" s="40" customFormat="1" ht="84" customHeight="1" x14ac:dyDescent="0.25">
      <c r="A136" s="79"/>
      <c r="B136" s="79">
        <v>1</v>
      </c>
      <c r="C136" s="79"/>
      <c r="D136" s="79"/>
      <c r="E136" s="79"/>
      <c r="F136" s="30"/>
      <c r="G136" s="30"/>
      <c r="H136" s="30">
        <v>1</v>
      </c>
      <c r="I136" s="30"/>
      <c r="J136" s="30"/>
      <c r="K136" s="30"/>
      <c r="L136" s="30"/>
      <c r="M136" s="32" t="s">
        <v>1474</v>
      </c>
      <c r="N136" s="33" t="s">
        <v>309</v>
      </c>
      <c r="O136" s="3" t="s">
        <v>1535</v>
      </c>
      <c r="P136" s="34" t="s">
        <v>2108</v>
      </c>
      <c r="Q136" s="31" t="s">
        <v>1919</v>
      </c>
      <c r="R136" s="32" t="s">
        <v>554</v>
      </c>
      <c r="S136" s="35" t="s">
        <v>1478</v>
      </c>
      <c r="T136" s="82">
        <v>44733</v>
      </c>
      <c r="U136" s="82">
        <v>44735</v>
      </c>
      <c r="V136" s="82">
        <v>44910</v>
      </c>
      <c r="W136" s="36">
        <v>23120525</v>
      </c>
      <c r="X136" s="19">
        <v>0</v>
      </c>
      <c r="Y136" s="19">
        <v>0</v>
      </c>
      <c r="Z136" s="19">
        <v>0</v>
      </c>
      <c r="AA136" s="19">
        <v>0</v>
      </c>
      <c r="AB136" s="22">
        <f t="shared" si="12"/>
        <v>23120525</v>
      </c>
      <c r="AC136" s="19">
        <v>0</v>
      </c>
      <c r="AD136" s="22">
        <f t="shared" si="15"/>
        <v>23120525</v>
      </c>
      <c r="AE136" s="20">
        <v>0</v>
      </c>
      <c r="AF136" s="22">
        <f t="shared" si="16"/>
        <v>23120525</v>
      </c>
      <c r="AG136" s="38" t="s">
        <v>1289</v>
      </c>
      <c r="AH136" s="37" t="s">
        <v>1013</v>
      </c>
      <c r="AI136" s="37" t="s">
        <v>71</v>
      </c>
      <c r="AJ136" s="39">
        <v>830004892</v>
      </c>
      <c r="AK136" s="39">
        <v>2</v>
      </c>
      <c r="AL136" s="37" t="s">
        <v>1479</v>
      </c>
      <c r="AM136" s="39">
        <v>7568787</v>
      </c>
      <c r="AN136" s="108" t="s">
        <v>72</v>
      </c>
      <c r="AO136" s="109" t="s">
        <v>20</v>
      </c>
      <c r="AP136" s="84"/>
      <c r="AQ136" s="84"/>
      <c r="AR136" s="84"/>
      <c r="AS136" s="84"/>
      <c r="AT136" s="84"/>
      <c r="AU136" s="84"/>
      <c r="AV136" s="84"/>
      <c r="AW136" s="84"/>
      <c r="AX136" s="84"/>
      <c r="AY136" s="84"/>
      <c r="AZ136" s="84"/>
      <c r="BA136" s="84"/>
      <c r="BB136" s="84"/>
      <c r="BC136" s="84"/>
      <c r="BD136" s="84"/>
      <c r="BE136" s="84"/>
      <c r="BF136" s="84"/>
      <c r="BG136" s="84"/>
      <c r="BH136" s="84"/>
      <c r="BI136" s="84"/>
      <c r="BJ136" s="84"/>
      <c r="BK136" s="84"/>
      <c r="BL136" s="84"/>
      <c r="BM136" s="84"/>
      <c r="BN136" s="84"/>
      <c r="BO136" s="84"/>
      <c r="BP136" s="84"/>
      <c r="BQ136" s="84"/>
      <c r="BR136" s="84"/>
      <c r="BS136" s="84"/>
      <c r="BT136" s="84"/>
      <c r="BU136" s="84"/>
      <c r="BV136" s="84"/>
      <c r="BW136" s="84"/>
      <c r="BX136" s="84"/>
      <c r="BY136" s="84"/>
      <c r="BZ136" s="84"/>
      <c r="CA136" s="84"/>
      <c r="CB136" s="84"/>
      <c r="CC136" s="84"/>
      <c r="CD136" s="84"/>
      <c r="CE136" s="84"/>
      <c r="CF136" s="84"/>
      <c r="CG136" s="84"/>
      <c r="CH136" s="84"/>
      <c r="CI136" s="84"/>
      <c r="CJ136" s="84"/>
      <c r="CK136" s="84"/>
      <c r="CL136" s="84"/>
      <c r="CM136" s="84"/>
      <c r="CN136" s="84"/>
      <c r="CO136" s="84"/>
      <c r="CP136" s="84"/>
      <c r="CQ136" s="84"/>
      <c r="CR136" s="84"/>
      <c r="CS136" s="84"/>
      <c r="CT136" s="84"/>
      <c r="CU136" s="84"/>
      <c r="CV136" s="84"/>
      <c r="CW136" s="84"/>
      <c r="CX136" s="84"/>
      <c r="CY136" s="84"/>
      <c r="CZ136" s="84"/>
      <c r="DA136" s="84"/>
      <c r="DB136" s="84"/>
      <c r="DC136" s="84"/>
      <c r="DD136" s="84"/>
      <c r="DE136" s="84"/>
      <c r="DF136" s="84"/>
      <c r="DG136" s="84"/>
      <c r="DH136" s="84"/>
      <c r="DI136" s="84"/>
      <c r="DJ136" s="84"/>
      <c r="DK136" s="84"/>
      <c r="DL136" s="84"/>
      <c r="DM136" s="84"/>
      <c r="DN136" s="84"/>
      <c r="DO136" s="84"/>
      <c r="DP136" s="84"/>
      <c r="DQ136" s="84"/>
      <c r="DR136" s="84"/>
      <c r="DS136" s="84"/>
      <c r="DT136" s="84"/>
      <c r="DU136" s="84"/>
      <c r="DV136" s="84"/>
      <c r="DW136" s="84"/>
      <c r="DX136" s="84"/>
      <c r="DY136" s="84"/>
      <c r="DZ136" s="84"/>
      <c r="EA136" s="84"/>
      <c r="EB136" s="84"/>
      <c r="EC136" s="84"/>
      <c r="ED136" s="84"/>
      <c r="EE136" s="84"/>
      <c r="EF136" s="84"/>
      <c r="EG136" s="84"/>
      <c r="EH136" s="84"/>
      <c r="EI136" s="84"/>
      <c r="EJ136" s="84"/>
      <c r="EK136" s="84"/>
      <c r="EL136" s="84"/>
      <c r="EM136" s="84"/>
      <c r="EN136" s="84"/>
      <c r="EO136" s="84"/>
      <c r="EP136" s="84"/>
      <c r="EQ136" s="84"/>
      <c r="ER136" s="84"/>
      <c r="ES136" s="84"/>
      <c r="ET136" s="84"/>
      <c r="EU136" s="84"/>
      <c r="EV136" s="84"/>
      <c r="EW136" s="84"/>
      <c r="EX136" s="84"/>
      <c r="EY136" s="84"/>
      <c r="EZ136" s="84"/>
      <c r="FA136" s="84"/>
      <c r="FB136" s="84"/>
      <c r="FC136" s="84"/>
      <c r="FD136" s="84"/>
      <c r="FE136" s="84"/>
      <c r="FF136" s="84"/>
      <c r="FG136" s="84"/>
      <c r="FH136" s="84"/>
      <c r="FI136" s="84"/>
      <c r="FJ136" s="84"/>
      <c r="FK136" s="84"/>
      <c r="FL136" s="84"/>
      <c r="FM136" s="84"/>
      <c r="FN136" s="84"/>
      <c r="FO136" s="84"/>
      <c r="FP136" s="84"/>
      <c r="FQ136" s="84"/>
      <c r="FR136" s="84"/>
      <c r="FS136" s="84"/>
      <c r="FT136" s="84"/>
      <c r="FU136" s="84"/>
      <c r="FV136" s="84"/>
      <c r="FW136" s="84"/>
      <c r="FX136" s="84"/>
      <c r="FY136" s="84"/>
      <c r="FZ136" s="84"/>
      <c r="GA136" s="84"/>
      <c r="GB136" s="84"/>
      <c r="GC136" s="84"/>
      <c r="GD136" s="84"/>
      <c r="GE136" s="84"/>
      <c r="GF136" s="84"/>
      <c r="GG136" s="84"/>
      <c r="GH136" s="84"/>
      <c r="GI136" s="84"/>
      <c r="GJ136" s="84"/>
      <c r="GK136" s="84"/>
      <c r="GL136" s="84"/>
      <c r="GM136" s="84"/>
      <c r="GN136" s="84"/>
      <c r="GO136" s="84"/>
      <c r="GP136" s="84"/>
      <c r="GQ136" s="84"/>
      <c r="GR136" s="84"/>
      <c r="GS136" s="84"/>
      <c r="GT136" s="84"/>
      <c r="GU136" s="84"/>
      <c r="GV136" s="84"/>
      <c r="GW136" s="84"/>
      <c r="GX136" s="84"/>
      <c r="GY136" s="84"/>
      <c r="GZ136" s="84"/>
      <c r="HA136" s="84"/>
      <c r="HB136" s="84"/>
      <c r="HC136" s="84"/>
      <c r="HD136" s="84"/>
      <c r="HE136" s="84"/>
      <c r="HF136" s="84"/>
      <c r="HG136" s="84"/>
      <c r="HH136" s="84"/>
      <c r="HI136" s="84"/>
      <c r="HJ136" s="84"/>
      <c r="HK136" s="84"/>
      <c r="HL136" s="84"/>
      <c r="HM136" s="84"/>
      <c r="HN136" s="84"/>
      <c r="HO136" s="84"/>
      <c r="HP136" s="84"/>
      <c r="HQ136" s="84"/>
      <c r="HR136" s="84"/>
      <c r="HS136" s="84"/>
      <c r="HT136" s="84"/>
      <c r="HU136" s="84"/>
      <c r="HV136" s="84"/>
      <c r="HW136" s="84"/>
      <c r="HX136" s="84"/>
      <c r="HY136" s="84"/>
      <c r="HZ136" s="84"/>
      <c r="IA136" s="84"/>
      <c r="IB136" s="84"/>
      <c r="IC136" s="84"/>
      <c r="ID136" s="84"/>
      <c r="IE136" s="84"/>
      <c r="IF136" s="84"/>
      <c r="IG136" s="84"/>
      <c r="IH136" s="84"/>
      <c r="II136" s="84"/>
      <c r="IJ136" s="84"/>
      <c r="IK136" s="84"/>
      <c r="IL136" s="84"/>
      <c r="IM136" s="84"/>
      <c r="IN136" s="84"/>
      <c r="IO136" s="84"/>
      <c r="IP136" s="84"/>
      <c r="IQ136" s="84"/>
      <c r="IR136" s="84"/>
      <c r="IS136" s="84"/>
      <c r="IT136" s="84"/>
      <c r="IU136" s="84"/>
      <c r="IV136" s="84"/>
      <c r="IW136" s="84"/>
      <c r="IX136" s="84"/>
      <c r="IY136" s="84"/>
      <c r="IZ136" s="84"/>
      <c r="JA136" s="84"/>
      <c r="JB136" s="84"/>
      <c r="JC136" s="84"/>
      <c r="JD136" s="84"/>
      <c r="JE136" s="84"/>
      <c r="JF136" s="84"/>
      <c r="JG136" s="84"/>
      <c r="JH136" s="84"/>
      <c r="JI136" s="84"/>
      <c r="JJ136" s="84"/>
      <c r="JK136" s="84"/>
      <c r="JL136" s="84"/>
      <c r="JM136" s="84"/>
      <c r="JN136" s="84"/>
      <c r="JO136" s="84"/>
      <c r="JP136" s="84"/>
      <c r="JQ136" s="84"/>
      <c r="JR136" s="84"/>
      <c r="JS136" s="84"/>
      <c r="JT136" s="84"/>
      <c r="JU136" s="84"/>
      <c r="JV136" s="84"/>
      <c r="JW136" s="84"/>
      <c r="JX136" s="84"/>
      <c r="JY136" s="84"/>
      <c r="JZ136" s="84"/>
      <c r="KA136" s="84"/>
      <c r="KB136" s="84"/>
      <c r="KC136" s="84"/>
      <c r="KD136" s="84"/>
      <c r="KE136" s="84"/>
      <c r="KF136" s="84"/>
      <c r="KG136" s="84"/>
      <c r="KH136" s="84"/>
      <c r="KI136" s="84"/>
      <c r="KJ136" s="84"/>
      <c r="KK136" s="84"/>
      <c r="KL136" s="84"/>
      <c r="KM136" s="84"/>
      <c r="KN136" s="84"/>
      <c r="KO136" s="84"/>
      <c r="KP136" s="84"/>
      <c r="KQ136" s="84"/>
      <c r="KR136" s="84"/>
      <c r="KS136" s="84"/>
      <c r="KT136" s="84"/>
      <c r="KU136" s="84"/>
      <c r="KV136" s="84"/>
      <c r="KW136" s="84"/>
      <c r="KX136" s="84"/>
      <c r="KY136" s="84"/>
      <c r="KZ136" s="84"/>
      <c r="LA136" s="84"/>
      <c r="LB136" s="84"/>
      <c r="LC136" s="84"/>
      <c r="LD136" s="84"/>
      <c r="LE136" s="84"/>
      <c r="LF136" s="84"/>
      <c r="LG136" s="84"/>
      <c r="LH136" s="84"/>
      <c r="LI136" s="84"/>
      <c r="LJ136" s="84"/>
      <c r="LK136" s="84"/>
      <c r="LL136" s="84"/>
      <c r="LM136" s="84"/>
      <c r="LN136" s="84"/>
      <c r="LO136" s="84"/>
      <c r="LP136" s="84"/>
      <c r="LQ136" s="84"/>
      <c r="LR136" s="84"/>
      <c r="LS136" s="84"/>
      <c r="LT136" s="84"/>
      <c r="LU136" s="84"/>
      <c r="LV136" s="84"/>
      <c r="LW136" s="84"/>
      <c r="LX136" s="84"/>
      <c r="LY136" s="84"/>
      <c r="LZ136" s="84"/>
      <c r="MA136" s="84"/>
      <c r="MB136" s="84"/>
      <c r="MC136" s="84"/>
      <c r="MD136" s="84"/>
      <c r="ME136" s="84"/>
      <c r="MF136" s="84"/>
      <c r="MG136" s="84"/>
      <c r="MH136" s="84"/>
      <c r="MI136" s="84"/>
      <c r="MJ136" s="84"/>
      <c r="MK136" s="84"/>
      <c r="ML136" s="84"/>
      <c r="MM136" s="84"/>
      <c r="MN136" s="84"/>
      <c r="MO136" s="84"/>
      <c r="MP136" s="84"/>
      <c r="MQ136" s="84"/>
      <c r="MR136" s="84"/>
      <c r="MS136" s="84"/>
      <c r="MT136" s="84"/>
      <c r="MU136" s="84"/>
      <c r="MV136" s="84"/>
      <c r="MW136" s="84"/>
      <c r="MX136" s="84"/>
      <c r="MY136" s="84"/>
      <c r="MZ136" s="84"/>
      <c r="NA136" s="84"/>
      <c r="NB136" s="84"/>
      <c r="NC136" s="84"/>
      <c r="ND136" s="84"/>
      <c r="NE136" s="84"/>
      <c r="NF136" s="84"/>
      <c r="NG136" s="84"/>
      <c r="NH136" s="84"/>
      <c r="NI136" s="84"/>
      <c r="NJ136" s="84"/>
      <c r="NK136" s="84"/>
      <c r="NL136" s="84"/>
      <c r="NM136" s="84"/>
      <c r="NN136" s="84"/>
      <c r="NO136" s="84"/>
      <c r="NP136" s="84"/>
      <c r="NQ136" s="84"/>
      <c r="NR136" s="84"/>
      <c r="NS136" s="84"/>
      <c r="NT136" s="84"/>
      <c r="NU136" s="84"/>
      <c r="NV136" s="84"/>
      <c r="NW136" s="84"/>
    </row>
    <row r="137" spans="1:387" s="40" customFormat="1" ht="84" customHeight="1" x14ac:dyDescent="0.25">
      <c r="A137" s="79"/>
      <c r="B137" s="79">
        <v>1</v>
      </c>
      <c r="C137" s="79"/>
      <c r="D137" s="79"/>
      <c r="E137" s="79"/>
      <c r="F137" s="30"/>
      <c r="G137" s="30"/>
      <c r="H137" s="30">
        <v>1</v>
      </c>
      <c r="I137" s="30"/>
      <c r="J137" s="30"/>
      <c r="K137" s="30"/>
      <c r="L137" s="30"/>
      <c r="M137" s="32" t="s">
        <v>1480</v>
      </c>
      <c r="N137" s="33" t="s">
        <v>309</v>
      </c>
      <c r="O137" s="3" t="s">
        <v>1536</v>
      </c>
      <c r="P137" s="34" t="s">
        <v>2109</v>
      </c>
      <c r="Q137" s="31" t="s">
        <v>1920</v>
      </c>
      <c r="R137" s="32" t="s">
        <v>354</v>
      </c>
      <c r="S137" s="35" t="s">
        <v>1481</v>
      </c>
      <c r="T137" s="82">
        <v>44729</v>
      </c>
      <c r="U137" s="82">
        <v>44735</v>
      </c>
      <c r="V137" s="82">
        <v>44910</v>
      </c>
      <c r="W137" s="36">
        <v>24613328</v>
      </c>
      <c r="X137" s="19">
        <v>0</v>
      </c>
      <c r="Y137" s="19">
        <v>0</v>
      </c>
      <c r="Z137" s="19">
        <v>0</v>
      </c>
      <c r="AA137" s="19">
        <v>0</v>
      </c>
      <c r="AB137" s="22">
        <f t="shared" si="12"/>
        <v>24613328</v>
      </c>
      <c r="AC137" s="19">
        <v>0</v>
      </c>
      <c r="AD137" s="22">
        <f t="shared" si="15"/>
        <v>24613328</v>
      </c>
      <c r="AE137" s="20">
        <v>0</v>
      </c>
      <c r="AF137" s="22">
        <f t="shared" si="16"/>
        <v>24613328</v>
      </c>
      <c r="AG137" s="38" t="s">
        <v>1289</v>
      </c>
      <c r="AH137" s="37" t="s">
        <v>1013</v>
      </c>
      <c r="AI137" s="37" t="s">
        <v>647</v>
      </c>
      <c r="AJ137" s="39">
        <v>900169174</v>
      </c>
      <c r="AK137" s="39">
        <v>4</v>
      </c>
      <c r="AL137" s="37" t="s">
        <v>648</v>
      </c>
      <c r="AM137" s="39">
        <v>5897515</v>
      </c>
      <c r="AN137" s="108" t="s">
        <v>649</v>
      </c>
      <c r="AO137" s="109" t="s">
        <v>20</v>
      </c>
      <c r="AP137" s="84"/>
      <c r="AQ137" s="84"/>
      <c r="AR137" s="84"/>
      <c r="AS137" s="84"/>
      <c r="AT137" s="84"/>
      <c r="AU137" s="84"/>
      <c r="AV137" s="84"/>
      <c r="AW137" s="84"/>
      <c r="AX137" s="84"/>
      <c r="AY137" s="84"/>
      <c r="AZ137" s="84"/>
      <c r="BA137" s="84"/>
      <c r="BB137" s="84"/>
      <c r="BC137" s="84"/>
      <c r="BD137" s="84"/>
      <c r="BE137" s="84"/>
      <c r="BF137" s="84"/>
      <c r="BG137" s="84"/>
      <c r="BH137" s="84"/>
      <c r="BI137" s="84"/>
      <c r="BJ137" s="84"/>
      <c r="BK137" s="84"/>
      <c r="BL137" s="84"/>
      <c r="BM137" s="84"/>
      <c r="BN137" s="84"/>
      <c r="BO137" s="84"/>
      <c r="BP137" s="84"/>
      <c r="BQ137" s="84"/>
      <c r="BR137" s="84"/>
      <c r="BS137" s="84"/>
      <c r="BT137" s="84"/>
      <c r="BU137" s="84"/>
      <c r="BV137" s="84"/>
      <c r="BW137" s="84"/>
      <c r="BX137" s="84"/>
      <c r="BY137" s="84"/>
      <c r="BZ137" s="84"/>
      <c r="CA137" s="84"/>
      <c r="CB137" s="84"/>
      <c r="CC137" s="84"/>
      <c r="CD137" s="84"/>
      <c r="CE137" s="84"/>
      <c r="CF137" s="84"/>
      <c r="CG137" s="84"/>
      <c r="CH137" s="84"/>
      <c r="CI137" s="84"/>
      <c r="CJ137" s="84"/>
      <c r="CK137" s="84"/>
      <c r="CL137" s="84"/>
      <c r="CM137" s="84"/>
      <c r="CN137" s="84"/>
      <c r="CO137" s="84"/>
      <c r="CP137" s="84"/>
      <c r="CQ137" s="84"/>
      <c r="CR137" s="84"/>
      <c r="CS137" s="84"/>
      <c r="CT137" s="84"/>
      <c r="CU137" s="84"/>
      <c r="CV137" s="84"/>
      <c r="CW137" s="84"/>
      <c r="CX137" s="84"/>
      <c r="CY137" s="84"/>
      <c r="CZ137" s="84"/>
      <c r="DA137" s="84"/>
      <c r="DB137" s="84"/>
      <c r="DC137" s="84"/>
      <c r="DD137" s="84"/>
      <c r="DE137" s="84"/>
      <c r="DF137" s="84"/>
      <c r="DG137" s="84"/>
      <c r="DH137" s="84"/>
      <c r="DI137" s="84"/>
      <c r="DJ137" s="84"/>
      <c r="DK137" s="84"/>
      <c r="DL137" s="84"/>
      <c r="DM137" s="84"/>
      <c r="DN137" s="84"/>
      <c r="DO137" s="84"/>
      <c r="DP137" s="84"/>
      <c r="DQ137" s="84"/>
      <c r="DR137" s="84"/>
      <c r="DS137" s="84"/>
      <c r="DT137" s="84"/>
      <c r="DU137" s="84"/>
      <c r="DV137" s="84"/>
      <c r="DW137" s="84"/>
      <c r="DX137" s="84"/>
      <c r="DY137" s="84"/>
      <c r="DZ137" s="84"/>
      <c r="EA137" s="84"/>
      <c r="EB137" s="84"/>
      <c r="EC137" s="84"/>
      <c r="ED137" s="84"/>
      <c r="EE137" s="84"/>
      <c r="EF137" s="84"/>
      <c r="EG137" s="84"/>
      <c r="EH137" s="84"/>
      <c r="EI137" s="84"/>
      <c r="EJ137" s="84"/>
      <c r="EK137" s="84"/>
      <c r="EL137" s="84"/>
      <c r="EM137" s="84"/>
      <c r="EN137" s="84"/>
      <c r="EO137" s="84"/>
      <c r="EP137" s="84"/>
      <c r="EQ137" s="84"/>
      <c r="ER137" s="84"/>
      <c r="ES137" s="84"/>
      <c r="ET137" s="84"/>
      <c r="EU137" s="84"/>
      <c r="EV137" s="84"/>
      <c r="EW137" s="84"/>
      <c r="EX137" s="84"/>
      <c r="EY137" s="84"/>
      <c r="EZ137" s="84"/>
      <c r="FA137" s="84"/>
      <c r="FB137" s="84"/>
      <c r="FC137" s="84"/>
      <c r="FD137" s="84"/>
      <c r="FE137" s="84"/>
      <c r="FF137" s="84"/>
      <c r="FG137" s="84"/>
      <c r="FH137" s="84"/>
      <c r="FI137" s="84"/>
      <c r="FJ137" s="84"/>
      <c r="FK137" s="84"/>
      <c r="FL137" s="84"/>
      <c r="FM137" s="84"/>
      <c r="FN137" s="84"/>
      <c r="FO137" s="84"/>
      <c r="FP137" s="84"/>
      <c r="FQ137" s="84"/>
      <c r="FR137" s="84"/>
      <c r="FS137" s="84"/>
      <c r="FT137" s="84"/>
      <c r="FU137" s="84"/>
      <c r="FV137" s="84"/>
      <c r="FW137" s="84"/>
      <c r="FX137" s="84"/>
      <c r="FY137" s="84"/>
      <c r="FZ137" s="84"/>
      <c r="GA137" s="84"/>
      <c r="GB137" s="84"/>
      <c r="GC137" s="84"/>
      <c r="GD137" s="84"/>
      <c r="GE137" s="84"/>
      <c r="GF137" s="84"/>
      <c r="GG137" s="84"/>
      <c r="GH137" s="84"/>
      <c r="GI137" s="84"/>
      <c r="GJ137" s="84"/>
      <c r="GK137" s="84"/>
      <c r="GL137" s="84"/>
      <c r="GM137" s="84"/>
      <c r="GN137" s="84"/>
      <c r="GO137" s="84"/>
      <c r="GP137" s="84"/>
      <c r="GQ137" s="84"/>
      <c r="GR137" s="84"/>
      <c r="GS137" s="84"/>
      <c r="GT137" s="84"/>
      <c r="GU137" s="84"/>
      <c r="GV137" s="84"/>
      <c r="GW137" s="84"/>
      <c r="GX137" s="84"/>
      <c r="GY137" s="84"/>
      <c r="GZ137" s="84"/>
      <c r="HA137" s="84"/>
      <c r="HB137" s="84"/>
      <c r="HC137" s="84"/>
      <c r="HD137" s="84"/>
      <c r="HE137" s="84"/>
      <c r="HF137" s="84"/>
      <c r="HG137" s="84"/>
      <c r="HH137" s="84"/>
      <c r="HI137" s="84"/>
      <c r="HJ137" s="84"/>
      <c r="HK137" s="84"/>
      <c r="HL137" s="84"/>
      <c r="HM137" s="84"/>
      <c r="HN137" s="84"/>
      <c r="HO137" s="84"/>
      <c r="HP137" s="84"/>
      <c r="HQ137" s="84"/>
      <c r="HR137" s="84"/>
      <c r="HS137" s="84"/>
      <c r="HT137" s="84"/>
      <c r="HU137" s="84"/>
      <c r="HV137" s="84"/>
      <c r="HW137" s="84"/>
      <c r="HX137" s="84"/>
      <c r="HY137" s="84"/>
      <c r="HZ137" s="84"/>
      <c r="IA137" s="84"/>
      <c r="IB137" s="84"/>
      <c r="IC137" s="84"/>
      <c r="ID137" s="84"/>
      <c r="IE137" s="84"/>
      <c r="IF137" s="84"/>
      <c r="IG137" s="84"/>
      <c r="IH137" s="84"/>
      <c r="II137" s="84"/>
      <c r="IJ137" s="84"/>
      <c r="IK137" s="84"/>
      <c r="IL137" s="84"/>
      <c r="IM137" s="84"/>
      <c r="IN137" s="84"/>
      <c r="IO137" s="84"/>
      <c r="IP137" s="84"/>
      <c r="IQ137" s="84"/>
      <c r="IR137" s="84"/>
      <c r="IS137" s="84"/>
      <c r="IT137" s="84"/>
      <c r="IU137" s="84"/>
      <c r="IV137" s="84"/>
      <c r="IW137" s="84"/>
      <c r="IX137" s="84"/>
      <c r="IY137" s="84"/>
      <c r="IZ137" s="84"/>
      <c r="JA137" s="84"/>
      <c r="JB137" s="84"/>
      <c r="JC137" s="84"/>
      <c r="JD137" s="84"/>
      <c r="JE137" s="84"/>
      <c r="JF137" s="84"/>
      <c r="JG137" s="84"/>
      <c r="JH137" s="84"/>
      <c r="JI137" s="84"/>
      <c r="JJ137" s="84"/>
      <c r="JK137" s="84"/>
      <c r="JL137" s="84"/>
      <c r="JM137" s="84"/>
      <c r="JN137" s="84"/>
      <c r="JO137" s="84"/>
      <c r="JP137" s="84"/>
      <c r="JQ137" s="84"/>
      <c r="JR137" s="84"/>
      <c r="JS137" s="84"/>
      <c r="JT137" s="84"/>
      <c r="JU137" s="84"/>
      <c r="JV137" s="84"/>
      <c r="JW137" s="84"/>
      <c r="JX137" s="84"/>
      <c r="JY137" s="84"/>
      <c r="JZ137" s="84"/>
      <c r="KA137" s="84"/>
      <c r="KB137" s="84"/>
      <c r="KC137" s="84"/>
      <c r="KD137" s="84"/>
      <c r="KE137" s="84"/>
      <c r="KF137" s="84"/>
      <c r="KG137" s="84"/>
      <c r="KH137" s="84"/>
      <c r="KI137" s="84"/>
      <c r="KJ137" s="84"/>
      <c r="KK137" s="84"/>
      <c r="KL137" s="84"/>
      <c r="KM137" s="84"/>
      <c r="KN137" s="84"/>
      <c r="KO137" s="84"/>
      <c r="KP137" s="84"/>
      <c r="KQ137" s="84"/>
      <c r="KR137" s="84"/>
      <c r="KS137" s="84"/>
      <c r="KT137" s="84"/>
      <c r="KU137" s="84"/>
      <c r="KV137" s="84"/>
      <c r="KW137" s="84"/>
      <c r="KX137" s="84"/>
      <c r="KY137" s="84"/>
      <c r="KZ137" s="84"/>
      <c r="LA137" s="84"/>
      <c r="LB137" s="84"/>
      <c r="LC137" s="84"/>
      <c r="LD137" s="84"/>
      <c r="LE137" s="84"/>
      <c r="LF137" s="84"/>
      <c r="LG137" s="84"/>
      <c r="LH137" s="84"/>
      <c r="LI137" s="84"/>
      <c r="LJ137" s="84"/>
      <c r="LK137" s="84"/>
      <c r="LL137" s="84"/>
      <c r="LM137" s="84"/>
      <c r="LN137" s="84"/>
      <c r="LO137" s="84"/>
      <c r="LP137" s="84"/>
      <c r="LQ137" s="84"/>
      <c r="LR137" s="84"/>
      <c r="LS137" s="84"/>
      <c r="LT137" s="84"/>
      <c r="LU137" s="84"/>
      <c r="LV137" s="84"/>
      <c r="LW137" s="84"/>
      <c r="LX137" s="84"/>
      <c r="LY137" s="84"/>
      <c r="LZ137" s="84"/>
      <c r="MA137" s="84"/>
      <c r="MB137" s="84"/>
      <c r="MC137" s="84"/>
      <c r="MD137" s="84"/>
      <c r="ME137" s="84"/>
      <c r="MF137" s="84"/>
      <c r="MG137" s="84"/>
      <c r="MH137" s="84"/>
      <c r="MI137" s="84"/>
      <c r="MJ137" s="84"/>
      <c r="MK137" s="84"/>
      <c r="ML137" s="84"/>
      <c r="MM137" s="84"/>
      <c r="MN137" s="84"/>
      <c r="MO137" s="84"/>
      <c r="MP137" s="84"/>
      <c r="MQ137" s="84"/>
      <c r="MR137" s="84"/>
      <c r="MS137" s="84"/>
      <c r="MT137" s="84"/>
      <c r="MU137" s="84"/>
      <c r="MV137" s="84"/>
      <c r="MW137" s="84"/>
      <c r="MX137" s="84"/>
      <c r="MY137" s="84"/>
      <c r="MZ137" s="84"/>
      <c r="NA137" s="84"/>
      <c r="NB137" s="84"/>
      <c r="NC137" s="84"/>
      <c r="ND137" s="84"/>
      <c r="NE137" s="84"/>
      <c r="NF137" s="84"/>
      <c r="NG137" s="84"/>
      <c r="NH137" s="84"/>
      <c r="NI137" s="84"/>
      <c r="NJ137" s="84"/>
      <c r="NK137" s="84"/>
      <c r="NL137" s="84"/>
      <c r="NM137" s="84"/>
      <c r="NN137" s="84"/>
      <c r="NO137" s="84"/>
      <c r="NP137" s="84"/>
      <c r="NQ137" s="84"/>
      <c r="NR137" s="84"/>
      <c r="NS137" s="84"/>
      <c r="NT137" s="84"/>
      <c r="NU137" s="84"/>
      <c r="NV137" s="84"/>
      <c r="NW137" s="84"/>
    </row>
    <row r="138" spans="1:387" s="40" customFormat="1" ht="99" customHeight="1" x14ac:dyDescent="0.25">
      <c r="A138" s="79">
        <v>1</v>
      </c>
      <c r="B138" s="79"/>
      <c r="C138" s="79"/>
      <c r="D138" s="79"/>
      <c r="E138" s="79"/>
      <c r="F138" s="30"/>
      <c r="G138" s="30"/>
      <c r="H138" s="30">
        <v>1</v>
      </c>
      <c r="I138" s="30"/>
      <c r="J138" s="30"/>
      <c r="K138" s="30"/>
      <c r="L138" s="30"/>
      <c r="M138" s="32" t="s">
        <v>1556</v>
      </c>
      <c r="N138" s="33" t="s">
        <v>309</v>
      </c>
      <c r="O138" s="3" t="s">
        <v>1562</v>
      </c>
      <c r="P138" s="34" t="s">
        <v>2110</v>
      </c>
      <c r="Q138" s="10" t="s">
        <v>1921</v>
      </c>
      <c r="R138" s="32" t="s">
        <v>148</v>
      </c>
      <c r="S138" s="35" t="s">
        <v>1982</v>
      </c>
      <c r="T138" s="82">
        <v>44753</v>
      </c>
      <c r="U138" s="82">
        <v>44756</v>
      </c>
      <c r="V138" s="82">
        <v>44910</v>
      </c>
      <c r="W138" s="36">
        <v>15000000</v>
      </c>
      <c r="X138" s="19">
        <v>0</v>
      </c>
      <c r="Y138" s="19">
        <v>0</v>
      </c>
      <c r="Z138" s="19">
        <v>0</v>
      </c>
      <c r="AA138" s="19">
        <v>0</v>
      </c>
      <c r="AB138" s="22">
        <f t="shared" si="12"/>
        <v>15000000</v>
      </c>
      <c r="AC138" s="19">
        <v>0</v>
      </c>
      <c r="AD138" s="22">
        <f t="shared" si="15"/>
        <v>15000000</v>
      </c>
      <c r="AE138" s="20">
        <v>0</v>
      </c>
      <c r="AF138" s="22">
        <f t="shared" si="16"/>
        <v>15000000</v>
      </c>
      <c r="AG138" s="38" t="s">
        <v>78</v>
      </c>
      <c r="AH138" s="37" t="s">
        <v>1013</v>
      </c>
      <c r="AI138" s="37" t="s">
        <v>791</v>
      </c>
      <c r="AJ138" s="39">
        <v>860002134</v>
      </c>
      <c r="AK138" s="39">
        <v>8</v>
      </c>
      <c r="AL138" s="37" t="s">
        <v>524</v>
      </c>
      <c r="AM138" s="39">
        <v>6285745</v>
      </c>
      <c r="AN138" s="108" t="s">
        <v>149</v>
      </c>
      <c r="AO138" s="109" t="s">
        <v>20</v>
      </c>
      <c r="AP138" s="84"/>
      <c r="AQ138" s="84"/>
      <c r="AR138" s="84"/>
      <c r="AS138" s="84"/>
      <c r="AT138" s="84"/>
      <c r="AU138" s="84"/>
      <c r="AV138" s="84"/>
      <c r="AW138" s="84"/>
      <c r="AX138" s="84"/>
      <c r="AY138" s="84"/>
      <c r="AZ138" s="84"/>
      <c r="BA138" s="84"/>
      <c r="BB138" s="84"/>
      <c r="BC138" s="84"/>
      <c r="BD138" s="84"/>
      <c r="BE138" s="84"/>
      <c r="BF138" s="84"/>
      <c r="BG138" s="84"/>
      <c r="BH138" s="84"/>
      <c r="BI138" s="84"/>
      <c r="BJ138" s="84"/>
      <c r="BK138" s="84"/>
      <c r="BL138" s="84"/>
      <c r="BM138" s="84"/>
      <c r="BN138" s="84"/>
      <c r="BO138" s="84"/>
      <c r="BP138" s="84"/>
      <c r="BQ138" s="84"/>
      <c r="BR138" s="84"/>
      <c r="BS138" s="84"/>
      <c r="BT138" s="84"/>
      <c r="BU138" s="84"/>
      <c r="BV138" s="84"/>
      <c r="BW138" s="84"/>
      <c r="BX138" s="84"/>
      <c r="BY138" s="84"/>
      <c r="BZ138" s="84"/>
      <c r="CA138" s="84"/>
      <c r="CB138" s="84"/>
      <c r="CC138" s="84"/>
      <c r="CD138" s="84"/>
      <c r="CE138" s="84"/>
      <c r="CF138" s="84"/>
      <c r="CG138" s="84"/>
      <c r="CH138" s="84"/>
      <c r="CI138" s="84"/>
      <c r="CJ138" s="84"/>
      <c r="CK138" s="84"/>
      <c r="CL138" s="84"/>
      <c r="CM138" s="84"/>
      <c r="CN138" s="84"/>
      <c r="CO138" s="84"/>
      <c r="CP138" s="84"/>
      <c r="CQ138" s="84"/>
      <c r="CR138" s="84"/>
      <c r="CS138" s="84"/>
      <c r="CT138" s="84"/>
      <c r="CU138" s="84"/>
      <c r="CV138" s="84"/>
      <c r="CW138" s="84"/>
      <c r="CX138" s="84"/>
      <c r="CY138" s="84"/>
      <c r="CZ138" s="84"/>
      <c r="DA138" s="84"/>
      <c r="DB138" s="84"/>
      <c r="DC138" s="84"/>
      <c r="DD138" s="84"/>
      <c r="DE138" s="84"/>
      <c r="DF138" s="84"/>
      <c r="DG138" s="84"/>
      <c r="DH138" s="84"/>
      <c r="DI138" s="84"/>
      <c r="DJ138" s="84"/>
      <c r="DK138" s="84"/>
      <c r="DL138" s="84"/>
      <c r="DM138" s="84"/>
      <c r="DN138" s="84"/>
      <c r="DO138" s="84"/>
      <c r="DP138" s="84"/>
      <c r="DQ138" s="84"/>
      <c r="DR138" s="84"/>
      <c r="DS138" s="84"/>
      <c r="DT138" s="84"/>
      <c r="DU138" s="84"/>
      <c r="DV138" s="84"/>
      <c r="DW138" s="84"/>
      <c r="DX138" s="84"/>
      <c r="DY138" s="84"/>
      <c r="DZ138" s="84"/>
      <c r="EA138" s="84"/>
      <c r="EB138" s="84"/>
      <c r="EC138" s="84"/>
      <c r="ED138" s="84"/>
      <c r="EE138" s="84"/>
      <c r="EF138" s="84"/>
      <c r="EG138" s="84"/>
      <c r="EH138" s="84"/>
      <c r="EI138" s="84"/>
      <c r="EJ138" s="84"/>
      <c r="EK138" s="84"/>
      <c r="EL138" s="84"/>
      <c r="EM138" s="84"/>
      <c r="EN138" s="84"/>
      <c r="EO138" s="84"/>
      <c r="EP138" s="84"/>
      <c r="EQ138" s="84"/>
      <c r="ER138" s="84"/>
      <c r="ES138" s="84"/>
      <c r="ET138" s="84"/>
      <c r="EU138" s="84"/>
      <c r="EV138" s="84"/>
      <c r="EW138" s="84"/>
      <c r="EX138" s="84"/>
      <c r="EY138" s="84"/>
      <c r="EZ138" s="84"/>
      <c r="FA138" s="84"/>
      <c r="FB138" s="84"/>
      <c r="FC138" s="84"/>
      <c r="FD138" s="84"/>
      <c r="FE138" s="84"/>
      <c r="FF138" s="84"/>
      <c r="FG138" s="84"/>
      <c r="FH138" s="84"/>
      <c r="FI138" s="84"/>
      <c r="FJ138" s="84"/>
      <c r="FK138" s="84"/>
      <c r="FL138" s="84"/>
      <c r="FM138" s="84"/>
      <c r="FN138" s="84"/>
      <c r="FO138" s="84"/>
      <c r="FP138" s="84"/>
      <c r="FQ138" s="84"/>
      <c r="FR138" s="84"/>
      <c r="FS138" s="84"/>
      <c r="FT138" s="84"/>
      <c r="FU138" s="84"/>
      <c r="FV138" s="84"/>
      <c r="FW138" s="84"/>
      <c r="FX138" s="84"/>
      <c r="FY138" s="84"/>
      <c r="FZ138" s="84"/>
      <c r="GA138" s="84"/>
      <c r="GB138" s="84"/>
      <c r="GC138" s="84"/>
      <c r="GD138" s="84"/>
      <c r="GE138" s="84"/>
      <c r="GF138" s="84"/>
      <c r="GG138" s="84"/>
      <c r="GH138" s="84"/>
      <c r="GI138" s="84"/>
      <c r="GJ138" s="84"/>
      <c r="GK138" s="84"/>
      <c r="GL138" s="84"/>
      <c r="GM138" s="84"/>
      <c r="GN138" s="84"/>
      <c r="GO138" s="84"/>
      <c r="GP138" s="84"/>
      <c r="GQ138" s="84"/>
      <c r="GR138" s="84"/>
      <c r="GS138" s="84"/>
      <c r="GT138" s="84"/>
      <c r="GU138" s="84"/>
      <c r="GV138" s="84"/>
      <c r="GW138" s="84"/>
      <c r="GX138" s="84"/>
      <c r="GY138" s="84"/>
      <c r="GZ138" s="84"/>
      <c r="HA138" s="84"/>
      <c r="HB138" s="84"/>
      <c r="HC138" s="84"/>
      <c r="HD138" s="84"/>
      <c r="HE138" s="84"/>
      <c r="HF138" s="84"/>
      <c r="HG138" s="84"/>
      <c r="HH138" s="84"/>
      <c r="HI138" s="84"/>
      <c r="HJ138" s="84"/>
      <c r="HK138" s="84"/>
      <c r="HL138" s="84"/>
      <c r="HM138" s="84"/>
      <c r="HN138" s="84"/>
      <c r="HO138" s="84"/>
      <c r="HP138" s="84"/>
      <c r="HQ138" s="84"/>
      <c r="HR138" s="84"/>
      <c r="HS138" s="84"/>
      <c r="HT138" s="84"/>
      <c r="HU138" s="84"/>
      <c r="HV138" s="84"/>
      <c r="HW138" s="84"/>
      <c r="HX138" s="84"/>
      <c r="HY138" s="84"/>
      <c r="HZ138" s="84"/>
      <c r="IA138" s="84"/>
      <c r="IB138" s="84"/>
      <c r="IC138" s="84"/>
      <c r="ID138" s="84"/>
      <c r="IE138" s="84"/>
      <c r="IF138" s="84"/>
      <c r="IG138" s="84"/>
      <c r="IH138" s="84"/>
      <c r="II138" s="84"/>
      <c r="IJ138" s="84"/>
      <c r="IK138" s="84"/>
      <c r="IL138" s="84"/>
      <c r="IM138" s="84"/>
      <c r="IN138" s="84"/>
      <c r="IO138" s="84"/>
      <c r="IP138" s="84"/>
      <c r="IQ138" s="84"/>
      <c r="IR138" s="84"/>
      <c r="IS138" s="84"/>
      <c r="IT138" s="84"/>
      <c r="IU138" s="84"/>
      <c r="IV138" s="84"/>
      <c r="IW138" s="84"/>
      <c r="IX138" s="84"/>
      <c r="IY138" s="84"/>
      <c r="IZ138" s="84"/>
      <c r="JA138" s="84"/>
      <c r="JB138" s="84"/>
      <c r="JC138" s="84"/>
      <c r="JD138" s="84"/>
      <c r="JE138" s="84"/>
      <c r="JF138" s="84"/>
      <c r="JG138" s="84"/>
      <c r="JH138" s="84"/>
      <c r="JI138" s="84"/>
      <c r="JJ138" s="84"/>
      <c r="JK138" s="84"/>
      <c r="JL138" s="84"/>
      <c r="JM138" s="84"/>
      <c r="JN138" s="84"/>
      <c r="JO138" s="84"/>
      <c r="JP138" s="84"/>
      <c r="JQ138" s="84"/>
      <c r="JR138" s="84"/>
      <c r="JS138" s="84"/>
      <c r="JT138" s="84"/>
      <c r="JU138" s="84"/>
      <c r="JV138" s="84"/>
      <c r="JW138" s="84"/>
      <c r="JX138" s="84"/>
      <c r="JY138" s="84"/>
      <c r="JZ138" s="84"/>
      <c r="KA138" s="84"/>
      <c r="KB138" s="84"/>
      <c r="KC138" s="84"/>
      <c r="KD138" s="84"/>
      <c r="KE138" s="84"/>
      <c r="KF138" s="84"/>
      <c r="KG138" s="84"/>
      <c r="KH138" s="84"/>
      <c r="KI138" s="84"/>
      <c r="KJ138" s="84"/>
      <c r="KK138" s="84"/>
      <c r="KL138" s="84"/>
      <c r="KM138" s="84"/>
      <c r="KN138" s="84"/>
      <c r="KO138" s="84"/>
      <c r="KP138" s="84"/>
      <c r="KQ138" s="84"/>
      <c r="KR138" s="84"/>
      <c r="KS138" s="84"/>
      <c r="KT138" s="84"/>
      <c r="KU138" s="84"/>
      <c r="KV138" s="84"/>
      <c r="KW138" s="84"/>
      <c r="KX138" s="84"/>
      <c r="KY138" s="84"/>
      <c r="KZ138" s="84"/>
      <c r="LA138" s="84"/>
      <c r="LB138" s="84"/>
      <c r="LC138" s="84"/>
      <c r="LD138" s="84"/>
      <c r="LE138" s="84"/>
      <c r="LF138" s="84"/>
      <c r="LG138" s="84"/>
      <c r="LH138" s="84"/>
      <c r="LI138" s="84"/>
      <c r="LJ138" s="84"/>
      <c r="LK138" s="84"/>
      <c r="LL138" s="84"/>
      <c r="LM138" s="84"/>
      <c r="LN138" s="84"/>
      <c r="LO138" s="84"/>
      <c r="LP138" s="84"/>
      <c r="LQ138" s="84"/>
      <c r="LR138" s="84"/>
      <c r="LS138" s="84"/>
      <c r="LT138" s="84"/>
      <c r="LU138" s="84"/>
      <c r="LV138" s="84"/>
      <c r="LW138" s="84"/>
      <c r="LX138" s="84"/>
      <c r="LY138" s="84"/>
      <c r="LZ138" s="84"/>
      <c r="MA138" s="84"/>
      <c r="MB138" s="84"/>
      <c r="MC138" s="84"/>
      <c r="MD138" s="84"/>
      <c r="ME138" s="84"/>
      <c r="MF138" s="84"/>
      <c r="MG138" s="84"/>
      <c r="MH138" s="84"/>
      <c r="MI138" s="84"/>
      <c r="MJ138" s="84"/>
      <c r="MK138" s="84"/>
      <c r="ML138" s="84"/>
      <c r="MM138" s="84"/>
      <c r="MN138" s="84"/>
      <c r="MO138" s="84"/>
      <c r="MP138" s="84"/>
      <c r="MQ138" s="84"/>
      <c r="MR138" s="84"/>
      <c r="MS138" s="84"/>
      <c r="MT138" s="84"/>
      <c r="MU138" s="84"/>
      <c r="MV138" s="84"/>
      <c r="MW138" s="84"/>
      <c r="MX138" s="84"/>
      <c r="MY138" s="84"/>
      <c r="MZ138" s="84"/>
      <c r="NA138" s="84"/>
      <c r="NB138" s="84"/>
      <c r="NC138" s="84"/>
      <c r="ND138" s="84"/>
      <c r="NE138" s="84"/>
      <c r="NF138" s="84"/>
      <c r="NG138" s="84"/>
      <c r="NH138" s="84"/>
      <c r="NI138" s="84"/>
      <c r="NJ138" s="84"/>
      <c r="NK138" s="84"/>
      <c r="NL138" s="84"/>
      <c r="NM138" s="84"/>
      <c r="NN138" s="84"/>
      <c r="NO138" s="84"/>
      <c r="NP138" s="84"/>
      <c r="NQ138" s="84"/>
      <c r="NR138" s="84"/>
      <c r="NS138" s="84"/>
      <c r="NT138" s="84"/>
      <c r="NU138" s="84"/>
      <c r="NV138" s="84"/>
      <c r="NW138" s="84"/>
    </row>
    <row r="139" spans="1:387" s="40" customFormat="1" ht="99" customHeight="1" x14ac:dyDescent="0.25">
      <c r="A139" s="79"/>
      <c r="B139" s="79"/>
      <c r="C139" s="79">
        <v>1</v>
      </c>
      <c r="D139" s="79"/>
      <c r="E139" s="79"/>
      <c r="F139" s="30"/>
      <c r="G139" s="30"/>
      <c r="H139" s="30">
        <v>1</v>
      </c>
      <c r="I139" s="30"/>
      <c r="J139" s="30"/>
      <c r="K139" s="30"/>
      <c r="L139" s="30"/>
      <c r="M139" s="32" t="s">
        <v>1557</v>
      </c>
      <c r="N139" s="33" t="s">
        <v>309</v>
      </c>
      <c r="O139" s="3" t="s">
        <v>1563</v>
      </c>
      <c r="P139" s="34" t="s">
        <v>2111</v>
      </c>
      <c r="Q139" s="10" t="s">
        <v>1922</v>
      </c>
      <c r="R139" s="32" t="s">
        <v>1558</v>
      </c>
      <c r="S139" s="35" t="s">
        <v>1983</v>
      </c>
      <c r="T139" s="82">
        <v>44748</v>
      </c>
      <c r="U139" s="82">
        <v>44756</v>
      </c>
      <c r="V139" s="82">
        <v>44910</v>
      </c>
      <c r="W139" s="36">
        <v>15000000</v>
      </c>
      <c r="X139" s="19">
        <v>0</v>
      </c>
      <c r="Y139" s="19">
        <v>0</v>
      </c>
      <c r="Z139" s="19">
        <v>0</v>
      </c>
      <c r="AA139" s="19">
        <v>0</v>
      </c>
      <c r="AB139" s="22">
        <f t="shared" si="12"/>
        <v>15000000</v>
      </c>
      <c r="AC139" s="19">
        <v>0</v>
      </c>
      <c r="AD139" s="22">
        <f t="shared" si="15"/>
        <v>15000000</v>
      </c>
      <c r="AE139" s="20">
        <v>0</v>
      </c>
      <c r="AF139" s="22">
        <f t="shared" si="16"/>
        <v>15000000</v>
      </c>
      <c r="AG139" s="38" t="s">
        <v>673</v>
      </c>
      <c r="AH139" s="37" t="s">
        <v>1013</v>
      </c>
      <c r="AI139" s="37" t="s">
        <v>1559</v>
      </c>
      <c r="AJ139" s="39">
        <v>890942914</v>
      </c>
      <c r="AK139" s="39">
        <v>8</v>
      </c>
      <c r="AL139" s="37" t="s">
        <v>617</v>
      </c>
      <c r="AM139" s="39">
        <v>3105830</v>
      </c>
      <c r="AN139" s="108" t="s">
        <v>1560</v>
      </c>
      <c r="AO139" s="109" t="s">
        <v>94</v>
      </c>
      <c r="AP139" s="84"/>
      <c r="AQ139" s="84"/>
      <c r="AR139" s="84"/>
      <c r="AS139" s="84"/>
      <c r="AT139" s="84"/>
      <c r="AU139" s="84"/>
      <c r="AV139" s="84"/>
      <c r="AW139" s="84"/>
      <c r="AX139" s="84"/>
      <c r="AY139" s="84"/>
      <c r="AZ139" s="84"/>
      <c r="BA139" s="84"/>
      <c r="BB139" s="84"/>
      <c r="BC139" s="84"/>
      <c r="BD139" s="84"/>
      <c r="BE139" s="84"/>
      <c r="BF139" s="84"/>
      <c r="BG139" s="84"/>
      <c r="BH139" s="84"/>
      <c r="BI139" s="84"/>
      <c r="BJ139" s="84"/>
      <c r="BK139" s="84"/>
      <c r="BL139" s="84"/>
      <c r="BM139" s="84"/>
      <c r="BN139" s="84"/>
      <c r="BO139" s="84"/>
      <c r="BP139" s="84"/>
      <c r="BQ139" s="84"/>
      <c r="BR139" s="84"/>
      <c r="BS139" s="84"/>
      <c r="BT139" s="84"/>
      <c r="BU139" s="84"/>
      <c r="BV139" s="84"/>
      <c r="BW139" s="84"/>
      <c r="BX139" s="84"/>
      <c r="BY139" s="84"/>
      <c r="BZ139" s="84"/>
      <c r="CA139" s="84"/>
      <c r="CB139" s="84"/>
      <c r="CC139" s="84"/>
      <c r="CD139" s="84"/>
      <c r="CE139" s="84"/>
      <c r="CF139" s="84"/>
      <c r="CG139" s="84"/>
      <c r="CH139" s="84"/>
      <c r="CI139" s="84"/>
      <c r="CJ139" s="84"/>
      <c r="CK139" s="84"/>
      <c r="CL139" s="84"/>
      <c r="CM139" s="84"/>
      <c r="CN139" s="84"/>
      <c r="CO139" s="84"/>
      <c r="CP139" s="84"/>
      <c r="CQ139" s="84"/>
      <c r="CR139" s="84"/>
      <c r="CS139" s="84"/>
      <c r="CT139" s="84"/>
      <c r="CU139" s="84"/>
      <c r="CV139" s="84"/>
      <c r="CW139" s="84"/>
      <c r="CX139" s="84"/>
      <c r="CY139" s="84"/>
      <c r="CZ139" s="84"/>
      <c r="DA139" s="84"/>
      <c r="DB139" s="84"/>
      <c r="DC139" s="84"/>
      <c r="DD139" s="84"/>
      <c r="DE139" s="84"/>
      <c r="DF139" s="84"/>
      <c r="DG139" s="84"/>
      <c r="DH139" s="84"/>
      <c r="DI139" s="84"/>
      <c r="DJ139" s="84"/>
      <c r="DK139" s="84"/>
      <c r="DL139" s="84"/>
      <c r="DM139" s="84"/>
      <c r="DN139" s="84"/>
      <c r="DO139" s="84"/>
      <c r="DP139" s="84"/>
      <c r="DQ139" s="84"/>
      <c r="DR139" s="84"/>
      <c r="DS139" s="84"/>
      <c r="DT139" s="84"/>
      <c r="DU139" s="84"/>
      <c r="DV139" s="84"/>
      <c r="DW139" s="84"/>
      <c r="DX139" s="84"/>
      <c r="DY139" s="84"/>
      <c r="DZ139" s="84"/>
      <c r="EA139" s="84"/>
      <c r="EB139" s="84"/>
      <c r="EC139" s="84"/>
      <c r="ED139" s="84"/>
      <c r="EE139" s="84"/>
      <c r="EF139" s="84"/>
      <c r="EG139" s="84"/>
      <c r="EH139" s="84"/>
      <c r="EI139" s="84"/>
      <c r="EJ139" s="84"/>
      <c r="EK139" s="84"/>
      <c r="EL139" s="84"/>
      <c r="EM139" s="84"/>
      <c r="EN139" s="84"/>
      <c r="EO139" s="84"/>
      <c r="EP139" s="84"/>
      <c r="EQ139" s="84"/>
      <c r="ER139" s="84"/>
      <c r="ES139" s="84"/>
      <c r="ET139" s="84"/>
      <c r="EU139" s="84"/>
      <c r="EV139" s="84"/>
      <c r="EW139" s="84"/>
      <c r="EX139" s="84"/>
      <c r="EY139" s="84"/>
      <c r="EZ139" s="84"/>
      <c r="FA139" s="84"/>
      <c r="FB139" s="84"/>
      <c r="FC139" s="84"/>
      <c r="FD139" s="84"/>
      <c r="FE139" s="84"/>
      <c r="FF139" s="84"/>
      <c r="FG139" s="84"/>
      <c r="FH139" s="84"/>
      <c r="FI139" s="84"/>
      <c r="FJ139" s="84"/>
      <c r="FK139" s="84"/>
      <c r="FL139" s="84"/>
      <c r="FM139" s="84"/>
      <c r="FN139" s="84"/>
      <c r="FO139" s="84"/>
      <c r="FP139" s="84"/>
      <c r="FQ139" s="84"/>
      <c r="FR139" s="84"/>
      <c r="FS139" s="84"/>
      <c r="FT139" s="84"/>
      <c r="FU139" s="84"/>
      <c r="FV139" s="84"/>
      <c r="FW139" s="84"/>
      <c r="FX139" s="84"/>
      <c r="FY139" s="84"/>
      <c r="FZ139" s="84"/>
      <c r="GA139" s="84"/>
      <c r="GB139" s="84"/>
      <c r="GC139" s="84"/>
      <c r="GD139" s="84"/>
      <c r="GE139" s="84"/>
      <c r="GF139" s="84"/>
      <c r="GG139" s="84"/>
      <c r="GH139" s="84"/>
      <c r="GI139" s="84"/>
      <c r="GJ139" s="84"/>
      <c r="GK139" s="84"/>
      <c r="GL139" s="84"/>
      <c r="GM139" s="84"/>
      <c r="GN139" s="84"/>
      <c r="GO139" s="84"/>
      <c r="GP139" s="84"/>
      <c r="GQ139" s="84"/>
      <c r="GR139" s="84"/>
      <c r="GS139" s="84"/>
      <c r="GT139" s="84"/>
      <c r="GU139" s="84"/>
      <c r="GV139" s="84"/>
      <c r="GW139" s="84"/>
      <c r="GX139" s="84"/>
      <c r="GY139" s="84"/>
      <c r="GZ139" s="84"/>
      <c r="HA139" s="84"/>
      <c r="HB139" s="84"/>
      <c r="HC139" s="84"/>
      <c r="HD139" s="84"/>
      <c r="HE139" s="84"/>
      <c r="HF139" s="84"/>
      <c r="HG139" s="84"/>
      <c r="HH139" s="84"/>
      <c r="HI139" s="84"/>
      <c r="HJ139" s="84"/>
      <c r="HK139" s="84"/>
      <c r="HL139" s="84"/>
      <c r="HM139" s="84"/>
      <c r="HN139" s="84"/>
      <c r="HO139" s="84"/>
      <c r="HP139" s="84"/>
      <c r="HQ139" s="84"/>
      <c r="HR139" s="84"/>
      <c r="HS139" s="84"/>
      <c r="HT139" s="84"/>
      <c r="HU139" s="84"/>
      <c r="HV139" s="84"/>
      <c r="HW139" s="84"/>
      <c r="HX139" s="84"/>
      <c r="HY139" s="84"/>
      <c r="HZ139" s="84"/>
      <c r="IA139" s="84"/>
      <c r="IB139" s="84"/>
      <c r="IC139" s="84"/>
      <c r="ID139" s="84"/>
      <c r="IE139" s="84"/>
      <c r="IF139" s="84"/>
      <c r="IG139" s="84"/>
      <c r="IH139" s="84"/>
      <c r="II139" s="84"/>
      <c r="IJ139" s="84"/>
      <c r="IK139" s="84"/>
      <c r="IL139" s="84"/>
      <c r="IM139" s="84"/>
      <c r="IN139" s="84"/>
      <c r="IO139" s="84"/>
      <c r="IP139" s="84"/>
      <c r="IQ139" s="84"/>
      <c r="IR139" s="84"/>
      <c r="IS139" s="84"/>
      <c r="IT139" s="84"/>
      <c r="IU139" s="84"/>
      <c r="IV139" s="84"/>
      <c r="IW139" s="84"/>
      <c r="IX139" s="84"/>
      <c r="IY139" s="84"/>
      <c r="IZ139" s="84"/>
      <c r="JA139" s="84"/>
      <c r="JB139" s="84"/>
      <c r="JC139" s="84"/>
      <c r="JD139" s="84"/>
      <c r="JE139" s="84"/>
      <c r="JF139" s="84"/>
      <c r="JG139" s="84"/>
      <c r="JH139" s="84"/>
      <c r="JI139" s="84"/>
      <c r="JJ139" s="84"/>
      <c r="JK139" s="84"/>
      <c r="JL139" s="84"/>
      <c r="JM139" s="84"/>
      <c r="JN139" s="84"/>
      <c r="JO139" s="84"/>
      <c r="JP139" s="84"/>
      <c r="JQ139" s="84"/>
      <c r="JR139" s="84"/>
      <c r="JS139" s="84"/>
      <c r="JT139" s="84"/>
      <c r="JU139" s="84"/>
      <c r="JV139" s="84"/>
      <c r="JW139" s="84"/>
      <c r="JX139" s="84"/>
      <c r="JY139" s="84"/>
      <c r="JZ139" s="84"/>
      <c r="KA139" s="84"/>
      <c r="KB139" s="84"/>
      <c r="KC139" s="84"/>
      <c r="KD139" s="84"/>
      <c r="KE139" s="84"/>
      <c r="KF139" s="84"/>
      <c r="KG139" s="84"/>
      <c r="KH139" s="84"/>
      <c r="KI139" s="84"/>
      <c r="KJ139" s="84"/>
      <c r="KK139" s="84"/>
      <c r="KL139" s="84"/>
      <c r="KM139" s="84"/>
      <c r="KN139" s="84"/>
      <c r="KO139" s="84"/>
      <c r="KP139" s="84"/>
      <c r="KQ139" s="84"/>
      <c r="KR139" s="84"/>
      <c r="KS139" s="84"/>
      <c r="KT139" s="84"/>
      <c r="KU139" s="84"/>
      <c r="KV139" s="84"/>
      <c r="KW139" s="84"/>
      <c r="KX139" s="84"/>
      <c r="KY139" s="84"/>
      <c r="KZ139" s="84"/>
      <c r="LA139" s="84"/>
      <c r="LB139" s="84"/>
      <c r="LC139" s="84"/>
      <c r="LD139" s="84"/>
      <c r="LE139" s="84"/>
      <c r="LF139" s="84"/>
      <c r="LG139" s="84"/>
      <c r="LH139" s="84"/>
      <c r="LI139" s="84"/>
      <c r="LJ139" s="84"/>
      <c r="LK139" s="84"/>
      <c r="LL139" s="84"/>
      <c r="LM139" s="84"/>
      <c r="LN139" s="84"/>
      <c r="LO139" s="84"/>
      <c r="LP139" s="84"/>
      <c r="LQ139" s="84"/>
      <c r="LR139" s="84"/>
      <c r="LS139" s="84"/>
      <c r="LT139" s="84"/>
      <c r="LU139" s="84"/>
      <c r="LV139" s="84"/>
      <c r="LW139" s="84"/>
      <c r="LX139" s="84"/>
      <c r="LY139" s="84"/>
      <c r="LZ139" s="84"/>
      <c r="MA139" s="84"/>
      <c r="MB139" s="84"/>
      <c r="MC139" s="84"/>
      <c r="MD139" s="84"/>
      <c r="ME139" s="84"/>
      <c r="MF139" s="84"/>
      <c r="MG139" s="84"/>
      <c r="MH139" s="84"/>
      <c r="MI139" s="84"/>
      <c r="MJ139" s="84"/>
      <c r="MK139" s="84"/>
      <c r="ML139" s="84"/>
      <c r="MM139" s="84"/>
      <c r="MN139" s="84"/>
      <c r="MO139" s="84"/>
      <c r="MP139" s="84"/>
      <c r="MQ139" s="84"/>
      <c r="MR139" s="84"/>
      <c r="MS139" s="84"/>
      <c r="MT139" s="84"/>
      <c r="MU139" s="84"/>
      <c r="MV139" s="84"/>
      <c r="MW139" s="84"/>
      <c r="MX139" s="84"/>
      <c r="MY139" s="84"/>
      <c r="MZ139" s="84"/>
      <c r="NA139" s="84"/>
      <c r="NB139" s="84"/>
      <c r="NC139" s="84"/>
      <c r="ND139" s="84"/>
      <c r="NE139" s="84"/>
      <c r="NF139" s="84"/>
      <c r="NG139" s="84"/>
      <c r="NH139" s="84"/>
      <c r="NI139" s="84"/>
      <c r="NJ139" s="84"/>
      <c r="NK139" s="84"/>
      <c r="NL139" s="84"/>
      <c r="NM139" s="84"/>
      <c r="NN139" s="84"/>
      <c r="NO139" s="84"/>
      <c r="NP139" s="84"/>
      <c r="NQ139" s="84"/>
      <c r="NR139" s="84"/>
      <c r="NS139" s="84"/>
      <c r="NT139" s="84"/>
      <c r="NU139" s="84"/>
      <c r="NV139" s="84"/>
      <c r="NW139" s="84"/>
    </row>
    <row r="140" spans="1:387" s="40" customFormat="1" ht="99" customHeight="1" x14ac:dyDescent="0.25">
      <c r="A140" s="79"/>
      <c r="B140" s="79"/>
      <c r="C140" s="79">
        <v>1</v>
      </c>
      <c r="D140" s="79"/>
      <c r="E140" s="79"/>
      <c r="F140" s="30"/>
      <c r="G140" s="30"/>
      <c r="H140" s="30"/>
      <c r="I140" s="30">
        <v>1</v>
      </c>
      <c r="J140" s="30"/>
      <c r="K140" s="30"/>
      <c r="L140" s="30"/>
      <c r="M140" s="32" t="s">
        <v>1483</v>
      </c>
      <c r="N140" s="33" t="s">
        <v>86</v>
      </c>
      <c r="O140" s="3" t="s">
        <v>1537</v>
      </c>
      <c r="P140" s="34" t="s">
        <v>2112</v>
      </c>
      <c r="Q140" s="31" t="s">
        <v>1923</v>
      </c>
      <c r="R140" s="32" t="s">
        <v>793</v>
      </c>
      <c r="S140" s="35" t="s">
        <v>1484</v>
      </c>
      <c r="T140" s="82">
        <v>44735</v>
      </c>
      <c r="U140" s="82">
        <v>44740</v>
      </c>
      <c r="V140" s="82">
        <v>44895</v>
      </c>
      <c r="W140" s="36">
        <v>120000000</v>
      </c>
      <c r="X140" s="19">
        <v>0</v>
      </c>
      <c r="Y140" s="19">
        <v>0</v>
      </c>
      <c r="Z140" s="19">
        <v>0</v>
      </c>
      <c r="AA140" s="19">
        <v>0</v>
      </c>
      <c r="AB140" s="22">
        <f t="shared" si="12"/>
        <v>120000000</v>
      </c>
      <c r="AC140" s="19">
        <v>0</v>
      </c>
      <c r="AD140" s="22">
        <f t="shared" si="15"/>
        <v>120000000</v>
      </c>
      <c r="AE140" s="20">
        <v>0</v>
      </c>
      <c r="AF140" s="22">
        <f t="shared" si="16"/>
        <v>120000000</v>
      </c>
      <c r="AG140" s="38" t="s">
        <v>577</v>
      </c>
      <c r="AH140" s="37" t="s">
        <v>1013</v>
      </c>
      <c r="AI140" s="37" t="s">
        <v>957</v>
      </c>
      <c r="AJ140" s="39">
        <v>860001130</v>
      </c>
      <c r="AK140" s="39">
        <v>4</v>
      </c>
      <c r="AL140" s="37" t="s">
        <v>589</v>
      </c>
      <c r="AM140" s="39" t="s">
        <v>1485</v>
      </c>
      <c r="AN140" s="108" t="s">
        <v>65</v>
      </c>
      <c r="AO140" s="109" t="s">
        <v>20</v>
      </c>
      <c r="AP140" s="84"/>
      <c r="AQ140" s="84"/>
      <c r="AR140" s="84"/>
      <c r="AS140" s="84"/>
      <c r="AT140" s="84"/>
      <c r="AU140" s="84"/>
      <c r="AV140" s="84"/>
      <c r="AW140" s="84"/>
      <c r="AX140" s="84"/>
      <c r="AY140" s="84"/>
      <c r="AZ140" s="84"/>
      <c r="BA140" s="84"/>
      <c r="BB140" s="84"/>
      <c r="BC140" s="84"/>
      <c r="BD140" s="84"/>
      <c r="BE140" s="84"/>
      <c r="BF140" s="84"/>
      <c r="BG140" s="84"/>
      <c r="BH140" s="84"/>
      <c r="BI140" s="84"/>
      <c r="BJ140" s="84"/>
      <c r="BK140" s="84"/>
      <c r="BL140" s="84"/>
      <c r="BM140" s="84"/>
      <c r="BN140" s="84"/>
      <c r="BO140" s="84"/>
      <c r="BP140" s="84"/>
      <c r="BQ140" s="84"/>
      <c r="BR140" s="84"/>
      <c r="BS140" s="84"/>
      <c r="BT140" s="84"/>
      <c r="BU140" s="84"/>
      <c r="BV140" s="84"/>
      <c r="BW140" s="84"/>
      <c r="BX140" s="84"/>
      <c r="BY140" s="84"/>
      <c r="BZ140" s="84"/>
      <c r="CA140" s="84"/>
      <c r="CB140" s="84"/>
      <c r="CC140" s="84"/>
      <c r="CD140" s="84"/>
      <c r="CE140" s="84"/>
      <c r="CF140" s="84"/>
      <c r="CG140" s="84"/>
      <c r="CH140" s="84"/>
      <c r="CI140" s="84"/>
      <c r="CJ140" s="84"/>
      <c r="CK140" s="84"/>
      <c r="CL140" s="84"/>
      <c r="CM140" s="84"/>
      <c r="CN140" s="84"/>
      <c r="CO140" s="84"/>
      <c r="CP140" s="84"/>
      <c r="CQ140" s="84"/>
      <c r="CR140" s="84"/>
      <c r="CS140" s="84"/>
      <c r="CT140" s="84"/>
      <c r="CU140" s="84"/>
      <c r="CV140" s="84"/>
      <c r="CW140" s="84"/>
      <c r="CX140" s="84"/>
      <c r="CY140" s="84"/>
      <c r="CZ140" s="84"/>
      <c r="DA140" s="84"/>
      <c r="DB140" s="84"/>
      <c r="DC140" s="84"/>
      <c r="DD140" s="84"/>
      <c r="DE140" s="84"/>
      <c r="DF140" s="84"/>
      <c r="DG140" s="84"/>
      <c r="DH140" s="84"/>
      <c r="DI140" s="84"/>
      <c r="DJ140" s="84"/>
      <c r="DK140" s="84"/>
      <c r="DL140" s="84"/>
      <c r="DM140" s="84"/>
      <c r="DN140" s="84"/>
      <c r="DO140" s="84"/>
      <c r="DP140" s="84"/>
      <c r="DQ140" s="84"/>
      <c r="DR140" s="84"/>
      <c r="DS140" s="84"/>
      <c r="DT140" s="84"/>
      <c r="DU140" s="84"/>
      <c r="DV140" s="84"/>
      <c r="DW140" s="84"/>
      <c r="DX140" s="84"/>
      <c r="DY140" s="84"/>
      <c r="DZ140" s="84"/>
      <c r="EA140" s="84"/>
      <c r="EB140" s="84"/>
      <c r="EC140" s="84"/>
      <c r="ED140" s="84"/>
      <c r="EE140" s="84"/>
      <c r="EF140" s="84"/>
      <c r="EG140" s="84"/>
      <c r="EH140" s="84"/>
      <c r="EI140" s="84"/>
      <c r="EJ140" s="84"/>
      <c r="EK140" s="84"/>
      <c r="EL140" s="84"/>
      <c r="EM140" s="84"/>
      <c r="EN140" s="84"/>
      <c r="EO140" s="84"/>
      <c r="EP140" s="84"/>
      <c r="EQ140" s="84"/>
      <c r="ER140" s="84"/>
      <c r="ES140" s="84"/>
      <c r="ET140" s="84"/>
      <c r="EU140" s="84"/>
      <c r="EV140" s="84"/>
      <c r="EW140" s="84"/>
      <c r="EX140" s="84"/>
      <c r="EY140" s="84"/>
      <c r="EZ140" s="84"/>
      <c r="FA140" s="84"/>
      <c r="FB140" s="84"/>
      <c r="FC140" s="84"/>
      <c r="FD140" s="84"/>
      <c r="FE140" s="84"/>
      <c r="FF140" s="84"/>
      <c r="FG140" s="84"/>
      <c r="FH140" s="84"/>
      <c r="FI140" s="84"/>
      <c r="FJ140" s="84"/>
      <c r="FK140" s="84"/>
      <c r="FL140" s="84"/>
      <c r="FM140" s="84"/>
      <c r="FN140" s="84"/>
      <c r="FO140" s="84"/>
      <c r="FP140" s="84"/>
      <c r="FQ140" s="84"/>
      <c r="FR140" s="84"/>
      <c r="FS140" s="84"/>
      <c r="FT140" s="84"/>
      <c r="FU140" s="84"/>
      <c r="FV140" s="84"/>
      <c r="FW140" s="84"/>
      <c r="FX140" s="84"/>
      <c r="FY140" s="84"/>
      <c r="FZ140" s="84"/>
      <c r="GA140" s="84"/>
      <c r="GB140" s="84"/>
      <c r="GC140" s="84"/>
      <c r="GD140" s="84"/>
      <c r="GE140" s="84"/>
      <c r="GF140" s="84"/>
      <c r="GG140" s="84"/>
      <c r="GH140" s="84"/>
      <c r="GI140" s="84"/>
      <c r="GJ140" s="84"/>
      <c r="GK140" s="84"/>
      <c r="GL140" s="84"/>
      <c r="GM140" s="84"/>
      <c r="GN140" s="84"/>
      <c r="GO140" s="84"/>
      <c r="GP140" s="84"/>
      <c r="GQ140" s="84"/>
      <c r="GR140" s="84"/>
      <c r="GS140" s="84"/>
      <c r="GT140" s="84"/>
      <c r="GU140" s="84"/>
      <c r="GV140" s="84"/>
      <c r="GW140" s="84"/>
      <c r="GX140" s="84"/>
      <c r="GY140" s="84"/>
      <c r="GZ140" s="84"/>
      <c r="HA140" s="84"/>
      <c r="HB140" s="84"/>
      <c r="HC140" s="84"/>
      <c r="HD140" s="84"/>
      <c r="HE140" s="84"/>
      <c r="HF140" s="84"/>
      <c r="HG140" s="84"/>
      <c r="HH140" s="84"/>
      <c r="HI140" s="84"/>
      <c r="HJ140" s="84"/>
      <c r="HK140" s="84"/>
      <c r="HL140" s="84"/>
      <c r="HM140" s="84"/>
      <c r="HN140" s="84"/>
      <c r="HO140" s="84"/>
      <c r="HP140" s="84"/>
      <c r="HQ140" s="84"/>
      <c r="HR140" s="84"/>
      <c r="HS140" s="84"/>
      <c r="HT140" s="84"/>
      <c r="HU140" s="84"/>
      <c r="HV140" s="84"/>
      <c r="HW140" s="84"/>
      <c r="HX140" s="84"/>
      <c r="HY140" s="84"/>
      <c r="HZ140" s="84"/>
      <c r="IA140" s="84"/>
      <c r="IB140" s="84"/>
      <c r="IC140" s="84"/>
      <c r="ID140" s="84"/>
      <c r="IE140" s="84"/>
      <c r="IF140" s="84"/>
      <c r="IG140" s="84"/>
      <c r="IH140" s="84"/>
      <c r="II140" s="84"/>
      <c r="IJ140" s="84"/>
      <c r="IK140" s="84"/>
      <c r="IL140" s="84"/>
      <c r="IM140" s="84"/>
      <c r="IN140" s="84"/>
      <c r="IO140" s="84"/>
      <c r="IP140" s="84"/>
      <c r="IQ140" s="84"/>
      <c r="IR140" s="84"/>
      <c r="IS140" s="84"/>
      <c r="IT140" s="84"/>
      <c r="IU140" s="84"/>
      <c r="IV140" s="84"/>
      <c r="IW140" s="84"/>
      <c r="IX140" s="84"/>
      <c r="IY140" s="84"/>
      <c r="IZ140" s="84"/>
      <c r="JA140" s="84"/>
      <c r="JB140" s="84"/>
      <c r="JC140" s="84"/>
      <c r="JD140" s="84"/>
      <c r="JE140" s="84"/>
      <c r="JF140" s="84"/>
      <c r="JG140" s="84"/>
      <c r="JH140" s="84"/>
      <c r="JI140" s="84"/>
      <c r="JJ140" s="84"/>
      <c r="JK140" s="84"/>
      <c r="JL140" s="84"/>
      <c r="JM140" s="84"/>
      <c r="JN140" s="84"/>
      <c r="JO140" s="84"/>
      <c r="JP140" s="84"/>
      <c r="JQ140" s="84"/>
      <c r="JR140" s="84"/>
      <c r="JS140" s="84"/>
      <c r="JT140" s="84"/>
      <c r="JU140" s="84"/>
      <c r="JV140" s="84"/>
      <c r="JW140" s="84"/>
      <c r="JX140" s="84"/>
      <c r="JY140" s="84"/>
      <c r="JZ140" s="84"/>
      <c r="KA140" s="84"/>
      <c r="KB140" s="84"/>
      <c r="KC140" s="84"/>
      <c r="KD140" s="84"/>
      <c r="KE140" s="84"/>
      <c r="KF140" s="84"/>
      <c r="KG140" s="84"/>
      <c r="KH140" s="84"/>
      <c r="KI140" s="84"/>
      <c r="KJ140" s="84"/>
      <c r="KK140" s="84"/>
      <c r="KL140" s="84"/>
      <c r="KM140" s="84"/>
      <c r="KN140" s="84"/>
      <c r="KO140" s="84"/>
      <c r="KP140" s="84"/>
      <c r="KQ140" s="84"/>
      <c r="KR140" s="84"/>
      <c r="KS140" s="84"/>
      <c r="KT140" s="84"/>
      <c r="KU140" s="84"/>
      <c r="KV140" s="84"/>
      <c r="KW140" s="84"/>
      <c r="KX140" s="84"/>
      <c r="KY140" s="84"/>
      <c r="KZ140" s="84"/>
      <c r="LA140" s="84"/>
      <c r="LB140" s="84"/>
      <c r="LC140" s="84"/>
      <c r="LD140" s="84"/>
      <c r="LE140" s="84"/>
      <c r="LF140" s="84"/>
      <c r="LG140" s="84"/>
      <c r="LH140" s="84"/>
      <c r="LI140" s="84"/>
      <c r="LJ140" s="84"/>
      <c r="LK140" s="84"/>
      <c r="LL140" s="84"/>
      <c r="LM140" s="84"/>
      <c r="LN140" s="84"/>
      <c r="LO140" s="84"/>
      <c r="LP140" s="84"/>
      <c r="LQ140" s="84"/>
      <c r="LR140" s="84"/>
      <c r="LS140" s="84"/>
      <c r="LT140" s="84"/>
      <c r="LU140" s="84"/>
      <c r="LV140" s="84"/>
      <c r="LW140" s="84"/>
      <c r="LX140" s="84"/>
      <c r="LY140" s="84"/>
      <c r="LZ140" s="84"/>
      <c r="MA140" s="84"/>
      <c r="MB140" s="84"/>
      <c r="MC140" s="84"/>
      <c r="MD140" s="84"/>
      <c r="ME140" s="84"/>
      <c r="MF140" s="84"/>
      <c r="MG140" s="84"/>
      <c r="MH140" s="84"/>
      <c r="MI140" s="84"/>
      <c r="MJ140" s="84"/>
      <c r="MK140" s="84"/>
      <c r="ML140" s="84"/>
      <c r="MM140" s="84"/>
      <c r="MN140" s="84"/>
      <c r="MO140" s="84"/>
      <c r="MP140" s="84"/>
      <c r="MQ140" s="84"/>
      <c r="MR140" s="84"/>
      <c r="MS140" s="84"/>
      <c r="MT140" s="84"/>
      <c r="MU140" s="84"/>
      <c r="MV140" s="84"/>
      <c r="MW140" s="84"/>
      <c r="MX140" s="84"/>
      <c r="MY140" s="84"/>
      <c r="MZ140" s="84"/>
      <c r="NA140" s="84"/>
      <c r="NB140" s="84"/>
      <c r="NC140" s="84"/>
      <c r="ND140" s="84"/>
      <c r="NE140" s="84"/>
      <c r="NF140" s="84"/>
      <c r="NG140" s="84"/>
      <c r="NH140" s="84"/>
      <c r="NI140" s="84"/>
      <c r="NJ140" s="84"/>
      <c r="NK140" s="84"/>
      <c r="NL140" s="84"/>
      <c r="NM140" s="84"/>
      <c r="NN140" s="84"/>
      <c r="NO140" s="84"/>
      <c r="NP140" s="84"/>
      <c r="NQ140" s="84"/>
      <c r="NR140" s="84"/>
      <c r="NS140" s="84"/>
      <c r="NT140" s="84"/>
      <c r="NU140" s="84"/>
      <c r="NV140" s="84"/>
      <c r="NW140" s="84"/>
    </row>
    <row r="141" spans="1:387" s="40" customFormat="1" ht="99" customHeight="1" x14ac:dyDescent="0.25">
      <c r="A141" s="79">
        <v>1</v>
      </c>
      <c r="B141" s="79"/>
      <c r="C141" s="79"/>
      <c r="D141" s="79"/>
      <c r="E141" s="79"/>
      <c r="F141" s="30"/>
      <c r="G141" s="30"/>
      <c r="H141" s="30"/>
      <c r="I141" s="30">
        <v>1</v>
      </c>
      <c r="J141" s="30"/>
      <c r="K141" s="30"/>
      <c r="L141" s="30"/>
      <c r="M141" s="32" t="s">
        <v>1183</v>
      </c>
      <c r="N141" s="33" t="s">
        <v>309</v>
      </c>
      <c r="O141" s="3" t="s">
        <v>1538</v>
      </c>
      <c r="P141" s="34" t="s">
        <v>2113</v>
      </c>
      <c r="Q141" s="31" t="s">
        <v>1579</v>
      </c>
      <c r="R141" s="32" t="s">
        <v>1486</v>
      </c>
      <c r="S141" s="35" t="s">
        <v>1487</v>
      </c>
      <c r="T141" s="82">
        <v>44735</v>
      </c>
      <c r="U141" s="82">
        <v>44742</v>
      </c>
      <c r="V141" s="82">
        <v>44910</v>
      </c>
      <c r="W141" s="36">
        <v>156000000</v>
      </c>
      <c r="X141" s="19">
        <v>0</v>
      </c>
      <c r="Y141" s="19">
        <v>0</v>
      </c>
      <c r="Z141" s="19">
        <v>0</v>
      </c>
      <c r="AA141" s="19">
        <v>0</v>
      </c>
      <c r="AB141" s="22">
        <f t="shared" si="12"/>
        <v>156000000</v>
      </c>
      <c r="AC141" s="19">
        <v>0</v>
      </c>
      <c r="AD141" s="22">
        <f t="shared" si="15"/>
        <v>156000000</v>
      </c>
      <c r="AE141" s="20">
        <v>0</v>
      </c>
      <c r="AF141" s="22">
        <f t="shared" si="16"/>
        <v>156000000</v>
      </c>
      <c r="AG141" s="38" t="s">
        <v>33</v>
      </c>
      <c r="AH141" s="37" t="s">
        <v>1013</v>
      </c>
      <c r="AI141" s="37" t="s">
        <v>396</v>
      </c>
      <c r="AJ141" s="39">
        <v>830039229</v>
      </c>
      <c r="AK141" s="39">
        <v>1</v>
      </c>
      <c r="AL141" s="37" t="s">
        <v>1488</v>
      </c>
      <c r="AM141" s="39">
        <v>3183592682</v>
      </c>
      <c r="AN141" s="108" t="s">
        <v>1489</v>
      </c>
      <c r="AO141" s="109" t="s">
        <v>20</v>
      </c>
      <c r="AP141" s="84"/>
      <c r="AQ141" s="84"/>
      <c r="AR141" s="84"/>
      <c r="AS141" s="84"/>
      <c r="AT141" s="84"/>
      <c r="AU141" s="84"/>
      <c r="AV141" s="84"/>
      <c r="AW141" s="84"/>
      <c r="AX141" s="84"/>
      <c r="AY141" s="84"/>
      <c r="AZ141" s="84"/>
      <c r="BA141" s="84"/>
      <c r="BB141" s="84"/>
      <c r="BC141" s="84"/>
      <c r="BD141" s="84"/>
      <c r="BE141" s="84"/>
      <c r="BF141" s="84"/>
      <c r="BG141" s="84"/>
      <c r="BH141" s="84"/>
      <c r="BI141" s="84"/>
      <c r="BJ141" s="84"/>
      <c r="BK141" s="84"/>
      <c r="BL141" s="84"/>
      <c r="BM141" s="84"/>
      <c r="BN141" s="84"/>
      <c r="BO141" s="84"/>
      <c r="BP141" s="84"/>
      <c r="BQ141" s="84"/>
      <c r="BR141" s="84"/>
      <c r="BS141" s="84"/>
      <c r="BT141" s="84"/>
      <c r="BU141" s="84"/>
      <c r="BV141" s="84"/>
      <c r="BW141" s="84"/>
      <c r="BX141" s="84"/>
      <c r="BY141" s="84"/>
      <c r="BZ141" s="84"/>
      <c r="CA141" s="84"/>
      <c r="CB141" s="84"/>
      <c r="CC141" s="84"/>
      <c r="CD141" s="84"/>
      <c r="CE141" s="84"/>
      <c r="CF141" s="84"/>
      <c r="CG141" s="84"/>
      <c r="CH141" s="84"/>
      <c r="CI141" s="84"/>
      <c r="CJ141" s="84"/>
      <c r="CK141" s="84"/>
      <c r="CL141" s="84"/>
      <c r="CM141" s="84"/>
      <c r="CN141" s="84"/>
      <c r="CO141" s="84"/>
      <c r="CP141" s="84"/>
      <c r="CQ141" s="84"/>
      <c r="CR141" s="84"/>
      <c r="CS141" s="84"/>
      <c r="CT141" s="84"/>
      <c r="CU141" s="84"/>
      <c r="CV141" s="84"/>
      <c r="CW141" s="84"/>
      <c r="CX141" s="84"/>
      <c r="CY141" s="84"/>
      <c r="CZ141" s="84"/>
      <c r="DA141" s="84"/>
      <c r="DB141" s="84"/>
      <c r="DC141" s="84"/>
      <c r="DD141" s="84"/>
      <c r="DE141" s="84"/>
      <c r="DF141" s="84"/>
      <c r="DG141" s="84"/>
      <c r="DH141" s="84"/>
      <c r="DI141" s="84"/>
      <c r="DJ141" s="84"/>
      <c r="DK141" s="84"/>
      <c r="DL141" s="84"/>
      <c r="DM141" s="84"/>
      <c r="DN141" s="84"/>
      <c r="DO141" s="84"/>
      <c r="DP141" s="84"/>
      <c r="DQ141" s="84"/>
      <c r="DR141" s="84"/>
      <c r="DS141" s="84"/>
      <c r="DT141" s="84"/>
      <c r="DU141" s="84"/>
      <c r="DV141" s="84"/>
      <c r="DW141" s="84"/>
      <c r="DX141" s="84"/>
      <c r="DY141" s="84"/>
      <c r="DZ141" s="84"/>
      <c r="EA141" s="84"/>
      <c r="EB141" s="84"/>
      <c r="EC141" s="84"/>
      <c r="ED141" s="84"/>
      <c r="EE141" s="84"/>
      <c r="EF141" s="84"/>
      <c r="EG141" s="84"/>
      <c r="EH141" s="84"/>
      <c r="EI141" s="84"/>
      <c r="EJ141" s="84"/>
      <c r="EK141" s="84"/>
      <c r="EL141" s="84"/>
      <c r="EM141" s="84"/>
      <c r="EN141" s="84"/>
      <c r="EO141" s="84"/>
      <c r="EP141" s="84"/>
      <c r="EQ141" s="84"/>
      <c r="ER141" s="84"/>
      <c r="ES141" s="84"/>
      <c r="ET141" s="84"/>
      <c r="EU141" s="84"/>
      <c r="EV141" s="84"/>
      <c r="EW141" s="84"/>
      <c r="EX141" s="84"/>
      <c r="EY141" s="84"/>
      <c r="EZ141" s="84"/>
      <c r="FA141" s="84"/>
      <c r="FB141" s="84"/>
      <c r="FC141" s="84"/>
      <c r="FD141" s="84"/>
      <c r="FE141" s="84"/>
      <c r="FF141" s="84"/>
      <c r="FG141" s="84"/>
      <c r="FH141" s="84"/>
      <c r="FI141" s="84"/>
      <c r="FJ141" s="84"/>
      <c r="FK141" s="84"/>
      <c r="FL141" s="84"/>
      <c r="FM141" s="84"/>
      <c r="FN141" s="84"/>
      <c r="FO141" s="84"/>
      <c r="FP141" s="84"/>
      <c r="FQ141" s="84"/>
      <c r="FR141" s="84"/>
      <c r="FS141" s="84"/>
      <c r="FT141" s="84"/>
      <c r="FU141" s="84"/>
      <c r="FV141" s="84"/>
      <c r="FW141" s="84"/>
      <c r="FX141" s="84"/>
      <c r="FY141" s="84"/>
      <c r="FZ141" s="84"/>
      <c r="GA141" s="84"/>
      <c r="GB141" s="84"/>
      <c r="GC141" s="84"/>
      <c r="GD141" s="84"/>
      <c r="GE141" s="84"/>
      <c r="GF141" s="84"/>
      <c r="GG141" s="84"/>
      <c r="GH141" s="84"/>
      <c r="GI141" s="84"/>
      <c r="GJ141" s="84"/>
      <c r="GK141" s="84"/>
      <c r="GL141" s="84"/>
      <c r="GM141" s="84"/>
      <c r="GN141" s="84"/>
      <c r="GO141" s="84"/>
      <c r="GP141" s="84"/>
      <c r="GQ141" s="84"/>
      <c r="GR141" s="84"/>
      <c r="GS141" s="84"/>
      <c r="GT141" s="84"/>
      <c r="GU141" s="84"/>
      <c r="GV141" s="84"/>
      <c r="GW141" s="84"/>
      <c r="GX141" s="84"/>
      <c r="GY141" s="84"/>
      <c r="GZ141" s="84"/>
      <c r="HA141" s="84"/>
      <c r="HB141" s="84"/>
      <c r="HC141" s="84"/>
      <c r="HD141" s="84"/>
      <c r="HE141" s="84"/>
      <c r="HF141" s="84"/>
      <c r="HG141" s="84"/>
      <c r="HH141" s="84"/>
      <c r="HI141" s="84"/>
      <c r="HJ141" s="84"/>
      <c r="HK141" s="84"/>
      <c r="HL141" s="84"/>
      <c r="HM141" s="84"/>
      <c r="HN141" s="84"/>
      <c r="HO141" s="84"/>
      <c r="HP141" s="84"/>
      <c r="HQ141" s="84"/>
      <c r="HR141" s="84"/>
      <c r="HS141" s="84"/>
      <c r="HT141" s="84"/>
      <c r="HU141" s="84"/>
      <c r="HV141" s="84"/>
      <c r="HW141" s="84"/>
      <c r="HX141" s="84"/>
      <c r="HY141" s="84"/>
      <c r="HZ141" s="84"/>
      <c r="IA141" s="84"/>
      <c r="IB141" s="84"/>
      <c r="IC141" s="84"/>
      <c r="ID141" s="84"/>
      <c r="IE141" s="84"/>
      <c r="IF141" s="84"/>
      <c r="IG141" s="84"/>
      <c r="IH141" s="84"/>
      <c r="II141" s="84"/>
      <c r="IJ141" s="84"/>
      <c r="IK141" s="84"/>
      <c r="IL141" s="84"/>
      <c r="IM141" s="84"/>
      <c r="IN141" s="84"/>
      <c r="IO141" s="84"/>
      <c r="IP141" s="84"/>
      <c r="IQ141" s="84"/>
      <c r="IR141" s="84"/>
      <c r="IS141" s="84"/>
      <c r="IT141" s="84"/>
      <c r="IU141" s="84"/>
      <c r="IV141" s="84"/>
      <c r="IW141" s="84"/>
      <c r="IX141" s="84"/>
      <c r="IY141" s="84"/>
      <c r="IZ141" s="84"/>
      <c r="JA141" s="84"/>
      <c r="JB141" s="84"/>
      <c r="JC141" s="84"/>
      <c r="JD141" s="84"/>
      <c r="JE141" s="84"/>
      <c r="JF141" s="84"/>
      <c r="JG141" s="84"/>
      <c r="JH141" s="84"/>
      <c r="JI141" s="84"/>
      <c r="JJ141" s="84"/>
      <c r="JK141" s="84"/>
      <c r="JL141" s="84"/>
      <c r="JM141" s="84"/>
      <c r="JN141" s="84"/>
      <c r="JO141" s="84"/>
      <c r="JP141" s="84"/>
      <c r="JQ141" s="84"/>
      <c r="JR141" s="84"/>
      <c r="JS141" s="84"/>
      <c r="JT141" s="84"/>
      <c r="JU141" s="84"/>
      <c r="JV141" s="84"/>
      <c r="JW141" s="84"/>
      <c r="JX141" s="84"/>
      <c r="JY141" s="84"/>
      <c r="JZ141" s="84"/>
      <c r="KA141" s="84"/>
      <c r="KB141" s="84"/>
      <c r="KC141" s="84"/>
      <c r="KD141" s="84"/>
      <c r="KE141" s="84"/>
      <c r="KF141" s="84"/>
      <c r="KG141" s="84"/>
      <c r="KH141" s="84"/>
      <c r="KI141" s="84"/>
      <c r="KJ141" s="84"/>
      <c r="KK141" s="84"/>
      <c r="KL141" s="84"/>
      <c r="KM141" s="84"/>
      <c r="KN141" s="84"/>
      <c r="KO141" s="84"/>
      <c r="KP141" s="84"/>
      <c r="KQ141" s="84"/>
      <c r="KR141" s="84"/>
      <c r="KS141" s="84"/>
      <c r="KT141" s="84"/>
      <c r="KU141" s="84"/>
      <c r="KV141" s="84"/>
      <c r="KW141" s="84"/>
      <c r="KX141" s="84"/>
      <c r="KY141" s="84"/>
      <c r="KZ141" s="84"/>
      <c r="LA141" s="84"/>
      <c r="LB141" s="84"/>
      <c r="LC141" s="84"/>
      <c r="LD141" s="84"/>
      <c r="LE141" s="84"/>
      <c r="LF141" s="84"/>
      <c r="LG141" s="84"/>
      <c r="LH141" s="84"/>
      <c r="LI141" s="84"/>
      <c r="LJ141" s="84"/>
      <c r="LK141" s="84"/>
      <c r="LL141" s="84"/>
      <c r="LM141" s="84"/>
      <c r="LN141" s="84"/>
      <c r="LO141" s="84"/>
      <c r="LP141" s="84"/>
      <c r="LQ141" s="84"/>
      <c r="LR141" s="84"/>
      <c r="LS141" s="84"/>
      <c r="LT141" s="84"/>
      <c r="LU141" s="84"/>
      <c r="LV141" s="84"/>
      <c r="LW141" s="84"/>
      <c r="LX141" s="84"/>
      <c r="LY141" s="84"/>
      <c r="LZ141" s="84"/>
      <c r="MA141" s="84"/>
      <c r="MB141" s="84"/>
      <c r="MC141" s="84"/>
      <c r="MD141" s="84"/>
      <c r="ME141" s="84"/>
      <c r="MF141" s="84"/>
      <c r="MG141" s="84"/>
      <c r="MH141" s="84"/>
      <c r="MI141" s="84"/>
      <c r="MJ141" s="84"/>
      <c r="MK141" s="84"/>
      <c r="ML141" s="84"/>
      <c r="MM141" s="84"/>
      <c r="MN141" s="84"/>
      <c r="MO141" s="84"/>
      <c r="MP141" s="84"/>
      <c r="MQ141" s="84"/>
      <c r="MR141" s="84"/>
      <c r="MS141" s="84"/>
      <c r="MT141" s="84"/>
      <c r="MU141" s="84"/>
      <c r="MV141" s="84"/>
      <c r="MW141" s="84"/>
      <c r="MX141" s="84"/>
      <c r="MY141" s="84"/>
      <c r="MZ141" s="84"/>
      <c r="NA141" s="84"/>
      <c r="NB141" s="84"/>
      <c r="NC141" s="84"/>
      <c r="ND141" s="84"/>
      <c r="NE141" s="84"/>
      <c r="NF141" s="84"/>
      <c r="NG141" s="84"/>
      <c r="NH141" s="84"/>
      <c r="NI141" s="84"/>
      <c r="NJ141" s="84"/>
      <c r="NK141" s="84"/>
      <c r="NL141" s="84"/>
      <c r="NM141" s="84"/>
      <c r="NN141" s="84"/>
      <c r="NO141" s="84"/>
      <c r="NP141" s="84"/>
      <c r="NQ141" s="84"/>
      <c r="NR141" s="84"/>
      <c r="NS141" s="84"/>
      <c r="NT141" s="84"/>
      <c r="NU141" s="84"/>
      <c r="NV141" s="84"/>
      <c r="NW141" s="84"/>
    </row>
    <row r="142" spans="1:387" s="40" customFormat="1" ht="99" customHeight="1" x14ac:dyDescent="0.25">
      <c r="A142" s="79"/>
      <c r="B142" s="79"/>
      <c r="C142" s="79">
        <v>1</v>
      </c>
      <c r="D142" s="79"/>
      <c r="E142" s="79"/>
      <c r="F142" s="30"/>
      <c r="G142" s="30"/>
      <c r="H142" s="30"/>
      <c r="I142" s="30">
        <v>1</v>
      </c>
      <c r="J142" s="30"/>
      <c r="K142" s="30"/>
      <c r="L142" s="30"/>
      <c r="M142" s="32" t="s">
        <v>1232</v>
      </c>
      <c r="N142" s="33" t="s">
        <v>86</v>
      </c>
      <c r="O142" s="3" t="s">
        <v>1539</v>
      </c>
      <c r="P142" s="34" t="s">
        <v>2114</v>
      </c>
      <c r="Q142" s="31" t="s">
        <v>1924</v>
      </c>
      <c r="R142" s="32" t="s">
        <v>170</v>
      </c>
      <c r="S142" s="35" t="s">
        <v>1501</v>
      </c>
      <c r="T142" s="82">
        <v>44740</v>
      </c>
      <c r="U142" s="82">
        <v>44749</v>
      </c>
      <c r="V142" s="82">
        <v>44910</v>
      </c>
      <c r="W142" s="36">
        <v>101000000</v>
      </c>
      <c r="X142" s="19">
        <v>0</v>
      </c>
      <c r="Y142" s="19">
        <v>0</v>
      </c>
      <c r="Z142" s="19">
        <v>0</v>
      </c>
      <c r="AA142" s="19">
        <v>0</v>
      </c>
      <c r="AB142" s="22">
        <f t="shared" si="12"/>
        <v>101000000</v>
      </c>
      <c r="AC142" s="19">
        <v>0</v>
      </c>
      <c r="AD142" s="22">
        <f t="shared" si="15"/>
        <v>101000000</v>
      </c>
      <c r="AE142" s="20">
        <v>0</v>
      </c>
      <c r="AF142" s="22">
        <f t="shared" si="16"/>
        <v>101000000</v>
      </c>
      <c r="AG142" s="38" t="s">
        <v>1502</v>
      </c>
      <c r="AH142" s="37" t="s">
        <v>1013</v>
      </c>
      <c r="AI142" s="37" t="s">
        <v>823</v>
      </c>
      <c r="AJ142" s="39">
        <v>860001911</v>
      </c>
      <c r="AK142" s="39">
        <v>1</v>
      </c>
      <c r="AL142" s="37" t="s">
        <v>490</v>
      </c>
      <c r="AM142" s="39">
        <v>3904552</v>
      </c>
      <c r="AN142" s="108" t="s">
        <v>110</v>
      </c>
      <c r="AO142" s="109" t="s">
        <v>20</v>
      </c>
      <c r="AP142" s="84"/>
      <c r="AQ142" s="84"/>
      <c r="AR142" s="84"/>
      <c r="AS142" s="84"/>
      <c r="AT142" s="84"/>
      <c r="AU142" s="84"/>
      <c r="AV142" s="84"/>
      <c r="AW142" s="84"/>
      <c r="AX142" s="84"/>
      <c r="AY142" s="84"/>
      <c r="AZ142" s="84"/>
      <c r="BA142" s="84"/>
      <c r="BB142" s="84"/>
      <c r="BC142" s="84"/>
      <c r="BD142" s="84"/>
      <c r="BE142" s="84"/>
      <c r="BF142" s="84"/>
      <c r="BG142" s="84"/>
      <c r="BH142" s="84"/>
      <c r="BI142" s="84"/>
      <c r="BJ142" s="84"/>
      <c r="BK142" s="84"/>
      <c r="BL142" s="84"/>
      <c r="BM142" s="84"/>
      <c r="BN142" s="84"/>
      <c r="BO142" s="84"/>
      <c r="BP142" s="84"/>
      <c r="BQ142" s="84"/>
      <c r="BR142" s="84"/>
      <c r="BS142" s="84"/>
      <c r="BT142" s="84"/>
      <c r="BU142" s="84"/>
      <c r="BV142" s="84"/>
      <c r="BW142" s="84"/>
      <c r="BX142" s="84"/>
      <c r="BY142" s="84"/>
      <c r="BZ142" s="84"/>
      <c r="CA142" s="84"/>
      <c r="CB142" s="84"/>
      <c r="CC142" s="84"/>
      <c r="CD142" s="84"/>
      <c r="CE142" s="84"/>
      <c r="CF142" s="84"/>
      <c r="CG142" s="84"/>
      <c r="CH142" s="84"/>
      <c r="CI142" s="84"/>
      <c r="CJ142" s="84"/>
      <c r="CK142" s="84"/>
      <c r="CL142" s="84"/>
      <c r="CM142" s="84"/>
      <c r="CN142" s="84"/>
      <c r="CO142" s="84"/>
      <c r="CP142" s="84"/>
      <c r="CQ142" s="84"/>
      <c r="CR142" s="84"/>
      <c r="CS142" s="84"/>
      <c r="CT142" s="84"/>
      <c r="CU142" s="84"/>
      <c r="CV142" s="84"/>
      <c r="CW142" s="84"/>
      <c r="CX142" s="84"/>
      <c r="CY142" s="84"/>
      <c r="CZ142" s="84"/>
      <c r="DA142" s="84"/>
      <c r="DB142" s="84"/>
      <c r="DC142" s="84"/>
      <c r="DD142" s="84"/>
      <c r="DE142" s="84"/>
      <c r="DF142" s="84"/>
      <c r="DG142" s="84"/>
      <c r="DH142" s="84"/>
      <c r="DI142" s="84"/>
      <c r="DJ142" s="84"/>
      <c r="DK142" s="84"/>
      <c r="DL142" s="84"/>
      <c r="DM142" s="84"/>
      <c r="DN142" s="84"/>
      <c r="DO142" s="84"/>
      <c r="DP142" s="84"/>
      <c r="DQ142" s="84"/>
      <c r="DR142" s="84"/>
      <c r="DS142" s="84"/>
      <c r="DT142" s="84"/>
      <c r="DU142" s="84"/>
      <c r="DV142" s="84"/>
      <c r="DW142" s="84"/>
      <c r="DX142" s="84"/>
      <c r="DY142" s="84"/>
      <c r="DZ142" s="84"/>
      <c r="EA142" s="84"/>
      <c r="EB142" s="84"/>
      <c r="EC142" s="84"/>
      <c r="ED142" s="84"/>
      <c r="EE142" s="84"/>
      <c r="EF142" s="84"/>
      <c r="EG142" s="84"/>
      <c r="EH142" s="84"/>
      <c r="EI142" s="84"/>
      <c r="EJ142" s="84"/>
      <c r="EK142" s="84"/>
      <c r="EL142" s="84"/>
      <c r="EM142" s="84"/>
      <c r="EN142" s="84"/>
      <c r="EO142" s="84"/>
      <c r="EP142" s="84"/>
      <c r="EQ142" s="84"/>
      <c r="ER142" s="84"/>
      <c r="ES142" s="84"/>
      <c r="ET142" s="84"/>
      <c r="EU142" s="84"/>
      <c r="EV142" s="84"/>
      <c r="EW142" s="84"/>
      <c r="EX142" s="84"/>
      <c r="EY142" s="84"/>
      <c r="EZ142" s="84"/>
      <c r="FA142" s="84"/>
      <c r="FB142" s="84"/>
      <c r="FC142" s="84"/>
      <c r="FD142" s="84"/>
      <c r="FE142" s="84"/>
      <c r="FF142" s="84"/>
      <c r="FG142" s="84"/>
      <c r="FH142" s="84"/>
      <c r="FI142" s="84"/>
      <c r="FJ142" s="84"/>
      <c r="FK142" s="84"/>
      <c r="FL142" s="84"/>
      <c r="FM142" s="84"/>
      <c r="FN142" s="84"/>
      <c r="FO142" s="84"/>
      <c r="FP142" s="84"/>
      <c r="FQ142" s="84"/>
      <c r="FR142" s="84"/>
      <c r="FS142" s="84"/>
      <c r="FT142" s="84"/>
      <c r="FU142" s="84"/>
      <c r="FV142" s="84"/>
      <c r="FW142" s="84"/>
      <c r="FX142" s="84"/>
      <c r="FY142" s="84"/>
      <c r="FZ142" s="84"/>
      <c r="GA142" s="84"/>
      <c r="GB142" s="84"/>
      <c r="GC142" s="84"/>
      <c r="GD142" s="84"/>
      <c r="GE142" s="84"/>
      <c r="GF142" s="84"/>
      <c r="GG142" s="84"/>
      <c r="GH142" s="84"/>
      <c r="GI142" s="84"/>
      <c r="GJ142" s="84"/>
      <c r="GK142" s="84"/>
      <c r="GL142" s="84"/>
      <c r="GM142" s="84"/>
      <c r="GN142" s="84"/>
      <c r="GO142" s="84"/>
      <c r="GP142" s="84"/>
      <c r="GQ142" s="84"/>
      <c r="GR142" s="84"/>
      <c r="GS142" s="84"/>
      <c r="GT142" s="84"/>
      <c r="GU142" s="84"/>
      <c r="GV142" s="84"/>
      <c r="GW142" s="84"/>
      <c r="GX142" s="84"/>
      <c r="GY142" s="84"/>
      <c r="GZ142" s="84"/>
      <c r="HA142" s="84"/>
      <c r="HB142" s="84"/>
      <c r="HC142" s="84"/>
      <c r="HD142" s="84"/>
      <c r="HE142" s="84"/>
      <c r="HF142" s="84"/>
      <c r="HG142" s="84"/>
      <c r="HH142" s="84"/>
      <c r="HI142" s="84"/>
      <c r="HJ142" s="84"/>
      <c r="HK142" s="84"/>
      <c r="HL142" s="84"/>
      <c r="HM142" s="84"/>
      <c r="HN142" s="84"/>
      <c r="HO142" s="84"/>
      <c r="HP142" s="84"/>
      <c r="HQ142" s="84"/>
      <c r="HR142" s="84"/>
      <c r="HS142" s="84"/>
      <c r="HT142" s="84"/>
      <c r="HU142" s="84"/>
      <c r="HV142" s="84"/>
      <c r="HW142" s="84"/>
      <c r="HX142" s="84"/>
      <c r="HY142" s="84"/>
      <c r="HZ142" s="84"/>
      <c r="IA142" s="84"/>
      <c r="IB142" s="84"/>
      <c r="IC142" s="84"/>
      <c r="ID142" s="84"/>
      <c r="IE142" s="84"/>
      <c r="IF142" s="84"/>
      <c r="IG142" s="84"/>
      <c r="IH142" s="84"/>
      <c r="II142" s="84"/>
      <c r="IJ142" s="84"/>
      <c r="IK142" s="84"/>
      <c r="IL142" s="84"/>
      <c r="IM142" s="84"/>
      <c r="IN142" s="84"/>
      <c r="IO142" s="84"/>
      <c r="IP142" s="84"/>
      <c r="IQ142" s="84"/>
      <c r="IR142" s="84"/>
      <c r="IS142" s="84"/>
      <c r="IT142" s="84"/>
      <c r="IU142" s="84"/>
      <c r="IV142" s="84"/>
      <c r="IW142" s="84"/>
      <c r="IX142" s="84"/>
      <c r="IY142" s="84"/>
      <c r="IZ142" s="84"/>
      <c r="JA142" s="84"/>
      <c r="JB142" s="84"/>
      <c r="JC142" s="84"/>
      <c r="JD142" s="84"/>
      <c r="JE142" s="84"/>
      <c r="JF142" s="84"/>
      <c r="JG142" s="84"/>
      <c r="JH142" s="84"/>
      <c r="JI142" s="84"/>
      <c r="JJ142" s="84"/>
      <c r="JK142" s="84"/>
      <c r="JL142" s="84"/>
      <c r="JM142" s="84"/>
      <c r="JN142" s="84"/>
      <c r="JO142" s="84"/>
      <c r="JP142" s="84"/>
      <c r="JQ142" s="84"/>
      <c r="JR142" s="84"/>
      <c r="JS142" s="84"/>
      <c r="JT142" s="84"/>
      <c r="JU142" s="84"/>
      <c r="JV142" s="84"/>
      <c r="JW142" s="84"/>
      <c r="JX142" s="84"/>
      <c r="JY142" s="84"/>
      <c r="JZ142" s="84"/>
      <c r="KA142" s="84"/>
      <c r="KB142" s="84"/>
      <c r="KC142" s="84"/>
      <c r="KD142" s="84"/>
      <c r="KE142" s="84"/>
      <c r="KF142" s="84"/>
      <c r="KG142" s="84"/>
      <c r="KH142" s="84"/>
      <c r="KI142" s="84"/>
      <c r="KJ142" s="84"/>
      <c r="KK142" s="84"/>
      <c r="KL142" s="84"/>
      <c r="KM142" s="84"/>
      <c r="KN142" s="84"/>
      <c r="KO142" s="84"/>
      <c r="KP142" s="84"/>
      <c r="KQ142" s="84"/>
      <c r="KR142" s="84"/>
      <c r="KS142" s="84"/>
      <c r="KT142" s="84"/>
      <c r="KU142" s="84"/>
      <c r="KV142" s="84"/>
      <c r="KW142" s="84"/>
      <c r="KX142" s="84"/>
      <c r="KY142" s="84"/>
      <c r="KZ142" s="84"/>
      <c r="LA142" s="84"/>
      <c r="LB142" s="84"/>
      <c r="LC142" s="84"/>
      <c r="LD142" s="84"/>
      <c r="LE142" s="84"/>
      <c r="LF142" s="84"/>
      <c r="LG142" s="84"/>
      <c r="LH142" s="84"/>
      <c r="LI142" s="84"/>
      <c r="LJ142" s="84"/>
      <c r="LK142" s="84"/>
      <c r="LL142" s="84"/>
      <c r="LM142" s="84"/>
      <c r="LN142" s="84"/>
      <c r="LO142" s="84"/>
      <c r="LP142" s="84"/>
      <c r="LQ142" s="84"/>
      <c r="LR142" s="84"/>
      <c r="LS142" s="84"/>
      <c r="LT142" s="84"/>
      <c r="LU142" s="84"/>
      <c r="LV142" s="84"/>
      <c r="LW142" s="84"/>
      <c r="LX142" s="84"/>
      <c r="LY142" s="84"/>
      <c r="LZ142" s="84"/>
      <c r="MA142" s="84"/>
      <c r="MB142" s="84"/>
      <c r="MC142" s="84"/>
      <c r="MD142" s="84"/>
      <c r="ME142" s="84"/>
      <c r="MF142" s="84"/>
      <c r="MG142" s="84"/>
      <c r="MH142" s="84"/>
      <c r="MI142" s="84"/>
      <c r="MJ142" s="84"/>
      <c r="MK142" s="84"/>
      <c r="ML142" s="84"/>
      <c r="MM142" s="84"/>
      <c r="MN142" s="84"/>
      <c r="MO142" s="84"/>
      <c r="MP142" s="84"/>
      <c r="MQ142" s="84"/>
      <c r="MR142" s="84"/>
      <c r="MS142" s="84"/>
      <c r="MT142" s="84"/>
      <c r="MU142" s="84"/>
      <c r="MV142" s="84"/>
      <c r="MW142" s="84"/>
      <c r="MX142" s="84"/>
      <c r="MY142" s="84"/>
      <c r="MZ142" s="84"/>
      <c r="NA142" s="84"/>
      <c r="NB142" s="84"/>
      <c r="NC142" s="84"/>
      <c r="ND142" s="84"/>
      <c r="NE142" s="84"/>
      <c r="NF142" s="84"/>
      <c r="NG142" s="84"/>
      <c r="NH142" s="84"/>
      <c r="NI142" s="84"/>
      <c r="NJ142" s="84"/>
      <c r="NK142" s="84"/>
      <c r="NL142" s="84"/>
      <c r="NM142" s="84"/>
      <c r="NN142" s="84"/>
      <c r="NO142" s="84"/>
      <c r="NP142" s="84"/>
      <c r="NQ142" s="84"/>
      <c r="NR142" s="84"/>
      <c r="NS142" s="84"/>
      <c r="NT142" s="84"/>
      <c r="NU142" s="84"/>
      <c r="NV142" s="84"/>
      <c r="NW142" s="84"/>
    </row>
    <row r="143" spans="1:387" s="40" customFormat="1" ht="99" customHeight="1" x14ac:dyDescent="0.25">
      <c r="A143" s="79"/>
      <c r="B143" s="79"/>
      <c r="C143" s="79">
        <v>1</v>
      </c>
      <c r="D143" s="79"/>
      <c r="E143" s="79"/>
      <c r="F143" s="30"/>
      <c r="G143" s="30"/>
      <c r="H143" s="30">
        <v>1</v>
      </c>
      <c r="I143" s="30"/>
      <c r="J143" s="30"/>
      <c r="K143" s="30"/>
      <c r="L143" s="30"/>
      <c r="M143" s="32" t="s">
        <v>1517</v>
      </c>
      <c r="N143" s="33" t="s">
        <v>309</v>
      </c>
      <c r="O143" s="3" t="s">
        <v>1540</v>
      </c>
      <c r="P143" s="34" t="s">
        <v>2115</v>
      </c>
      <c r="Q143" s="10" t="s">
        <v>1581</v>
      </c>
      <c r="R143" s="32" t="s">
        <v>1519</v>
      </c>
      <c r="S143" s="35" t="s">
        <v>1518</v>
      </c>
      <c r="T143" s="82">
        <v>44742</v>
      </c>
      <c r="U143" s="82">
        <v>44753</v>
      </c>
      <c r="V143" s="82">
        <v>44910</v>
      </c>
      <c r="W143" s="36">
        <v>57399000</v>
      </c>
      <c r="X143" s="19">
        <v>0</v>
      </c>
      <c r="Y143" s="19">
        <v>0</v>
      </c>
      <c r="Z143" s="19">
        <v>0</v>
      </c>
      <c r="AA143" s="19">
        <v>0</v>
      </c>
      <c r="AB143" s="22">
        <f t="shared" si="12"/>
        <v>57399000</v>
      </c>
      <c r="AC143" s="19">
        <v>0</v>
      </c>
      <c r="AD143" s="22">
        <f t="shared" si="15"/>
        <v>57399000</v>
      </c>
      <c r="AE143" s="20">
        <v>0</v>
      </c>
      <c r="AF143" s="22">
        <f t="shared" si="16"/>
        <v>57399000</v>
      </c>
      <c r="AG143" s="25" t="s">
        <v>935</v>
      </c>
      <c r="AH143" s="37" t="s">
        <v>1013</v>
      </c>
      <c r="AI143" s="37" t="s">
        <v>1520</v>
      </c>
      <c r="AJ143" s="39">
        <v>900781282</v>
      </c>
      <c r="AK143" s="39">
        <v>5</v>
      </c>
      <c r="AL143" s="37" t="s">
        <v>1521</v>
      </c>
      <c r="AM143" s="39">
        <v>8426559</v>
      </c>
      <c r="AN143" s="108" t="s">
        <v>1522</v>
      </c>
      <c r="AO143" s="109" t="s">
        <v>1523</v>
      </c>
      <c r="AP143" s="84"/>
      <c r="AQ143" s="84"/>
      <c r="AR143" s="84"/>
      <c r="AS143" s="84"/>
      <c r="AT143" s="84"/>
      <c r="AU143" s="84"/>
      <c r="AV143" s="84"/>
      <c r="AW143" s="84"/>
      <c r="AX143" s="84"/>
      <c r="AY143" s="84"/>
      <c r="AZ143" s="84"/>
      <c r="BA143" s="84"/>
      <c r="BB143" s="84"/>
      <c r="BC143" s="84"/>
      <c r="BD143" s="84"/>
      <c r="BE143" s="84"/>
      <c r="BF143" s="84"/>
      <c r="BG143" s="84"/>
      <c r="BH143" s="84"/>
      <c r="BI143" s="84"/>
      <c r="BJ143" s="84"/>
      <c r="BK143" s="84"/>
      <c r="BL143" s="84"/>
      <c r="BM143" s="84"/>
      <c r="BN143" s="84"/>
      <c r="BO143" s="84"/>
      <c r="BP143" s="84"/>
      <c r="BQ143" s="84"/>
      <c r="BR143" s="84"/>
      <c r="BS143" s="84"/>
      <c r="BT143" s="84"/>
      <c r="BU143" s="84"/>
      <c r="BV143" s="84"/>
      <c r="BW143" s="84"/>
      <c r="BX143" s="84"/>
      <c r="BY143" s="84"/>
      <c r="BZ143" s="84"/>
      <c r="CA143" s="84"/>
      <c r="CB143" s="84"/>
      <c r="CC143" s="84"/>
      <c r="CD143" s="84"/>
      <c r="CE143" s="84"/>
      <c r="CF143" s="84"/>
      <c r="CG143" s="84"/>
      <c r="CH143" s="84"/>
      <c r="CI143" s="84"/>
      <c r="CJ143" s="84"/>
      <c r="CK143" s="84"/>
      <c r="CL143" s="84"/>
      <c r="CM143" s="84"/>
      <c r="CN143" s="84"/>
      <c r="CO143" s="84"/>
      <c r="CP143" s="84"/>
      <c r="CQ143" s="84"/>
      <c r="CR143" s="84"/>
      <c r="CS143" s="84"/>
      <c r="CT143" s="84"/>
      <c r="CU143" s="84"/>
      <c r="CV143" s="84"/>
      <c r="CW143" s="84"/>
      <c r="CX143" s="84"/>
      <c r="CY143" s="84"/>
      <c r="CZ143" s="84"/>
      <c r="DA143" s="84"/>
      <c r="DB143" s="84"/>
      <c r="DC143" s="84"/>
      <c r="DD143" s="84"/>
      <c r="DE143" s="84"/>
      <c r="DF143" s="84"/>
      <c r="DG143" s="84"/>
      <c r="DH143" s="84"/>
      <c r="DI143" s="84"/>
      <c r="DJ143" s="84"/>
      <c r="DK143" s="84"/>
      <c r="DL143" s="84"/>
      <c r="DM143" s="84"/>
      <c r="DN143" s="84"/>
      <c r="DO143" s="84"/>
      <c r="DP143" s="84"/>
      <c r="DQ143" s="84"/>
      <c r="DR143" s="84"/>
      <c r="DS143" s="84"/>
      <c r="DT143" s="84"/>
      <c r="DU143" s="84"/>
      <c r="DV143" s="84"/>
      <c r="DW143" s="84"/>
      <c r="DX143" s="84"/>
      <c r="DY143" s="84"/>
      <c r="DZ143" s="84"/>
      <c r="EA143" s="84"/>
      <c r="EB143" s="84"/>
      <c r="EC143" s="84"/>
      <c r="ED143" s="84"/>
      <c r="EE143" s="84"/>
      <c r="EF143" s="84"/>
      <c r="EG143" s="84"/>
      <c r="EH143" s="84"/>
      <c r="EI143" s="84"/>
      <c r="EJ143" s="84"/>
      <c r="EK143" s="84"/>
      <c r="EL143" s="84"/>
      <c r="EM143" s="84"/>
      <c r="EN143" s="84"/>
      <c r="EO143" s="84"/>
      <c r="EP143" s="84"/>
      <c r="EQ143" s="84"/>
      <c r="ER143" s="84"/>
      <c r="ES143" s="84"/>
      <c r="ET143" s="84"/>
      <c r="EU143" s="84"/>
      <c r="EV143" s="84"/>
      <c r="EW143" s="84"/>
      <c r="EX143" s="84"/>
      <c r="EY143" s="84"/>
      <c r="EZ143" s="84"/>
      <c r="FA143" s="84"/>
      <c r="FB143" s="84"/>
      <c r="FC143" s="84"/>
      <c r="FD143" s="84"/>
      <c r="FE143" s="84"/>
      <c r="FF143" s="84"/>
      <c r="FG143" s="84"/>
      <c r="FH143" s="84"/>
      <c r="FI143" s="84"/>
      <c r="FJ143" s="84"/>
      <c r="FK143" s="84"/>
      <c r="FL143" s="84"/>
      <c r="FM143" s="84"/>
      <c r="FN143" s="84"/>
      <c r="FO143" s="84"/>
      <c r="FP143" s="84"/>
      <c r="FQ143" s="84"/>
      <c r="FR143" s="84"/>
      <c r="FS143" s="84"/>
      <c r="FT143" s="84"/>
      <c r="FU143" s="84"/>
      <c r="FV143" s="84"/>
      <c r="FW143" s="84"/>
      <c r="FX143" s="84"/>
      <c r="FY143" s="84"/>
      <c r="FZ143" s="84"/>
      <c r="GA143" s="84"/>
      <c r="GB143" s="84"/>
      <c r="GC143" s="84"/>
      <c r="GD143" s="84"/>
      <c r="GE143" s="84"/>
      <c r="GF143" s="84"/>
      <c r="GG143" s="84"/>
      <c r="GH143" s="84"/>
      <c r="GI143" s="84"/>
      <c r="GJ143" s="84"/>
      <c r="GK143" s="84"/>
      <c r="GL143" s="84"/>
      <c r="GM143" s="84"/>
      <c r="GN143" s="84"/>
      <c r="GO143" s="84"/>
      <c r="GP143" s="84"/>
      <c r="GQ143" s="84"/>
      <c r="GR143" s="84"/>
      <c r="GS143" s="84"/>
      <c r="GT143" s="84"/>
      <c r="GU143" s="84"/>
      <c r="GV143" s="84"/>
      <c r="GW143" s="84"/>
      <c r="GX143" s="84"/>
      <c r="GY143" s="84"/>
      <c r="GZ143" s="84"/>
      <c r="HA143" s="84"/>
      <c r="HB143" s="84"/>
      <c r="HC143" s="84"/>
      <c r="HD143" s="84"/>
      <c r="HE143" s="84"/>
      <c r="HF143" s="84"/>
      <c r="HG143" s="84"/>
      <c r="HH143" s="84"/>
      <c r="HI143" s="84"/>
      <c r="HJ143" s="84"/>
      <c r="HK143" s="84"/>
      <c r="HL143" s="84"/>
      <c r="HM143" s="84"/>
      <c r="HN143" s="84"/>
      <c r="HO143" s="84"/>
      <c r="HP143" s="84"/>
      <c r="HQ143" s="84"/>
      <c r="HR143" s="84"/>
      <c r="HS143" s="84"/>
      <c r="HT143" s="84"/>
      <c r="HU143" s="84"/>
      <c r="HV143" s="84"/>
      <c r="HW143" s="84"/>
      <c r="HX143" s="84"/>
      <c r="HY143" s="84"/>
      <c r="HZ143" s="84"/>
      <c r="IA143" s="84"/>
      <c r="IB143" s="84"/>
      <c r="IC143" s="84"/>
      <c r="ID143" s="84"/>
      <c r="IE143" s="84"/>
      <c r="IF143" s="84"/>
      <c r="IG143" s="84"/>
      <c r="IH143" s="84"/>
      <c r="II143" s="84"/>
      <c r="IJ143" s="84"/>
      <c r="IK143" s="84"/>
      <c r="IL143" s="84"/>
      <c r="IM143" s="84"/>
      <c r="IN143" s="84"/>
      <c r="IO143" s="84"/>
      <c r="IP143" s="84"/>
      <c r="IQ143" s="84"/>
      <c r="IR143" s="84"/>
      <c r="IS143" s="84"/>
      <c r="IT143" s="84"/>
      <c r="IU143" s="84"/>
      <c r="IV143" s="84"/>
      <c r="IW143" s="84"/>
      <c r="IX143" s="84"/>
      <c r="IY143" s="84"/>
      <c r="IZ143" s="84"/>
      <c r="JA143" s="84"/>
      <c r="JB143" s="84"/>
      <c r="JC143" s="84"/>
      <c r="JD143" s="84"/>
      <c r="JE143" s="84"/>
      <c r="JF143" s="84"/>
      <c r="JG143" s="84"/>
      <c r="JH143" s="84"/>
      <c r="JI143" s="84"/>
      <c r="JJ143" s="84"/>
      <c r="JK143" s="84"/>
      <c r="JL143" s="84"/>
      <c r="JM143" s="84"/>
      <c r="JN143" s="84"/>
      <c r="JO143" s="84"/>
      <c r="JP143" s="84"/>
      <c r="JQ143" s="84"/>
      <c r="JR143" s="84"/>
      <c r="JS143" s="84"/>
      <c r="JT143" s="84"/>
      <c r="JU143" s="84"/>
      <c r="JV143" s="84"/>
      <c r="JW143" s="84"/>
      <c r="JX143" s="84"/>
      <c r="JY143" s="84"/>
      <c r="JZ143" s="84"/>
      <c r="KA143" s="84"/>
      <c r="KB143" s="84"/>
      <c r="KC143" s="84"/>
      <c r="KD143" s="84"/>
      <c r="KE143" s="84"/>
      <c r="KF143" s="84"/>
      <c r="KG143" s="84"/>
      <c r="KH143" s="84"/>
      <c r="KI143" s="84"/>
      <c r="KJ143" s="84"/>
      <c r="KK143" s="84"/>
      <c r="KL143" s="84"/>
      <c r="KM143" s="84"/>
      <c r="KN143" s="84"/>
      <c r="KO143" s="84"/>
      <c r="KP143" s="84"/>
      <c r="KQ143" s="84"/>
      <c r="KR143" s="84"/>
      <c r="KS143" s="84"/>
      <c r="KT143" s="84"/>
      <c r="KU143" s="84"/>
      <c r="KV143" s="84"/>
      <c r="KW143" s="84"/>
      <c r="KX143" s="84"/>
      <c r="KY143" s="84"/>
      <c r="KZ143" s="84"/>
      <c r="LA143" s="84"/>
      <c r="LB143" s="84"/>
      <c r="LC143" s="84"/>
      <c r="LD143" s="84"/>
      <c r="LE143" s="84"/>
      <c r="LF143" s="84"/>
      <c r="LG143" s="84"/>
      <c r="LH143" s="84"/>
      <c r="LI143" s="84"/>
      <c r="LJ143" s="84"/>
      <c r="LK143" s="84"/>
      <c r="LL143" s="84"/>
      <c r="LM143" s="84"/>
      <c r="LN143" s="84"/>
      <c r="LO143" s="84"/>
      <c r="LP143" s="84"/>
      <c r="LQ143" s="84"/>
      <c r="LR143" s="84"/>
      <c r="LS143" s="84"/>
      <c r="LT143" s="84"/>
      <c r="LU143" s="84"/>
      <c r="LV143" s="84"/>
      <c r="LW143" s="84"/>
      <c r="LX143" s="84"/>
      <c r="LY143" s="84"/>
      <c r="LZ143" s="84"/>
      <c r="MA143" s="84"/>
      <c r="MB143" s="84"/>
      <c r="MC143" s="84"/>
      <c r="MD143" s="84"/>
      <c r="ME143" s="84"/>
      <c r="MF143" s="84"/>
      <c r="MG143" s="84"/>
      <c r="MH143" s="84"/>
      <c r="MI143" s="84"/>
      <c r="MJ143" s="84"/>
      <c r="MK143" s="84"/>
      <c r="ML143" s="84"/>
      <c r="MM143" s="84"/>
      <c r="MN143" s="84"/>
      <c r="MO143" s="84"/>
      <c r="MP143" s="84"/>
      <c r="MQ143" s="84"/>
      <c r="MR143" s="84"/>
      <c r="MS143" s="84"/>
      <c r="MT143" s="84"/>
      <c r="MU143" s="84"/>
      <c r="MV143" s="84"/>
      <c r="MW143" s="84"/>
      <c r="MX143" s="84"/>
      <c r="MY143" s="84"/>
      <c r="MZ143" s="84"/>
      <c r="NA143" s="84"/>
      <c r="NB143" s="84"/>
      <c r="NC143" s="84"/>
      <c r="ND143" s="84"/>
      <c r="NE143" s="84"/>
      <c r="NF143" s="84"/>
      <c r="NG143" s="84"/>
      <c r="NH143" s="84"/>
      <c r="NI143" s="84"/>
      <c r="NJ143" s="84"/>
      <c r="NK143" s="84"/>
      <c r="NL143" s="84"/>
      <c r="NM143" s="84"/>
      <c r="NN143" s="84"/>
      <c r="NO143" s="84"/>
      <c r="NP143" s="84"/>
      <c r="NQ143" s="84"/>
      <c r="NR143" s="84"/>
      <c r="NS143" s="84"/>
      <c r="NT143" s="84"/>
      <c r="NU143" s="84"/>
      <c r="NV143" s="84"/>
      <c r="NW143" s="84"/>
    </row>
    <row r="144" spans="1:387" s="40" customFormat="1" ht="99" customHeight="1" x14ac:dyDescent="0.25">
      <c r="A144" s="79"/>
      <c r="B144" s="79"/>
      <c r="C144" s="79">
        <v>1</v>
      </c>
      <c r="D144" s="79"/>
      <c r="E144" s="79"/>
      <c r="F144" s="30"/>
      <c r="G144" s="30"/>
      <c r="H144" s="30">
        <v>1</v>
      </c>
      <c r="I144" s="30"/>
      <c r="J144" s="30"/>
      <c r="K144" s="30"/>
      <c r="L144" s="30"/>
      <c r="M144" s="32" t="s">
        <v>1524</v>
      </c>
      <c r="N144" s="33" t="s">
        <v>86</v>
      </c>
      <c r="O144" s="3" t="s">
        <v>1541</v>
      </c>
      <c r="P144" s="34" t="s">
        <v>2116</v>
      </c>
      <c r="Q144" s="10" t="s">
        <v>1582</v>
      </c>
      <c r="R144" s="32" t="s">
        <v>933</v>
      </c>
      <c r="S144" s="35" t="s">
        <v>1525</v>
      </c>
      <c r="T144" s="82">
        <v>44742</v>
      </c>
      <c r="U144" s="82">
        <v>44753</v>
      </c>
      <c r="V144" s="82">
        <v>44910</v>
      </c>
      <c r="W144" s="36">
        <v>10846514</v>
      </c>
      <c r="X144" s="19">
        <v>0</v>
      </c>
      <c r="Y144" s="19">
        <v>0</v>
      </c>
      <c r="Z144" s="19">
        <v>0</v>
      </c>
      <c r="AA144" s="19">
        <v>0</v>
      </c>
      <c r="AB144" s="22">
        <f t="shared" si="12"/>
        <v>10846514</v>
      </c>
      <c r="AC144" s="19">
        <v>0</v>
      </c>
      <c r="AD144" s="22">
        <f t="shared" si="15"/>
        <v>10846514</v>
      </c>
      <c r="AE144" s="20">
        <v>0</v>
      </c>
      <c r="AF144" s="22">
        <f t="shared" si="16"/>
        <v>10846514</v>
      </c>
      <c r="AG144" s="38" t="s">
        <v>1808</v>
      </c>
      <c r="AH144" s="37" t="s">
        <v>1013</v>
      </c>
      <c r="AI144" s="37" t="s">
        <v>1526</v>
      </c>
      <c r="AJ144" s="39">
        <v>900720186</v>
      </c>
      <c r="AK144" s="39">
        <v>5</v>
      </c>
      <c r="AL144" s="37" t="s">
        <v>1527</v>
      </c>
      <c r="AM144" s="39">
        <v>3505385450</v>
      </c>
      <c r="AN144" s="108" t="s">
        <v>934</v>
      </c>
      <c r="AO144" s="109" t="s">
        <v>20</v>
      </c>
      <c r="AP144" s="84"/>
      <c r="AQ144" s="84"/>
      <c r="AR144" s="84"/>
      <c r="AS144" s="84"/>
      <c r="AT144" s="84"/>
      <c r="AU144" s="84"/>
      <c r="AV144" s="84"/>
      <c r="AW144" s="84"/>
      <c r="AX144" s="84"/>
      <c r="AY144" s="84"/>
      <c r="AZ144" s="84"/>
      <c r="BA144" s="84"/>
      <c r="BB144" s="84"/>
      <c r="BC144" s="84"/>
      <c r="BD144" s="84"/>
      <c r="BE144" s="84"/>
      <c r="BF144" s="84"/>
      <c r="BG144" s="84"/>
      <c r="BH144" s="84"/>
      <c r="BI144" s="84"/>
      <c r="BJ144" s="84"/>
      <c r="BK144" s="84"/>
      <c r="BL144" s="84"/>
      <c r="BM144" s="84"/>
      <c r="BN144" s="84"/>
      <c r="BO144" s="84"/>
      <c r="BP144" s="84"/>
      <c r="BQ144" s="84"/>
      <c r="BR144" s="84"/>
      <c r="BS144" s="84"/>
      <c r="BT144" s="84"/>
      <c r="BU144" s="84"/>
      <c r="BV144" s="84"/>
      <c r="BW144" s="84"/>
      <c r="BX144" s="84"/>
      <c r="BY144" s="84"/>
      <c r="BZ144" s="84"/>
      <c r="CA144" s="84"/>
      <c r="CB144" s="84"/>
      <c r="CC144" s="84"/>
      <c r="CD144" s="84"/>
      <c r="CE144" s="84"/>
      <c r="CF144" s="84"/>
      <c r="CG144" s="84"/>
      <c r="CH144" s="84"/>
      <c r="CI144" s="84"/>
      <c r="CJ144" s="84"/>
      <c r="CK144" s="84"/>
      <c r="CL144" s="84"/>
      <c r="CM144" s="84"/>
      <c r="CN144" s="84"/>
      <c r="CO144" s="84"/>
      <c r="CP144" s="84"/>
      <c r="CQ144" s="84"/>
      <c r="CR144" s="84"/>
      <c r="CS144" s="84"/>
      <c r="CT144" s="84"/>
      <c r="CU144" s="84"/>
      <c r="CV144" s="84"/>
      <c r="CW144" s="84"/>
      <c r="CX144" s="84"/>
      <c r="CY144" s="84"/>
      <c r="CZ144" s="84"/>
      <c r="DA144" s="84"/>
      <c r="DB144" s="84"/>
      <c r="DC144" s="84"/>
      <c r="DD144" s="84"/>
      <c r="DE144" s="84"/>
      <c r="DF144" s="84"/>
      <c r="DG144" s="84"/>
      <c r="DH144" s="84"/>
      <c r="DI144" s="84"/>
      <c r="DJ144" s="84"/>
      <c r="DK144" s="84"/>
      <c r="DL144" s="84"/>
      <c r="DM144" s="84"/>
      <c r="DN144" s="84"/>
      <c r="DO144" s="84"/>
      <c r="DP144" s="84"/>
      <c r="DQ144" s="84"/>
      <c r="DR144" s="84"/>
      <c r="DS144" s="84"/>
      <c r="DT144" s="84"/>
      <c r="DU144" s="84"/>
      <c r="DV144" s="84"/>
      <c r="DW144" s="84"/>
      <c r="DX144" s="84"/>
      <c r="DY144" s="84"/>
      <c r="DZ144" s="84"/>
      <c r="EA144" s="84"/>
      <c r="EB144" s="84"/>
      <c r="EC144" s="84"/>
      <c r="ED144" s="84"/>
      <c r="EE144" s="84"/>
      <c r="EF144" s="84"/>
      <c r="EG144" s="84"/>
      <c r="EH144" s="84"/>
      <c r="EI144" s="84"/>
      <c r="EJ144" s="84"/>
      <c r="EK144" s="84"/>
      <c r="EL144" s="84"/>
      <c r="EM144" s="84"/>
      <c r="EN144" s="84"/>
      <c r="EO144" s="84"/>
      <c r="EP144" s="84"/>
      <c r="EQ144" s="84"/>
      <c r="ER144" s="84"/>
      <c r="ES144" s="84"/>
      <c r="ET144" s="84"/>
      <c r="EU144" s="84"/>
      <c r="EV144" s="84"/>
      <c r="EW144" s="84"/>
      <c r="EX144" s="84"/>
      <c r="EY144" s="84"/>
      <c r="EZ144" s="84"/>
      <c r="FA144" s="84"/>
      <c r="FB144" s="84"/>
      <c r="FC144" s="84"/>
      <c r="FD144" s="84"/>
      <c r="FE144" s="84"/>
      <c r="FF144" s="84"/>
      <c r="FG144" s="84"/>
      <c r="FH144" s="84"/>
      <c r="FI144" s="84"/>
      <c r="FJ144" s="84"/>
      <c r="FK144" s="84"/>
      <c r="FL144" s="84"/>
      <c r="FM144" s="84"/>
      <c r="FN144" s="84"/>
      <c r="FO144" s="84"/>
      <c r="FP144" s="84"/>
      <c r="FQ144" s="84"/>
      <c r="FR144" s="84"/>
      <c r="FS144" s="84"/>
      <c r="FT144" s="84"/>
      <c r="FU144" s="84"/>
      <c r="FV144" s="84"/>
      <c r="FW144" s="84"/>
      <c r="FX144" s="84"/>
      <c r="FY144" s="84"/>
      <c r="FZ144" s="84"/>
      <c r="GA144" s="84"/>
      <c r="GB144" s="84"/>
      <c r="GC144" s="84"/>
      <c r="GD144" s="84"/>
      <c r="GE144" s="84"/>
      <c r="GF144" s="84"/>
      <c r="GG144" s="84"/>
      <c r="GH144" s="84"/>
      <c r="GI144" s="84"/>
      <c r="GJ144" s="84"/>
      <c r="GK144" s="84"/>
      <c r="GL144" s="84"/>
      <c r="GM144" s="84"/>
      <c r="GN144" s="84"/>
      <c r="GO144" s="84"/>
      <c r="GP144" s="84"/>
      <c r="GQ144" s="84"/>
      <c r="GR144" s="84"/>
      <c r="GS144" s="84"/>
      <c r="GT144" s="84"/>
      <c r="GU144" s="84"/>
      <c r="GV144" s="84"/>
      <c r="GW144" s="84"/>
      <c r="GX144" s="84"/>
      <c r="GY144" s="84"/>
      <c r="GZ144" s="84"/>
      <c r="HA144" s="84"/>
      <c r="HB144" s="84"/>
      <c r="HC144" s="84"/>
      <c r="HD144" s="84"/>
      <c r="HE144" s="84"/>
      <c r="HF144" s="84"/>
      <c r="HG144" s="84"/>
      <c r="HH144" s="84"/>
      <c r="HI144" s="84"/>
      <c r="HJ144" s="84"/>
      <c r="HK144" s="84"/>
      <c r="HL144" s="84"/>
      <c r="HM144" s="84"/>
      <c r="HN144" s="84"/>
      <c r="HO144" s="84"/>
      <c r="HP144" s="84"/>
      <c r="HQ144" s="84"/>
      <c r="HR144" s="84"/>
      <c r="HS144" s="84"/>
      <c r="HT144" s="84"/>
      <c r="HU144" s="84"/>
      <c r="HV144" s="84"/>
      <c r="HW144" s="84"/>
      <c r="HX144" s="84"/>
      <c r="HY144" s="84"/>
      <c r="HZ144" s="84"/>
      <c r="IA144" s="84"/>
      <c r="IB144" s="84"/>
      <c r="IC144" s="84"/>
      <c r="ID144" s="84"/>
      <c r="IE144" s="84"/>
      <c r="IF144" s="84"/>
      <c r="IG144" s="84"/>
      <c r="IH144" s="84"/>
      <c r="II144" s="84"/>
      <c r="IJ144" s="84"/>
      <c r="IK144" s="84"/>
      <c r="IL144" s="84"/>
      <c r="IM144" s="84"/>
      <c r="IN144" s="84"/>
      <c r="IO144" s="84"/>
      <c r="IP144" s="84"/>
      <c r="IQ144" s="84"/>
      <c r="IR144" s="84"/>
      <c r="IS144" s="84"/>
      <c r="IT144" s="84"/>
      <c r="IU144" s="84"/>
      <c r="IV144" s="84"/>
      <c r="IW144" s="84"/>
      <c r="IX144" s="84"/>
      <c r="IY144" s="84"/>
      <c r="IZ144" s="84"/>
      <c r="JA144" s="84"/>
      <c r="JB144" s="84"/>
      <c r="JC144" s="84"/>
      <c r="JD144" s="84"/>
      <c r="JE144" s="84"/>
      <c r="JF144" s="84"/>
      <c r="JG144" s="84"/>
      <c r="JH144" s="84"/>
      <c r="JI144" s="84"/>
      <c r="JJ144" s="84"/>
      <c r="JK144" s="84"/>
      <c r="JL144" s="84"/>
      <c r="JM144" s="84"/>
      <c r="JN144" s="84"/>
      <c r="JO144" s="84"/>
      <c r="JP144" s="84"/>
      <c r="JQ144" s="84"/>
      <c r="JR144" s="84"/>
      <c r="JS144" s="84"/>
      <c r="JT144" s="84"/>
      <c r="JU144" s="84"/>
      <c r="JV144" s="84"/>
      <c r="JW144" s="84"/>
      <c r="JX144" s="84"/>
      <c r="JY144" s="84"/>
      <c r="JZ144" s="84"/>
      <c r="KA144" s="84"/>
      <c r="KB144" s="84"/>
      <c r="KC144" s="84"/>
      <c r="KD144" s="84"/>
      <c r="KE144" s="84"/>
      <c r="KF144" s="84"/>
      <c r="KG144" s="84"/>
      <c r="KH144" s="84"/>
      <c r="KI144" s="84"/>
      <c r="KJ144" s="84"/>
      <c r="KK144" s="84"/>
      <c r="KL144" s="84"/>
      <c r="KM144" s="84"/>
      <c r="KN144" s="84"/>
      <c r="KO144" s="84"/>
      <c r="KP144" s="84"/>
      <c r="KQ144" s="84"/>
      <c r="KR144" s="84"/>
      <c r="KS144" s="84"/>
      <c r="KT144" s="84"/>
      <c r="KU144" s="84"/>
      <c r="KV144" s="84"/>
      <c r="KW144" s="84"/>
      <c r="KX144" s="84"/>
      <c r="KY144" s="84"/>
      <c r="KZ144" s="84"/>
      <c r="LA144" s="84"/>
      <c r="LB144" s="84"/>
      <c r="LC144" s="84"/>
      <c r="LD144" s="84"/>
      <c r="LE144" s="84"/>
      <c r="LF144" s="84"/>
      <c r="LG144" s="84"/>
      <c r="LH144" s="84"/>
      <c r="LI144" s="84"/>
      <c r="LJ144" s="84"/>
      <c r="LK144" s="84"/>
      <c r="LL144" s="84"/>
      <c r="LM144" s="84"/>
      <c r="LN144" s="84"/>
      <c r="LO144" s="84"/>
      <c r="LP144" s="84"/>
      <c r="LQ144" s="84"/>
      <c r="LR144" s="84"/>
      <c r="LS144" s="84"/>
      <c r="LT144" s="84"/>
      <c r="LU144" s="84"/>
      <c r="LV144" s="84"/>
      <c r="LW144" s="84"/>
      <c r="LX144" s="84"/>
      <c r="LY144" s="84"/>
      <c r="LZ144" s="84"/>
      <c r="MA144" s="84"/>
      <c r="MB144" s="84"/>
      <c r="MC144" s="84"/>
      <c r="MD144" s="84"/>
      <c r="ME144" s="84"/>
      <c r="MF144" s="84"/>
      <c r="MG144" s="84"/>
      <c r="MH144" s="84"/>
      <c r="MI144" s="84"/>
      <c r="MJ144" s="84"/>
      <c r="MK144" s="84"/>
      <c r="ML144" s="84"/>
      <c r="MM144" s="84"/>
      <c r="MN144" s="84"/>
      <c r="MO144" s="84"/>
      <c r="MP144" s="84"/>
      <c r="MQ144" s="84"/>
      <c r="MR144" s="84"/>
      <c r="MS144" s="84"/>
      <c r="MT144" s="84"/>
      <c r="MU144" s="84"/>
      <c r="MV144" s="84"/>
      <c r="MW144" s="84"/>
      <c r="MX144" s="84"/>
      <c r="MY144" s="84"/>
      <c r="MZ144" s="84"/>
      <c r="NA144" s="84"/>
      <c r="NB144" s="84"/>
      <c r="NC144" s="84"/>
      <c r="ND144" s="84"/>
      <c r="NE144" s="84"/>
      <c r="NF144" s="84"/>
      <c r="NG144" s="84"/>
      <c r="NH144" s="84"/>
      <c r="NI144" s="84"/>
      <c r="NJ144" s="84"/>
      <c r="NK144" s="84"/>
      <c r="NL144" s="84"/>
      <c r="NM144" s="84"/>
      <c r="NN144" s="84"/>
      <c r="NO144" s="84"/>
      <c r="NP144" s="84"/>
      <c r="NQ144" s="84"/>
      <c r="NR144" s="84"/>
      <c r="NS144" s="84"/>
      <c r="NT144" s="84"/>
      <c r="NU144" s="84"/>
      <c r="NV144" s="84"/>
      <c r="NW144" s="84"/>
    </row>
    <row r="145" spans="1:387" s="40" customFormat="1" ht="99" customHeight="1" x14ac:dyDescent="0.25">
      <c r="A145" s="79"/>
      <c r="B145" s="79"/>
      <c r="C145" s="79">
        <v>1</v>
      </c>
      <c r="D145" s="79"/>
      <c r="E145" s="79"/>
      <c r="F145" s="30"/>
      <c r="G145" s="30"/>
      <c r="H145" s="30"/>
      <c r="I145" s="30">
        <v>1</v>
      </c>
      <c r="J145" s="30"/>
      <c r="K145" s="30"/>
      <c r="L145" s="30"/>
      <c r="M145" s="32" t="s">
        <v>1612</v>
      </c>
      <c r="N145" s="33" t="s">
        <v>1182</v>
      </c>
      <c r="O145" s="3" t="s">
        <v>1616</v>
      </c>
      <c r="P145" s="34" t="s">
        <v>2117</v>
      </c>
      <c r="Q145" s="10" t="s">
        <v>1925</v>
      </c>
      <c r="R145" s="32" t="s">
        <v>1614</v>
      </c>
      <c r="S145" s="35" t="s">
        <v>1613</v>
      </c>
      <c r="T145" s="82">
        <v>44763</v>
      </c>
      <c r="U145" s="82">
        <v>44771</v>
      </c>
      <c r="V145" s="82">
        <v>44910</v>
      </c>
      <c r="W145" s="36">
        <v>528055094</v>
      </c>
      <c r="X145" s="19">
        <v>0</v>
      </c>
      <c r="Y145" s="19">
        <v>0</v>
      </c>
      <c r="Z145" s="19">
        <v>0</v>
      </c>
      <c r="AA145" s="19">
        <v>0</v>
      </c>
      <c r="AB145" s="22">
        <f t="shared" si="12"/>
        <v>528055094</v>
      </c>
      <c r="AC145" s="19">
        <v>0</v>
      </c>
      <c r="AD145" s="22">
        <f t="shared" si="15"/>
        <v>528055094</v>
      </c>
      <c r="AE145" s="20">
        <v>0</v>
      </c>
      <c r="AF145" s="22">
        <f t="shared" si="16"/>
        <v>528055094</v>
      </c>
      <c r="AG145" s="38" t="s">
        <v>384</v>
      </c>
      <c r="AH145" s="37" t="s">
        <v>1013</v>
      </c>
      <c r="AI145" s="37" t="s">
        <v>1615</v>
      </c>
      <c r="AJ145" s="39">
        <v>830014277</v>
      </c>
      <c r="AK145" s="39">
        <v>5</v>
      </c>
      <c r="AL145" s="37" t="s">
        <v>946</v>
      </c>
      <c r="AM145" s="39">
        <v>4302331</v>
      </c>
      <c r="AN145" s="108" t="s">
        <v>947</v>
      </c>
      <c r="AO145" s="109" t="s">
        <v>20</v>
      </c>
      <c r="AP145" s="84"/>
      <c r="AQ145" s="84"/>
      <c r="AR145" s="84"/>
      <c r="AS145" s="84"/>
      <c r="AT145" s="84"/>
      <c r="AU145" s="84"/>
      <c r="AV145" s="84"/>
      <c r="AW145" s="84"/>
      <c r="AX145" s="84"/>
      <c r="AY145" s="84"/>
      <c r="AZ145" s="84"/>
      <c r="BA145" s="84"/>
      <c r="BB145" s="84"/>
      <c r="BC145" s="84"/>
      <c r="BD145" s="84"/>
      <c r="BE145" s="84"/>
      <c r="BF145" s="84"/>
      <c r="BG145" s="84"/>
      <c r="BH145" s="84"/>
      <c r="BI145" s="84"/>
      <c r="BJ145" s="84"/>
      <c r="BK145" s="84"/>
      <c r="BL145" s="84"/>
      <c r="BM145" s="84"/>
      <c r="BN145" s="84"/>
      <c r="BO145" s="84"/>
      <c r="BP145" s="84"/>
      <c r="BQ145" s="84"/>
      <c r="BR145" s="84"/>
      <c r="BS145" s="84"/>
      <c r="BT145" s="84"/>
      <c r="BU145" s="84"/>
      <c r="BV145" s="84"/>
      <c r="BW145" s="84"/>
      <c r="BX145" s="84"/>
      <c r="BY145" s="84"/>
      <c r="BZ145" s="84"/>
      <c r="CA145" s="84"/>
      <c r="CB145" s="84"/>
      <c r="CC145" s="84"/>
      <c r="CD145" s="84"/>
      <c r="CE145" s="84"/>
      <c r="CF145" s="84"/>
      <c r="CG145" s="84"/>
      <c r="CH145" s="84"/>
      <c r="CI145" s="84"/>
      <c r="CJ145" s="84"/>
      <c r="CK145" s="84"/>
      <c r="CL145" s="84"/>
      <c r="CM145" s="84"/>
      <c r="CN145" s="84"/>
      <c r="CO145" s="84"/>
      <c r="CP145" s="84"/>
      <c r="CQ145" s="84"/>
      <c r="CR145" s="84"/>
      <c r="CS145" s="84"/>
      <c r="CT145" s="84"/>
      <c r="CU145" s="84"/>
      <c r="CV145" s="84"/>
      <c r="CW145" s="84"/>
      <c r="CX145" s="84"/>
      <c r="CY145" s="84"/>
      <c r="CZ145" s="84"/>
      <c r="DA145" s="84"/>
      <c r="DB145" s="84"/>
      <c r="DC145" s="84"/>
      <c r="DD145" s="84"/>
      <c r="DE145" s="84"/>
      <c r="DF145" s="84"/>
      <c r="DG145" s="84"/>
      <c r="DH145" s="84"/>
      <c r="DI145" s="84"/>
      <c r="DJ145" s="84"/>
      <c r="DK145" s="84"/>
      <c r="DL145" s="84"/>
      <c r="DM145" s="84"/>
      <c r="DN145" s="84"/>
      <c r="DO145" s="84"/>
      <c r="DP145" s="84"/>
      <c r="DQ145" s="84"/>
      <c r="DR145" s="84"/>
      <c r="DS145" s="84"/>
      <c r="DT145" s="84"/>
      <c r="DU145" s="84"/>
      <c r="DV145" s="84"/>
      <c r="DW145" s="84"/>
      <c r="DX145" s="84"/>
      <c r="DY145" s="84"/>
      <c r="DZ145" s="84"/>
      <c r="EA145" s="84"/>
      <c r="EB145" s="84"/>
      <c r="EC145" s="84"/>
      <c r="ED145" s="84"/>
      <c r="EE145" s="84"/>
      <c r="EF145" s="84"/>
      <c r="EG145" s="84"/>
      <c r="EH145" s="84"/>
      <c r="EI145" s="84"/>
      <c r="EJ145" s="84"/>
      <c r="EK145" s="84"/>
      <c r="EL145" s="84"/>
      <c r="EM145" s="84"/>
      <c r="EN145" s="84"/>
      <c r="EO145" s="84"/>
      <c r="EP145" s="84"/>
      <c r="EQ145" s="84"/>
      <c r="ER145" s="84"/>
      <c r="ES145" s="84"/>
      <c r="ET145" s="84"/>
      <c r="EU145" s="84"/>
      <c r="EV145" s="84"/>
      <c r="EW145" s="84"/>
      <c r="EX145" s="84"/>
      <c r="EY145" s="84"/>
      <c r="EZ145" s="84"/>
      <c r="FA145" s="84"/>
      <c r="FB145" s="84"/>
      <c r="FC145" s="84"/>
      <c r="FD145" s="84"/>
      <c r="FE145" s="84"/>
      <c r="FF145" s="84"/>
      <c r="FG145" s="84"/>
      <c r="FH145" s="84"/>
      <c r="FI145" s="84"/>
      <c r="FJ145" s="84"/>
      <c r="FK145" s="84"/>
      <c r="FL145" s="84"/>
      <c r="FM145" s="84"/>
      <c r="FN145" s="84"/>
      <c r="FO145" s="84"/>
      <c r="FP145" s="84"/>
      <c r="FQ145" s="84"/>
      <c r="FR145" s="84"/>
      <c r="FS145" s="84"/>
      <c r="FT145" s="84"/>
      <c r="FU145" s="84"/>
      <c r="FV145" s="84"/>
      <c r="FW145" s="84"/>
      <c r="FX145" s="84"/>
      <c r="FY145" s="84"/>
      <c r="FZ145" s="84"/>
      <c r="GA145" s="84"/>
      <c r="GB145" s="84"/>
      <c r="GC145" s="84"/>
      <c r="GD145" s="84"/>
      <c r="GE145" s="84"/>
      <c r="GF145" s="84"/>
      <c r="GG145" s="84"/>
      <c r="GH145" s="84"/>
      <c r="GI145" s="84"/>
      <c r="GJ145" s="84"/>
      <c r="GK145" s="84"/>
      <c r="GL145" s="84"/>
      <c r="GM145" s="84"/>
      <c r="GN145" s="84"/>
      <c r="GO145" s="84"/>
      <c r="GP145" s="84"/>
      <c r="GQ145" s="84"/>
      <c r="GR145" s="84"/>
      <c r="GS145" s="84"/>
      <c r="GT145" s="84"/>
      <c r="GU145" s="84"/>
      <c r="GV145" s="84"/>
      <c r="GW145" s="84"/>
      <c r="GX145" s="84"/>
      <c r="GY145" s="84"/>
      <c r="GZ145" s="84"/>
      <c r="HA145" s="84"/>
      <c r="HB145" s="84"/>
      <c r="HC145" s="84"/>
      <c r="HD145" s="84"/>
      <c r="HE145" s="84"/>
      <c r="HF145" s="84"/>
      <c r="HG145" s="84"/>
      <c r="HH145" s="84"/>
      <c r="HI145" s="84"/>
      <c r="HJ145" s="84"/>
      <c r="HK145" s="84"/>
      <c r="HL145" s="84"/>
      <c r="HM145" s="84"/>
      <c r="HN145" s="84"/>
      <c r="HO145" s="84"/>
      <c r="HP145" s="84"/>
      <c r="HQ145" s="84"/>
      <c r="HR145" s="84"/>
      <c r="HS145" s="84"/>
      <c r="HT145" s="84"/>
      <c r="HU145" s="84"/>
      <c r="HV145" s="84"/>
      <c r="HW145" s="84"/>
      <c r="HX145" s="84"/>
      <c r="HY145" s="84"/>
      <c r="HZ145" s="84"/>
      <c r="IA145" s="84"/>
      <c r="IB145" s="84"/>
      <c r="IC145" s="84"/>
      <c r="ID145" s="84"/>
      <c r="IE145" s="84"/>
      <c r="IF145" s="84"/>
      <c r="IG145" s="84"/>
      <c r="IH145" s="84"/>
      <c r="II145" s="84"/>
      <c r="IJ145" s="84"/>
      <c r="IK145" s="84"/>
      <c r="IL145" s="84"/>
      <c r="IM145" s="84"/>
      <c r="IN145" s="84"/>
      <c r="IO145" s="84"/>
      <c r="IP145" s="84"/>
      <c r="IQ145" s="84"/>
      <c r="IR145" s="84"/>
      <c r="IS145" s="84"/>
      <c r="IT145" s="84"/>
      <c r="IU145" s="84"/>
      <c r="IV145" s="84"/>
      <c r="IW145" s="84"/>
      <c r="IX145" s="84"/>
      <c r="IY145" s="84"/>
      <c r="IZ145" s="84"/>
      <c r="JA145" s="84"/>
      <c r="JB145" s="84"/>
      <c r="JC145" s="84"/>
      <c r="JD145" s="84"/>
      <c r="JE145" s="84"/>
      <c r="JF145" s="84"/>
      <c r="JG145" s="84"/>
      <c r="JH145" s="84"/>
      <c r="JI145" s="84"/>
      <c r="JJ145" s="84"/>
      <c r="JK145" s="84"/>
      <c r="JL145" s="84"/>
      <c r="JM145" s="84"/>
      <c r="JN145" s="84"/>
      <c r="JO145" s="84"/>
      <c r="JP145" s="84"/>
      <c r="JQ145" s="84"/>
      <c r="JR145" s="84"/>
      <c r="JS145" s="84"/>
      <c r="JT145" s="84"/>
      <c r="JU145" s="84"/>
      <c r="JV145" s="84"/>
      <c r="JW145" s="84"/>
      <c r="JX145" s="84"/>
      <c r="JY145" s="84"/>
      <c r="JZ145" s="84"/>
      <c r="KA145" s="84"/>
      <c r="KB145" s="84"/>
      <c r="KC145" s="84"/>
      <c r="KD145" s="84"/>
      <c r="KE145" s="84"/>
      <c r="KF145" s="84"/>
      <c r="KG145" s="84"/>
      <c r="KH145" s="84"/>
      <c r="KI145" s="84"/>
      <c r="KJ145" s="84"/>
      <c r="KK145" s="84"/>
      <c r="KL145" s="84"/>
      <c r="KM145" s="84"/>
      <c r="KN145" s="84"/>
      <c r="KO145" s="84"/>
      <c r="KP145" s="84"/>
      <c r="KQ145" s="84"/>
      <c r="KR145" s="84"/>
      <c r="KS145" s="84"/>
      <c r="KT145" s="84"/>
      <c r="KU145" s="84"/>
      <c r="KV145" s="84"/>
      <c r="KW145" s="84"/>
      <c r="KX145" s="84"/>
      <c r="KY145" s="84"/>
      <c r="KZ145" s="84"/>
      <c r="LA145" s="84"/>
      <c r="LB145" s="84"/>
      <c r="LC145" s="84"/>
      <c r="LD145" s="84"/>
      <c r="LE145" s="84"/>
      <c r="LF145" s="84"/>
      <c r="LG145" s="84"/>
      <c r="LH145" s="84"/>
      <c r="LI145" s="84"/>
      <c r="LJ145" s="84"/>
      <c r="LK145" s="84"/>
      <c r="LL145" s="84"/>
      <c r="LM145" s="84"/>
      <c r="LN145" s="84"/>
      <c r="LO145" s="84"/>
      <c r="LP145" s="84"/>
      <c r="LQ145" s="84"/>
      <c r="LR145" s="84"/>
      <c r="LS145" s="84"/>
      <c r="LT145" s="84"/>
      <c r="LU145" s="84"/>
      <c r="LV145" s="84"/>
      <c r="LW145" s="84"/>
      <c r="LX145" s="84"/>
      <c r="LY145" s="84"/>
      <c r="LZ145" s="84"/>
      <c r="MA145" s="84"/>
      <c r="MB145" s="84"/>
      <c r="MC145" s="84"/>
      <c r="MD145" s="84"/>
      <c r="ME145" s="84"/>
      <c r="MF145" s="84"/>
      <c r="MG145" s="84"/>
      <c r="MH145" s="84"/>
      <c r="MI145" s="84"/>
      <c r="MJ145" s="84"/>
      <c r="MK145" s="84"/>
      <c r="ML145" s="84"/>
      <c r="MM145" s="84"/>
      <c r="MN145" s="84"/>
      <c r="MO145" s="84"/>
      <c r="MP145" s="84"/>
      <c r="MQ145" s="84"/>
      <c r="MR145" s="84"/>
      <c r="MS145" s="84"/>
      <c r="MT145" s="84"/>
      <c r="MU145" s="84"/>
      <c r="MV145" s="84"/>
      <c r="MW145" s="84"/>
      <c r="MX145" s="84"/>
      <c r="MY145" s="84"/>
      <c r="MZ145" s="84"/>
      <c r="NA145" s="84"/>
      <c r="NB145" s="84"/>
      <c r="NC145" s="84"/>
      <c r="ND145" s="84"/>
      <c r="NE145" s="84"/>
      <c r="NF145" s="84"/>
      <c r="NG145" s="84"/>
      <c r="NH145" s="84"/>
      <c r="NI145" s="84"/>
      <c r="NJ145" s="84"/>
      <c r="NK145" s="84"/>
      <c r="NL145" s="84"/>
      <c r="NM145" s="84"/>
      <c r="NN145" s="84"/>
      <c r="NO145" s="84"/>
      <c r="NP145" s="84"/>
      <c r="NQ145" s="84"/>
      <c r="NR145" s="84"/>
      <c r="NS145" s="84"/>
      <c r="NT145" s="84"/>
      <c r="NU145" s="84"/>
      <c r="NV145" s="84"/>
      <c r="NW145" s="84"/>
    </row>
    <row r="146" spans="1:387" s="40" customFormat="1" ht="99" customHeight="1" x14ac:dyDescent="0.25">
      <c r="A146" s="79"/>
      <c r="B146" s="79"/>
      <c r="C146" s="79">
        <v>1</v>
      </c>
      <c r="D146" s="79"/>
      <c r="E146" s="79"/>
      <c r="F146" s="30"/>
      <c r="G146" s="30"/>
      <c r="H146" s="30"/>
      <c r="I146" s="30">
        <v>1</v>
      </c>
      <c r="J146" s="30"/>
      <c r="K146" s="30"/>
      <c r="L146" s="30"/>
      <c r="M146" s="32" t="s">
        <v>1513</v>
      </c>
      <c r="N146" s="33" t="s">
        <v>86</v>
      </c>
      <c r="O146" s="3" t="s">
        <v>1542</v>
      </c>
      <c r="P146" s="34" t="s">
        <v>2118</v>
      </c>
      <c r="Q146" s="10" t="s">
        <v>1926</v>
      </c>
      <c r="R146" s="32" t="s">
        <v>1515</v>
      </c>
      <c r="S146" s="35" t="s">
        <v>1514</v>
      </c>
      <c r="T146" s="82">
        <v>44742</v>
      </c>
      <c r="U146" s="82">
        <v>44749</v>
      </c>
      <c r="V146" s="82">
        <v>44910</v>
      </c>
      <c r="W146" s="36">
        <v>124993108</v>
      </c>
      <c r="X146" s="19">
        <v>0</v>
      </c>
      <c r="Y146" s="19">
        <v>0</v>
      </c>
      <c r="Z146" s="19">
        <v>0</v>
      </c>
      <c r="AA146" s="19">
        <v>0</v>
      </c>
      <c r="AB146" s="22">
        <f t="shared" si="12"/>
        <v>124993108</v>
      </c>
      <c r="AC146" s="19">
        <v>0</v>
      </c>
      <c r="AD146" s="22">
        <f t="shared" si="15"/>
        <v>124993108</v>
      </c>
      <c r="AE146" s="20">
        <v>0</v>
      </c>
      <c r="AF146" s="22">
        <f t="shared" si="16"/>
        <v>124993108</v>
      </c>
      <c r="AG146" s="38" t="s">
        <v>963</v>
      </c>
      <c r="AH146" s="37" t="s">
        <v>1013</v>
      </c>
      <c r="AI146" s="37" t="s">
        <v>79</v>
      </c>
      <c r="AJ146" s="39">
        <v>900372215</v>
      </c>
      <c r="AK146" s="39">
        <v>7</v>
      </c>
      <c r="AL146" s="37" t="s">
        <v>1516</v>
      </c>
      <c r="AM146" s="39">
        <v>7430070</v>
      </c>
      <c r="AN146" s="108" t="s">
        <v>122</v>
      </c>
      <c r="AO146" s="109" t="s">
        <v>20</v>
      </c>
      <c r="AP146" s="84"/>
      <c r="AQ146" s="84"/>
      <c r="AR146" s="84"/>
      <c r="AS146" s="84"/>
      <c r="AT146" s="84"/>
      <c r="AU146" s="84"/>
      <c r="AV146" s="84"/>
      <c r="AW146" s="84"/>
      <c r="AX146" s="84"/>
      <c r="AY146" s="84"/>
      <c r="AZ146" s="84"/>
      <c r="BA146" s="84"/>
      <c r="BB146" s="84"/>
      <c r="BC146" s="84"/>
      <c r="BD146" s="84"/>
      <c r="BE146" s="84"/>
      <c r="BF146" s="84"/>
      <c r="BG146" s="84"/>
      <c r="BH146" s="84"/>
      <c r="BI146" s="84"/>
      <c r="BJ146" s="84"/>
      <c r="BK146" s="84"/>
      <c r="BL146" s="84"/>
      <c r="BM146" s="84"/>
      <c r="BN146" s="84"/>
      <c r="BO146" s="84"/>
      <c r="BP146" s="84"/>
      <c r="BQ146" s="84"/>
      <c r="BR146" s="84"/>
      <c r="BS146" s="84"/>
      <c r="BT146" s="84"/>
      <c r="BU146" s="84"/>
      <c r="BV146" s="84"/>
      <c r="BW146" s="84"/>
      <c r="BX146" s="84"/>
      <c r="BY146" s="84"/>
      <c r="BZ146" s="84"/>
      <c r="CA146" s="84"/>
      <c r="CB146" s="84"/>
      <c r="CC146" s="84"/>
      <c r="CD146" s="84"/>
      <c r="CE146" s="84"/>
      <c r="CF146" s="84"/>
      <c r="CG146" s="84"/>
      <c r="CH146" s="84"/>
      <c r="CI146" s="84"/>
      <c r="CJ146" s="84"/>
      <c r="CK146" s="84"/>
      <c r="CL146" s="84"/>
      <c r="CM146" s="84"/>
      <c r="CN146" s="84"/>
      <c r="CO146" s="84"/>
      <c r="CP146" s="84"/>
      <c r="CQ146" s="84"/>
      <c r="CR146" s="84"/>
      <c r="CS146" s="84"/>
      <c r="CT146" s="84"/>
      <c r="CU146" s="84"/>
      <c r="CV146" s="84"/>
      <c r="CW146" s="84"/>
      <c r="CX146" s="84"/>
      <c r="CY146" s="84"/>
      <c r="CZ146" s="84"/>
      <c r="DA146" s="84"/>
      <c r="DB146" s="84"/>
      <c r="DC146" s="84"/>
      <c r="DD146" s="84"/>
      <c r="DE146" s="84"/>
      <c r="DF146" s="84"/>
      <c r="DG146" s="84"/>
      <c r="DH146" s="84"/>
      <c r="DI146" s="84"/>
      <c r="DJ146" s="84"/>
      <c r="DK146" s="84"/>
      <c r="DL146" s="84"/>
      <c r="DM146" s="84"/>
      <c r="DN146" s="84"/>
      <c r="DO146" s="84"/>
      <c r="DP146" s="84"/>
      <c r="DQ146" s="84"/>
      <c r="DR146" s="84"/>
      <c r="DS146" s="84"/>
      <c r="DT146" s="84"/>
      <c r="DU146" s="84"/>
      <c r="DV146" s="84"/>
      <c r="DW146" s="84"/>
      <c r="DX146" s="84"/>
      <c r="DY146" s="84"/>
      <c r="DZ146" s="84"/>
      <c r="EA146" s="84"/>
      <c r="EB146" s="84"/>
      <c r="EC146" s="84"/>
      <c r="ED146" s="84"/>
      <c r="EE146" s="84"/>
      <c r="EF146" s="84"/>
      <c r="EG146" s="84"/>
      <c r="EH146" s="84"/>
      <c r="EI146" s="84"/>
      <c r="EJ146" s="84"/>
      <c r="EK146" s="84"/>
      <c r="EL146" s="84"/>
      <c r="EM146" s="84"/>
      <c r="EN146" s="84"/>
      <c r="EO146" s="84"/>
      <c r="EP146" s="84"/>
      <c r="EQ146" s="84"/>
      <c r="ER146" s="84"/>
      <c r="ES146" s="84"/>
      <c r="ET146" s="84"/>
      <c r="EU146" s="84"/>
      <c r="EV146" s="84"/>
      <c r="EW146" s="84"/>
      <c r="EX146" s="84"/>
      <c r="EY146" s="84"/>
      <c r="EZ146" s="84"/>
      <c r="FA146" s="84"/>
      <c r="FB146" s="84"/>
      <c r="FC146" s="84"/>
      <c r="FD146" s="84"/>
      <c r="FE146" s="84"/>
      <c r="FF146" s="84"/>
      <c r="FG146" s="84"/>
      <c r="FH146" s="84"/>
      <c r="FI146" s="84"/>
      <c r="FJ146" s="84"/>
      <c r="FK146" s="84"/>
      <c r="FL146" s="84"/>
      <c r="FM146" s="84"/>
      <c r="FN146" s="84"/>
      <c r="FO146" s="84"/>
      <c r="FP146" s="84"/>
      <c r="FQ146" s="84"/>
      <c r="FR146" s="84"/>
      <c r="FS146" s="84"/>
      <c r="FT146" s="84"/>
      <c r="FU146" s="84"/>
      <c r="FV146" s="84"/>
      <c r="FW146" s="84"/>
      <c r="FX146" s="84"/>
      <c r="FY146" s="84"/>
      <c r="FZ146" s="84"/>
      <c r="GA146" s="84"/>
      <c r="GB146" s="84"/>
      <c r="GC146" s="84"/>
      <c r="GD146" s="84"/>
      <c r="GE146" s="84"/>
      <c r="GF146" s="84"/>
      <c r="GG146" s="84"/>
      <c r="GH146" s="84"/>
      <c r="GI146" s="84"/>
      <c r="GJ146" s="84"/>
      <c r="GK146" s="84"/>
      <c r="GL146" s="84"/>
      <c r="GM146" s="84"/>
      <c r="GN146" s="84"/>
      <c r="GO146" s="84"/>
      <c r="GP146" s="84"/>
      <c r="GQ146" s="84"/>
      <c r="GR146" s="84"/>
      <c r="GS146" s="84"/>
      <c r="GT146" s="84"/>
      <c r="GU146" s="84"/>
      <c r="GV146" s="84"/>
      <c r="GW146" s="84"/>
      <c r="GX146" s="84"/>
      <c r="GY146" s="84"/>
      <c r="GZ146" s="84"/>
      <c r="HA146" s="84"/>
      <c r="HB146" s="84"/>
      <c r="HC146" s="84"/>
      <c r="HD146" s="84"/>
      <c r="HE146" s="84"/>
      <c r="HF146" s="84"/>
      <c r="HG146" s="84"/>
      <c r="HH146" s="84"/>
      <c r="HI146" s="84"/>
      <c r="HJ146" s="84"/>
      <c r="HK146" s="84"/>
      <c r="HL146" s="84"/>
      <c r="HM146" s="84"/>
      <c r="HN146" s="84"/>
      <c r="HO146" s="84"/>
      <c r="HP146" s="84"/>
      <c r="HQ146" s="84"/>
      <c r="HR146" s="84"/>
      <c r="HS146" s="84"/>
      <c r="HT146" s="84"/>
      <c r="HU146" s="84"/>
      <c r="HV146" s="84"/>
      <c r="HW146" s="84"/>
      <c r="HX146" s="84"/>
      <c r="HY146" s="84"/>
      <c r="HZ146" s="84"/>
      <c r="IA146" s="84"/>
      <c r="IB146" s="84"/>
      <c r="IC146" s="84"/>
      <c r="ID146" s="84"/>
      <c r="IE146" s="84"/>
      <c r="IF146" s="84"/>
      <c r="IG146" s="84"/>
      <c r="IH146" s="84"/>
      <c r="II146" s="84"/>
      <c r="IJ146" s="84"/>
      <c r="IK146" s="84"/>
      <c r="IL146" s="84"/>
      <c r="IM146" s="84"/>
      <c r="IN146" s="84"/>
      <c r="IO146" s="84"/>
      <c r="IP146" s="84"/>
      <c r="IQ146" s="84"/>
      <c r="IR146" s="84"/>
      <c r="IS146" s="84"/>
      <c r="IT146" s="84"/>
      <c r="IU146" s="84"/>
      <c r="IV146" s="84"/>
      <c r="IW146" s="84"/>
      <c r="IX146" s="84"/>
      <c r="IY146" s="84"/>
      <c r="IZ146" s="84"/>
      <c r="JA146" s="84"/>
      <c r="JB146" s="84"/>
      <c r="JC146" s="84"/>
      <c r="JD146" s="84"/>
      <c r="JE146" s="84"/>
      <c r="JF146" s="84"/>
      <c r="JG146" s="84"/>
      <c r="JH146" s="84"/>
      <c r="JI146" s="84"/>
      <c r="JJ146" s="84"/>
      <c r="JK146" s="84"/>
      <c r="JL146" s="84"/>
      <c r="JM146" s="84"/>
      <c r="JN146" s="84"/>
      <c r="JO146" s="84"/>
      <c r="JP146" s="84"/>
      <c r="JQ146" s="84"/>
      <c r="JR146" s="84"/>
      <c r="JS146" s="84"/>
      <c r="JT146" s="84"/>
      <c r="JU146" s="84"/>
      <c r="JV146" s="84"/>
      <c r="JW146" s="84"/>
      <c r="JX146" s="84"/>
      <c r="JY146" s="84"/>
      <c r="JZ146" s="84"/>
      <c r="KA146" s="84"/>
      <c r="KB146" s="84"/>
      <c r="KC146" s="84"/>
      <c r="KD146" s="84"/>
      <c r="KE146" s="84"/>
      <c r="KF146" s="84"/>
      <c r="KG146" s="84"/>
      <c r="KH146" s="84"/>
      <c r="KI146" s="84"/>
      <c r="KJ146" s="84"/>
      <c r="KK146" s="84"/>
      <c r="KL146" s="84"/>
      <c r="KM146" s="84"/>
      <c r="KN146" s="84"/>
      <c r="KO146" s="84"/>
      <c r="KP146" s="84"/>
      <c r="KQ146" s="84"/>
      <c r="KR146" s="84"/>
      <c r="KS146" s="84"/>
      <c r="KT146" s="84"/>
      <c r="KU146" s="84"/>
      <c r="KV146" s="84"/>
      <c r="KW146" s="84"/>
      <c r="KX146" s="84"/>
      <c r="KY146" s="84"/>
      <c r="KZ146" s="84"/>
      <c r="LA146" s="84"/>
      <c r="LB146" s="84"/>
      <c r="LC146" s="84"/>
      <c r="LD146" s="84"/>
      <c r="LE146" s="84"/>
      <c r="LF146" s="84"/>
      <c r="LG146" s="84"/>
      <c r="LH146" s="84"/>
      <c r="LI146" s="84"/>
      <c r="LJ146" s="84"/>
      <c r="LK146" s="84"/>
      <c r="LL146" s="84"/>
      <c r="LM146" s="84"/>
      <c r="LN146" s="84"/>
      <c r="LO146" s="84"/>
      <c r="LP146" s="84"/>
      <c r="LQ146" s="84"/>
      <c r="LR146" s="84"/>
      <c r="LS146" s="84"/>
      <c r="LT146" s="84"/>
      <c r="LU146" s="84"/>
      <c r="LV146" s="84"/>
      <c r="LW146" s="84"/>
      <c r="LX146" s="84"/>
      <c r="LY146" s="84"/>
      <c r="LZ146" s="84"/>
      <c r="MA146" s="84"/>
      <c r="MB146" s="84"/>
      <c r="MC146" s="84"/>
      <c r="MD146" s="84"/>
      <c r="ME146" s="84"/>
      <c r="MF146" s="84"/>
      <c r="MG146" s="84"/>
      <c r="MH146" s="84"/>
      <c r="MI146" s="84"/>
      <c r="MJ146" s="84"/>
      <c r="MK146" s="84"/>
      <c r="ML146" s="84"/>
      <c r="MM146" s="84"/>
      <c r="MN146" s="84"/>
      <c r="MO146" s="84"/>
      <c r="MP146" s="84"/>
      <c r="MQ146" s="84"/>
      <c r="MR146" s="84"/>
      <c r="MS146" s="84"/>
      <c r="MT146" s="84"/>
      <c r="MU146" s="84"/>
      <c r="MV146" s="84"/>
      <c r="MW146" s="84"/>
      <c r="MX146" s="84"/>
      <c r="MY146" s="84"/>
      <c r="MZ146" s="84"/>
      <c r="NA146" s="84"/>
      <c r="NB146" s="84"/>
      <c r="NC146" s="84"/>
      <c r="ND146" s="84"/>
      <c r="NE146" s="84"/>
      <c r="NF146" s="84"/>
      <c r="NG146" s="84"/>
      <c r="NH146" s="84"/>
      <c r="NI146" s="84"/>
      <c r="NJ146" s="84"/>
      <c r="NK146" s="84"/>
      <c r="NL146" s="84"/>
      <c r="NM146" s="84"/>
      <c r="NN146" s="84"/>
      <c r="NO146" s="84"/>
      <c r="NP146" s="84"/>
      <c r="NQ146" s="84"/>
      <c r="NR146" s="84"/>
      <c r="NS146" s="84"/>
      <c r="NT146" s="84"/>
      <c r="NU146" s="84"/>
      <c r="NV146" s="84"/>
      <c r="NW146" s="84"/>
    </row>
    <row r="147" spans="1:387" s="40" customFormat="1" ht="99" customHeight="1" x14ac:dyDescent="0.25">
      <c r="A147" s="79"/>
      <c r="B147" s="79"/>
      <c r="C147" s="79">
        <v>1</v>
      </c>
      <c r="D147" s="79"/>
      <c r="E147" s="79"/>
      <c r="F147" s="30"/>
      <c r="G147" s="30"/>
      <c r="H147" s="30">
        <v>1</v>
      </c>
      <c r="I147" s="30"/>
      <c r="J147" s="30"/>
      <c r="K147" s="30"/>
      <c r="L147" s="30"/>
      <c r="M147" s="32" t="s">
        <v>1547</v>
      </c>
      <c r="N147" s="33" t="s">
        <v>19</v>
      </c>
      <c r="O147" s="3" t="s">
        <v>1564</v>
      </c>
      <c r="P147" s="34" t="s">
        <v>2119</v>
      </c>
      <c r="Q147" s="10" t="s">
        <v>1584</v>
      </c>
      <c r="R147" s="32" t="s">
        <v>1549</v>
      </c>
      <c r="S147" s="35" t="s">
        <v>1548</v>
      </c>
      <c r="T147" s="82">
        <v>44742</v>
      </c>
      <c r="U147" s="82">
        <v>44754</v>
      </c>
      <c r="V147" s="82">
        <v>45138</v>
      </c>
      <c r="W147" s="36" t="s">
        <v>1992</v>
      </c>
      <c r="X147" s="19">
        <v>0</v>
      </c>
      <c r="Y147" s="19">
        <v>0</v>
      </c>
      <c r="Z147" s="19">
        <v>0</v>
      </c>
      <c r="AA147" s="19">
        <v>0</v>
      </c>
      <c r="AB147" s="22" t="e">
        <f t="shared" si="12"/>
        <v>#VALUE!</v>
      </c>
      <c r="AC147" s="19">
        <v>0</v>
      </c>
      <c r="AD147" s="22" t="e">
        <f t="shared" si="15"/>
        <v>#VALUE!</v>
      </c>
      <c r="AE147" s="20">
        <v>0</v>
      </c>
      <c r="AF147" s="22" t="e">
        <f t="shared" si="16"/>
        <v>#VALUE!</v>
      </c>
      <c r="AG147" s="25" t="s">
        <v>935</v>
      </c>
      <c r="AH147" s="37" t="s">
        <v>1013</v>
      </c>
      <c r="AI147" s="37" t="s">
        <v>1550</v>
      </c>
      <c r="AJ147" s="39">
        <v>900653576</v>
      </c>
      <c r="AK147" s="39">
        <v>7</v>
      </c>
      <c r="AL147" s="37" t="s">
        <v>1551</v>
      </c>
      <c r="AM147" s="39">
        <v>3017595025</v>
      </c>
      <c r="AN147" s="108" t="s">
        <v>1552</v>
      </c>
      <c r="AO147" s="109" t="s">
        <v>20</v>
      </c>
      <c r="AP147" s="84"/>
      <c r="AQ147" s="84"/>
      <c r="AR147" s="84"/>
      <c r="AS147" s="84"/>
      <c r="AT147" s="84"/>
      <c r="AU147" s="84"/>
      <c r="AV147" s="84"/>
      <c r="AW147" s="84"/>
      <c r="AX147" s="84"/>
      <c r="AY147" s="84"/>
      <c r="AZ147" s="84"/>
      <c r="BA147" s="84"/>
      <c r="BB147" s="84"/>
      <c r="BC147" s="84"/>
      <c r="BD147" s="84"/>
      <c r="BE147" s="84"/>
      <c r="BF147" s="84"/>
      <c r="BG147" s="84"/>
      <c r="BH147" s="84"/>
      <c r="BI147" s="84"/>
      <c r="BJ147" s="84"/>
      <c r="BK147" s="84"/>
      <c r="BL147" s="84"/>
      <c r="BM147" s="84"/>
      <c r="BN147" s="84"/>
      <c r="BO147" s="84"/>
      <c r="BP147" s="84"/>
      <c r="BQ147" s="84"/>
      <c r="BR147" s="84"/>
      <c r="BS147" s="84"/>
      <c r="BT147" s="84"/>
      <c r="BU147" s="84"/>
      <c r="BV147" s="84"/>
      <c r="BW147" s="84"/>
      <c r="BX147" s="84"/>
      <c r="BY147" s="84"/>
      <c r="BZ147" s="84"/>
      <c r="CA147" s="84"/>
      <c r="CB147" s="84"/>
      <c r="CC147" s="84"/>
      <c r="CD147" s="84"/>
      <c r="CE147" s="84"/>
      <c r="CF147" s="84"/>
      <c r="CG147" s="84"/>
      <c r="CH147" s="84"/>
      <c r="CI147" s="84"/>
      <c r="CJ147" s="84"/>
      <c r="CK147" s="84"/>
      <c r="CL147" s="84"/>
      <c r="CM147" s="84"/>
      <c r="CN147" s="84"/>
      <c r="CO147" s="84"/>
      <c r="CP147" s="84"/>
      <c r="CQ147" s="84"/>
      <c r="CR147" s="84"/>
      <c r="CS147" s="84"/>
      <c r="CT147" s="84"/>
      <c r="CU147" s="84"/>
      <c r="CV147" s="84"/>
      <c r="CW147" s="84"/>
      <c r="CX147" s="84"/>
      <c r="CY147" s="84"/>
      <c r="CZ147" s="84"/>
      <c r="DA147" s="84"/>
      <c r="DB147" s="84"/>
      <c r="DC147" s="84"/>
      <c r="DD147" s="84"/>
      <c r="DE147" s="84"/>
      <c r="DF147" s="84"/>
      <c r="DG147" s="84"/>
      <c r="DH147" s="84"/>
      <c r="DI147" s="84"/>
      <c r="DJ147" s="84"/>
      <c r="DK147" s="84"/>
      <c r="DL147" s="84"/>
      <c r="DM147" s="84"/>
      <c r="DN147" s="84"/>
      <c r="DO147" s="84"/>
      <c r="DP147" s="84"/>
      <c r="DQ147" s="84"/>
      <c r="DR147" s="84"/>
      <c r="DS147" s="84"/>
      <c r="DT147" s="84"/>
      <c r="DU147" s="84"/>
      <c r="DV147" s="84"/>
      <c r="DW147" s="84"/>
      <c r="DX147" s="84"/>
      <c r="DY147" s="84"/>
      <c r="DZ147" s="84"/>
      <c r="EA147" s="84"/>
      <c r="EB147" s="84"/>
      <c r="EC147" s="84"/>
      <c r="ED147" s="84"/>
      <c r="EE147" s="84"/>
      <c r="EF147" s="84"/>
      <c r="EG147" s="84"/>
      <c r="EH147" s="84"/>
      <c r="EI147" s="84"/>
      <c r="EJ147" s="84"/>
      <c r="EK147" s="84"/>
      <c r="EL147" s="84"/>
      <c r="EM147" s="84"/>
      <c r="EN147" s="84"/>
      <c r="EO147" s="84"/>
      <c r="EP147" s="84"/>
      <c r="EQ147" s="84"/>
      <c r="ER147" s="84"/>
      <c r="ES147" s="84"/>
      <c r="ET147" s="84"/>
      <c r="EU147" s="84"/>
      <c r="EV147" s="84"/>
      <c r="EW147" s="84"/>
      <c r="EX147" s="84"/>
      <c r="EY147" s="84"/>
      <c r="EZ147" s="84"/>
      <c r="FA147" s="84"/>
      <c r="FB147" s="84"/>
      <c r="FC147" s="84"/>
      <c r="FD147" s="84"/>
      <c r="FE147" s="84"/>
      <c r="FF147" s="84"/>
      <c r="FG147" s="84"/>
      <c r="FH147" s="84"/>
      <c r="FI147" s="84"/>
      <c r="FJ147" s="84"/>
      <c r="FK147" s="84"/>
      <c r="FL147" s="84"/>
      <c r="FM147" s="84"/>
      <c r="FN147" s="84"/>
      <c r="FO147" s="84"/>
      <c r="FP147" s="84"/>
      <c r="FQ147" s="84"/>
      <c r="FR147" s="84"/>
      <c r="FS147" s="84"/>
      <c r="FT147" s="84"/>
      <c r="FU147" s="84"/>
      <c r="FV147" s="84"/>
      <c r="FW147" s="84"/>
      <c r="FX147" s="84"/>
      <c r="FY147" s="84"/>
      <c r="FZ147" s="84"/>
      <c r="GA147" s="84"/>
      <c r="GB147" s="84"/>
      <c r="GC147" s="84"/>
      <c r="GD147" s="84"/>
      <c r="GE147" s="84"/>
      <c r="GF147" s="84"/>
      <c r="GG147" s="84"/>
      <c r="GH147" s="84"/>
      <c r="GI147" s="84"/>
      <c r="GJ147" s="84"/>
      <c r="GK147" s="84"/>
      <c r="GL147" s="84"/>
      <c r="GM147" s="84"/>
      <c r="GN147" s="84"/>
      <c r="GO147" s="84"/>
      <c r="GP147" s="84"/>
      <c r="GQ147" s="84"/>
      <c r="GR147" s="84"/>
      <c r="GS147" s="84"/>
      <c r="GT147" s="84"/>
      <c r="GU147" s="84"/>
      <c r="GV147" s="84"/>
      <c r="GW147" s="84"/>
      <c r="GX147" s="84"/>
      <c r="GY147" s="84"/>
      <c r="GZ147" s="84"/>
      <c r="HA147" s="84"/>
      <c r="HB147" s="84"/>
      <c r="HC147" s="84"/>
      <c r="HD147" s="84"/>
      <c r="HE147" s="84"/>
      <c r="HF147" s="84"/>
      <c r="HG147" s="84"/>
      <c r="HH147" s="84"/>
      <c r="HI147" s="84"/>
      <c r="HJ147" s="84"/>
      <c r="HK147" s="84"/>
      <c r="HL147" s="84"/>
      <c r="HM147" s="84"/>
      <c r="HN147" s="84"/>
      <c r="HO147" s="84"/>
      <c r="HP147" s="84"/>
      <c r="HQ147" s="84"/>
      <c r="HR147" s="84"/>
      <c r="HS147" s="84"/>
      <c r="HT147" s="84"/>
      <c r="HU147" s="84"/>
      <c r="HV147" s="84"/>
      <c r="HW147" s="84"/>
      <c r="HX147" s="84"/>
      <c r="HY147" s="84"/>
      <c r="HZ147" s="84"/>
      <c r="IA147" s="84"/>
      <c r="IB147" s="84"/>
      <c r="IC147" s="84"/>
      <c r="ID147" s="84"/>
      <c r="IE147" s="84"/>
      <c r="IF147" s="84"/>
      <c r="IG147" s="84"/>
      <c r="IH147" s="84"/>
      <c r="II147" s="84"/>
      <c r="IJ147" s="84"/>
      <c r="IK147" s="84"/>
      <c r="IL147" s="84"/>
      <c r="IM147" s="84"/>
      <c r="IN147" s="84"/>
      <c r="IO147" s="84"/>
      <c r="IP147" s="84"/>
      <c r="IQ147" s="84"/>
      <c r="IR147" s="84"/>
      <c r="IS147" s="84"/>
      <c r="IT147" s="84"/>
      <c r="IU147" s="84"/>
      <c r="IV147" s="84"/>
      <c r="IW147" s="84"/>
      <c r="IX147" s="84"/>
      <c r="IY147" s="84"/>
      <c r="IZ147" s="84"/>
      <c r="JA147" s="84"/>
      <c r="JB147" s="84"/>
      <c r="JC147" s="84"/>
      <c r="JD147" s="84"/>
      <c r="JE147" s="84"/>
      <c r="JF147" s="84"/>
      <c r="JG147" s="84"/>
      <c r="JH147" s="84"/>
      <c r="JI147" s="84"/>
      <c r="JJ147" s="84"/>
      <c r="JK147" s="84"/>
      <c r="JL147" s="84"/>
      <c r="JM147" s="84"/>
      <c r="JN147" s="84"/>
      <c r="JO147" s="84"/>
      <c r="JP147" s="84"/>
      <c r="JQ147" s="84"/>
      <c r="JR147" s="84"/>
      <c r="JS147" s="84"/>
      <c r="JT147" s="84"/>
      <c r="JU147" s="84"/>
      <c r="JV147" s="84"/>
      <c r="JW147" s="84"/>
      <c r="JX147" s="84"/>
      <c r="JY147" s="84"/>
      <c r="JZ147" s="84"/>
      <c r="KA147" s="84"/>
      <c r="KB147" s="84"/>
      <c r="KC147" s="84"/>
      <c r="KD147" s="84"/>
      <c r="KE147" s="84"/>
      <c r="KF147" s="84"/>
      <c r="KG147" s="84"/>
      <c r="KH147" s="84"/>
      <c r="KI147" s="84"/>
      <c r="KJ147" s="84"/>
      <c r="KK147" s="84"/>
      <c r="KL147" s="84"/>
      <c r="KM147" s="84"/>
      <c r="KN147" s="84"/>
      <c r="KO147" s="84"/>
      <c r="KP147" s="84"/>
      <c r="KQ147" s="84"/>
      <c r="KR147" s="84"/>
      <c r="KS147" s="84"/>
      <c r="KT147" s="84"/>
      <c r="KU147" s="84"/>
      <c r="KV147" s="84"/>
      <c r="KW147" s="84"/>
      <c r="KX147" s="84"/>
      <c r="KY147" s="84"/>
      <c r="KZ147" s="84"/>
      <c r="LA147" s="84"/>
      <c r="LB147" s="84"/>
      <c r="LC147" s="84"/>
      <c r="LD147" s="84"/>
      <c r="LE147" s="84"/>
      <c r="LF147" s="84"/>
      <c r="LG147" s="84"/>
      <c r="LH147" s="84"/>
      <c r="LI147" s="84"/>
      <c r="LJ147" s="84"/>
      <c r="LK147" s="84"/>
      <c r="LL147" s="84"/>
      <c r="LM147" s="84"/>
      <c r="LN147" s="84"/>
      <c r="LO147" s="84"/>
      <c r="LP147" s="84"/>
      <c r="LQ147" s="84"/>
      <c r="LR147" s="84"/>
      <c r="LS147" s="84"/>
      <c r="LT147" s="84"/>
      <c r="LU147" s="84"/>
      <c r="LV147" s="84"/>
      <c r="LW147" s="84"/>
      <c r="LX147" s="84"/>
      <c r="LY147" s="84"/>
      <c r="LZ147" s="84"/>
      <c r="MA147" s="84"/>
      <c r="MB147" s="84"/>
      <c r="MC147" s="84"/>
      <c r="MD147" s="84"/>
      <c r="ME147" s="84"/>
      <c r="MF147" s="84"/>
      <c r="MG147" s="84"/>
      <c r="MH147" s="84"/>
      <c r="MI147" s="84"/>
      <c r="MJ147" s="84"/>
      <c r="MK147" s="84"/>
      <c r="ML147" s="84"/>
      <c r="MM147" s="84"/>
      <c r="MN147" s="84"/>
      <c r="MO147" s="84"/>
      <c r="MP147" s="84"/>
      <c r="MQ147" s="84"/>
      <c r="MR147" s="84"/>
      <c r="MS147" s="84"/>
      <c r="MT147" s="84"/>
      <c r="MU147" s="84"/>
      <c r="MV147" s="84"/>
      <c r="MW147" s="84"/>
      <c r="MX147" s="84"/>
      <c r="MY147" s="84"/>
      <c r="MZ147" s="84"/>
      <c r="NA147" s="84"/>
      <c r="NB147" s="84"/>
      <c r="NC147" s="84"/>
      <c r="ND147" s="84"/>
      <c r="NE147" s="84"/>
      <c r="NF147" s="84"/>
      <c r="NG147" s="84"/>
      <c r="NH147" s="84"/>
      <c r="NI147" s="84"/>
      <c r="NJ147" s="84"/>
      <c r="NK147" s="84"/>
      <c r="NL147" s="84"/>
      <c r="NM147" s="84"/>
      <c r="NN147" s="84"/>
      <c r="NO147" s="84"/>
      <c r="NP147" s="84"/>
      <c r="NQ147" s="84"/>
      <c r="NR147" s="84"/>
      <c r="NS147" s="84"/>
      <c r="NT147" s="84"/>
      <c r="NU147" s="84"/>
      <c r="NV147" s="84"/>
      <c r="NW147" s="84"/>
    </row>
    <row r="148" spans="1:387" s="40" customFormat="1" ht="99" customHeight="1" x14ac:dyDescent="0.25">
      <c r="A148" s="79"/>
      <c r="B148" s="79"/>
      <c r="C148" s="79">
        <v>1</v>
      </c>
      <c r="D148" s="79"/>
      <c r="E148" s="79"/>
      <c r="F148" s="30"/>
      <c r="G148" s="30"/>
      <c r="H148" s="30">
        <v>1</v>
      </c>
      <c r="I148" s="30"/>
      <c r="J148" s="30"/>
      <c r="K148" s="30"/>
      <c r="L148" s="30"/>
      <c r="M148" s="32" t="s">
        <v>1492</v>
      </c>
      <c r="N148" s="33" t="s">
        <v>309</v>
      </c>
      <c r="O148" s="3" t="s">
        <v>1543</v>
      </c>
      <c r="P148" s="34" t="s">
        <v>2120</v>
      </c>
      <c r="Q148" s="31" t="s">
        <v>1585</v>
      </c>
      <c r="R148" s="32" t="s">
        <v>1493</v>
      </c>
      <c r="S148" s="35" t="s">
        <v>1494</v>
      </c>
      <c r="T148" s="82">
        <v>44742</v>
      </c>
      <c r="U148" s="82">
        <v>44749</v>
      </c>
      <c r="V148" s="82">
        <v>44910</v>
      </c>
      <c r="W148" s="36">
        <v>30000000</v>
      </c>
      <c r="X148" s="19">
        <v>0</v>
      </c>
      <c r="Y148" s="19">
        <v>0</v>
      </c>
      <c r="Z148" s="19">
        <v>0</v>
      </c>
      <c r="AA148" s="19">
        <v>0</v>
      </c>
      <c r="AB148" s="22">
        <f t="shared" si="12"/>
        <v>30000000</v>
      </c>
      <c r="AC148" s="19">
        <v>0</v>
      </c>
      <c r="AD148" s="22">
        <f t="shared" si="15"/>
        <v>30000000</v>
      </c>
      <c r="AE148" s="20">
        <v>0</v>
      </c>
      <c r="AF148" s="22">
        <f t="shared" si="16"/>
        <v>30000000</v>
      </c>
      <c r="AG148" s="38" t="s">
        <v>977</v>
      </c>
      <c r="AH148" s="37" t="s">
        <v>1013</v>
      </c>
      <c r="AI148" s="37" t="s">
        <v>1495</v>
      </c>
      <c r="AJ148" s="39">
        <v>901238371</v>
      </c>
      <c r="AK148" s="39">
        <v>9</v>
      </c>
      <c r="AL148" s="37" t="s">
        <v>1496</v>
      </c>
      <c r="AM148" s="39">
        <v>3503497358</v>
      </c>
      <c r="AN148" s="108" t="s">
        <v>1497</v>
      </c>
      <c r="AO148" s="109" t="s">
        <v>20</v>
      </c>
      <c r="AP148" s="84"/>
      <c r="AQ148" s="84"/>
      <c r="AR148" s="84"/>
      <c r="AS148" s="84"/>
      <c r="AT148" s="84"/>
      <c r="AU148" s="84"/>
      <c r="AV148" s="84"/>
      <c r="AW148" s="84"/>
      <c r="AX148" s="84"/>
      <c r="AY148" s="84"/>
      <c r="AZ148" s="84"/>
      <c r="BA148" s="84"/>
      <c r="BB148" s="84"/>
      <c r="BC148" s="84"/>
      <c r="BD148" s="84"/>
      <c r="BE148" s="84"/>
      <c r="BF148" s="84"/>
      <c r="BG148" s="84"/>
      <c r="BH148" s="84"/>
      <c r="BI148" s="84"/>
      <c r="BJ148" s="84"/>
      <c r="BK148" s="84"/>
      <c r="BL148" s="84"/>
      <c r="BM148" s="84"/>
      <c r="BN148" s="84"/>
      <c r="BO148" s="84"/>
      <c r="BP148" s="84"/>
      <c r="BQ148" s="84"/>
      <c r="BR148" s="84"/>
      <c r="BS148" s="84"/>
      <c r="BT148" s="84"/>
      <c r="BU148" s="84"/>
      <c r="BV148" s="84"/>
      <c r="BW148" s="84"/>
      <c r="BX148" s="84"/>
      <c r="BY148" s="84"/>
      <c r="BZ148" s="84"/>
      <c r="CA148" s="84"/>
      <c r="CB148" s="84"/>
      <c r="CC148" s="84"/>
      <c r="CD148" s="84"/>
      <c r="CE148" s="84"/>
      <c r="CF148" s="84"/>
      <c r="CG148" s="84"/>
      <c r="CH148" s="84"/>
      <c r="CI148" s="84"/>
      <c r="CJ148" s="84"/>
      <c r="CK148" s="84"/>
      <c r="CL148" s="84"/>
      <c r="CM148" s="84"/>
      <c r="CN148" s="84"/>
      <c r="CO148" s="84"/>
      <c r="CP148" s="84"/>
      <c r="CQ148" s="84"/>
      <c r="CR148" s="84"/>
      <c r="CS148" s="84"/>
      <c r="CT148" s="84"/>
      <c r="CU148" s="84"/>
      <c r="CV148" s="84"/>
      <c r="CW148" s="84"/>
      <c r="CX148" s="84"/>
      <c r="CY148" s="84"/>
      <c r="CZ148" s="84"/>
      <c r="DA148" s="84"/>
      <c r="DB148" s="84"/>
      <c r="DC148" s="84"/>
      <c r="DD148" s="84"/>
      <c r="DE148" s="84"/>
      <c r="DF148" s="84"/>
      <c r="DG148" s="84"/>
      <c r="DH148" s="84"/>
      <c r="DI148" s="84"/>
      <c r="DJ148" s="84"/>
      <c r="DK148" s="84"/>
      <c r="DL148" s="84"/>
      <c r="DM148" s="84"/>
      <c r="DN148" s="84"/>
      <c r="DO148" s="84"/>
      <c r="DP148" s="84"/>
      <c r="DQ148" s="84"/>
      <c r="DR148" s="84"/>
      <c r="DS148" s="84"/>
      <c r="DT148" s="84"/>
      <c r="DU148" s="84"/>
      <c r="DV148" s="84"/>
      <c r="DW148" s="84"/>
      <c r="DX148" s="84"/>
      <c r="DY148" s="84"/>
      <c r="DZ148" s="84"/>
      <c r="EA148" s="84"/>
      <c r="EB148" s="84"/>
      <c r="EC148" s="84"/>
      <c r="ED148" s="84"/>
      <c r="EE148" s="84"/>
      <c r="EF148" s="84"/>
      <c r="EG148" s="84"/>
      <c r="EH148" s="84"/>
      <c r="EI148" s="84"/>
      <c r="EJ148" s="84"/>
      <c r="EK148" s="84"/>
      <c r="EL148" s="84"/>
      <c r="EM148" s="84"/>
      <c r="EN148" s="84"/>
      <c r="EO148" s="84"/>
      <c r="EP148" s="84"/>
      <c r="EQ148" s="84"/>
      <c r="ER148" s="84"/>
      <c r="ES148" s="84"/>
      <c r="ET148" s="84"/>
      <c r="EU148" s="84"/>
      <c r="EV148" s="84"/>
      <c r="EW148" s="84"/>
      <c r="EX148" s="84"/>
      <c r="EY148" s="84"/>
      <c r="EZ148" s="84"/>
      <c r="FA148" s="84"/>
      <c r="FB148" s="84"/>
      <c r="FC148" s="84"/>
      <c r="FD148" s="84"/>
      <c r="FE148" s="84"/>
      <c r="FF148" s="84"/>
      <c r="FG148" s="84"/>
      <c r="FH148" s="84"/>
      <c r="FI148" s="84"/>
      <c r="FJ148" s="84"/>
      <c r="FK148" s="84"/>
      <c r="FL148" s="84"/>
      <c r="FM148" s="84"/>
      <c r="FN148" s="84"/>
      <c r="FO148" s="84"/>
      <c r="FP148" s="84"/>
      <c r="FQ148" s="84"/>
      <c r="FR148" s="84"/>
      <c r="FS148" s="84"/>
      <c r="FT148" s="84"/>
      <c r="FU148" s="84"/>
      <c r="FV148" s="84"/>
      <c r="FW148" s="84"/>
      <c r="FX148" s="84"/>
      <c r="FY148" s="84"/>
      <c r="FZ148" s="84"/>
      <c r="GA148" s="84"/>
      <c r="GB148" s="84"/>
      <c r="GC148" s="84"/>
      <c r="GD148" s="84"/>
      <c r="GE148" s="84"/>
      <c r="GF148" s="84"/>
      <c r="GG148" s="84"/>
      <c r="GH148" s="84"/>
      <c r="GI148" s="84"/>
      <c r="GJ148" s="84"/>
      <c r="GK148" s="84"/>
      <c r="GL148" s="84"/>
      <c r="GM148" s="84"/>
      <c r="GN148" s="84"/>
      <c r="GO148" s="84"/>
      <c r="GP148" s="84"/>
      <c r="GQ148" s="84"/>
      <c r="GR148" s="84"/>
      <c r="GS148" s="84"/>
      <c r="GT148" s="84"/>
      <c r="GU148" s="84"/>
      <c r="GV148" s="84"/>
      <c r="GW148" s="84"/>
      <c r="GX148" s="84"/>
      <c r="GY148" s="84"/>
      <c r="GZ148" s="84"/>
      <c r="HA148" s="84"/>
      <c r="HB148" s="84"/>
      <c r="HC148" s="84"/>
      <c r="HD148" s="84"/>
      <c r="HE148" s="84"/>
      <c r="HF148" s="84"/>
      <c r="HG148" s="84"/>
      <c r="HH148" s="84"/>
      <c r="HI148" s="84"/>
      <c r="HJ148" s="84"/>
      <c r="HK148" s="84"/>
      <c r="HL148" s="84"/>
      <c r="HM148" s="84"/>
      <c r="HN148" s="84"/>
      <c r="HO148" s="84"/>
      <c r="HP148" s="84"/>
      <c r="HQ148" s="84"/>
      <c r="HR148" s="84"/>
      <c r="HS148" s="84"/>
      <c r="HT148" s="84"/>
      <c r="HU148" s="84"/>
      <c r="HV148" s="84"/>
      <c r="HW148" s="84"/>
      <c r="HX148" s="84"/>
      <c r="HY148" s="84"/>
      <c r="HZ148" s="84"/>
      <c r="IA148" s="84"/>
      <c r="IB148" s="84"/>
      <c r="IC148" s="84"/>
      <c r="ID148" s="84"/>
      <c r="IE148" s="84"/>
      <c r="IF148" s="84"/>
      <c r="IG148" s="84"/>
      <c r="IH148" s="84"/>
      <c r="II148" s="84"/>
      <c r="IJ148" s="84"/>
      <c r="IK148" s="84"/>
      <c r="IL148" s="84"/>
      <c r="IM148" s="84"/>
      <c r="IN148" s="84"/>
      <c r="IO148" s="84"/>
      <c r="IP148" s="84"/>
      <c r="IQ148" s="84"/>
      <c r="IR148" s="84"/>
      <c r="IS148" s="84"/>
      <c r="IT148" s="84"/>
      <c r="IU148" s="84"/>
      <c r="IV148" s="84"/>
      <c r="IW148" s="84"/>
      <c r="IX148" s="84"/>
      <c r="IY148" s="84"/>
      <c r="IZ148" s="84"/>
      <c r="JA148" s="84"/>
      <c r="JB148" s="84"/>
      <c r="JC148" s="84"/>
      <c r="JD148" s="84"/>
      <c r="JE148" s="84"/>
      <c r="JF148" s="84"/>
      <c r="JG148" s="84"/>
      <c r="JH148" s="84"/>
      <c r="JI148" s="84"/>
      <c r="JJ148" s="84"/>
      <c r="JK148" s="84"/>
      <c r="JL148" s="84"/>
      <c r="JM148" s="84"/>
      <c r="JN148" s="84"/>
      <c r="JO148" s="84"/>
      <c r="JP148" s="84"/>
      <c r="JQ148" s="84"/>
      <c r="JR148" s="84"/>
      <c r="JS148" s="84"/>
      <c r="JT148" s="84"/>
      <c r="JU148" s="84"/>
      <c r="JV148" s="84"/>
      <c r="JW148" s="84"/>
      <c r="JX148" s="84"/>
      <c r="JY148" s="84"/>
      <c r="JZ148" s="84"/>
      <c r="KA148" s="84"/>
      <c r="KB148" s="84"/>
      <c r="KC148" s="84"/>
      <c r="KD148" s="84"/>
      <c r="KE148" s="84"/>
      <c r="KF148" s="84"/>
      <c r="KG148" s="84"/>
      <c r="KH148" s="84"/>
      <c r="KI148" s="84"/>
      <c r="KJ148" s="84"/>
      <c r="KK148" s="84"/>
      <c r="KL148" s="84"/>
      <c r="KM148" s="84"/>
      <c r="KN148" s="84"/>
      <c r="KO148" s="84"/>
      <c r="KP148" s="84"/>
      <c r="KQ148" s="84"/>
      <c r="KR148" s="84"/>
      <c r="KS148" s="84"/>
      <c r="KT148" s="84"/>
      <c r="KU148" s="84"/>
      <c r="KV148" s="84"/>
      <c r="KW148" s="84"/>
      <c r="KX148" s="84"/>
      <c r="KY148" s="84"/>
      <c r="KZ148" s="84"/>
      <c r="LA148" s="84"/>
      <c r="LB148" s="84"/>
      <c r="LC148" s="84"/>
      <c r="LD148" s="84"/>
      <c r="LE148" s="84"/>
      <c r="LF148" s="84"/>
      <c r="LG148" s="84"/>
      <c r="LH148" s="84"/>
      <c r="LI148" s="84"/>
      <c r="LJ148" s="84"/>
      <c r="LK148" s="84"/>
      <c r="LL148" s="84"/>
      <c r="LM148" s="84"/>
      <c r="LN148" s="84"/>
      <c r="LO148" s="84"/>
      <c r="LP148" s="84"/>
      <c r="LQ148" s="84"/>
      <c r="LR148" s="84"/>
      <c r="LS148" s="84"/>
      <c r="LT148" s="84"/>
      <c r="LU148" s="84"/>
      <c r="LV148" s="84"/>
      <c r="LW148" s="84"/>
      <c r="LX148" s="84"/>
      <c r="LY148" s="84"/>
      <c r="LZ148" s="84"/>
      <c r="MA148" s="84"/>
      <c r="MB148" s="84"/>
      <c r="MC148" s="84"/>
      <c r="MD148" s="84"/>
      <c r="ME148" s="84"/>
      <c r="MF148" s="84"/>
      <c r="MG148" s="84"/>
      <c r="MH148" s="84"/>
      <c r="MI148" s="84"/>
      <c r="MJ148" s="84"/>
      <c r="MK148" s="84"/>
      <c r="ML148" s="84"/>
      <c r="MM148" s="84"/>
      <c r="MN148" s="84"/>
      <c r="MO148" s="84"/>
      <c r="MP148" s="84"/>
      <c r="MQ148" s="84"/>
      <c r="MR148" s="84"/>
      <c r="MS148" s="84"/>
      <c r="MT148" s="84"/>
      <c r="MU148" s="84"/>
      <c r="MV148" s="84"/>
      <c r="MW148" s="84"/>
      <c r="MX148" s="84"/>
      <c r="MY148" s="84"/>
      <c r="MZ148" s="84"/>
      <c r="NA148" s="84"/>
      <c r="NB148" s="84"/>
      <c r="NC148" s="84"/>
      <c r="ND148" s="84"/>
      <c r="NE148" s="84"/>
      <c r="NF148" s="84"/>
      <c r="NG148" s="84"/>
      <c r="NH148" s="84"/>
      <c r="NI148" s="84"/>
      <c r="NJ148" s="84"/>
      <c r="NK148" s="84"/>
      <c r="NL148" s="84"/>
      <c r="NM148" s="84"/>
      <c r="NN148" s="84"/>
      <c r="NO148" s="84"/>
      <c r="NP148" s="84"/>
      <c r="NQ148" s="84"/>
      <c r="NR148" s="84"/>
      <c r="NS148" s="84"/>
      <c r="NT148" s="84"/>
      <c r="NU148" s="84"/>
      <c r="NV148" s="84"/>
      <c r="NW148" s="84"/>
    </row>
    <row r="149" spans="1:387" s="40" customFormat="1" ht="99" customHeight="1" x14ac:dyDescent="0.25">
      <c r="A149" s="79"/>
      <c r="B149" s="79"/>
      <c r="C149" s="79">
        <v>1</v>
      </c>
      <c r="D149" s="79"/>
      <c r="E149" s="79"/>
      <c r="F149" s="30"/>
      <c r="G149" s="30"/>
      <c r="H149" s="30"/>
      <c r="I149" s="30">
        <v>1</v>
      </c>
      <c r="J149" s="30"/>
      <c r="K149" s="30"/>
      <c r="L149" s="30"/>
      <c r="M149" s="32" t="s">
        <v>1200</v>
      </c>
      <c r="N149" s="33" t="s">
        <v>19</v>
      </c>
      <c r="O149" s="3" t="s">
        <v>1544</v>
      </c>
      <c r="P149" s="34" t="s">
        <v>2121</v>
      </c>
      <c r="Q149" s="10" t="s">
        <v>1631</v>
      </c>
      <c r="R149" s="32" t="s">
        <v>129</v>
      </c>
      <c r="S149" s="35" t="s">
        <v>1512</v>
      </c>
      <c r="T149" s="82">
        <v>44747</v>
      </c>
      <c r="U149" s="82">
        <v>44753</v>
      </c>
      <c r="V149" s="82">
        <v>44926</v>
      </c>
      <c r="W149" s="36">
        <v>93616705</v>
      </c>
      <c r="X149" s="19">
        <v>0</v>
      </c>
      <c r="Y149" s="19">
        <v>0</v>
      </c>
      <c r="Z149" s="19">
        <v>0</v>
      </c>
      <c r="AA149" s="19">
        <v>0</v>
      </c>
      <c r="AB149" s="22">
        <f t="shared" ref="AB149:AB198" si="17">W149+X149+Y149+Z149+AA149</f>
        <v>93616705</v>
      </c>
      <c r="AC149" s="19">
        <v>0</v>
      </c>
      <c r="AD149" s="22">
        <f t="shared" si="15"/>
        <v>93616705</v>
      </c>
      <c r="AE149" s="20">
        <v>0</v>
      </c>
      <c r="AF149" s="22">
        <f t="shared" si="16"/>
        <v>93616705</v>
      </c>
      <c r="AG149" s="38" t="s">
        <v>1353</v>
      </c>
      <c r="AH149" s="37" t="s">
        <v>1013</v>
      </c>
      <c r="AI149" s="37" t="s">
        <v>590</v>
      </c>
      <c r="AJ149" s="39">
        <v>830083023</v>
      </c>
      <c r="AK149" s="39">
        <v>6</v>
      </c>
      <c r="AL149" s="37" t="s">
        <v>591</v>
      </c>
      <c r="AM149" s="39">
        <v>2263134</v>
      </c>
      <c r="AN149" s="108" t="s">
        <v>592</v>
      </c>
      <c r="AO149" s="109" t="s">
        <v>20</v>
      </c>
      <c r="AP149" s="84"/>
      <c r="AQ149" s="84"/>
      <c r="AR149" s="84"/>
      <c r="AS149" s="84"/>
      <c r="AT149" s="84"/>
      <c r="AU149" s="84"/>
      <c r="AV149" s="84"/>
      <c r="AW149" s="84"/>
      <c r="AX149" s="84"/>
      <c r="AY149" s="84"/>
      <c r="AZ149" s="84"/>
      <c r="BA149" s="84"/>
      <c r="BB149" s="84"/>
      <c r="BC149" s="84"/>
      <c r="BD149" s="84"/>
      <c r="BE149" s="84"/>
      <c r="BF149" s="84"/>
      <c r="BG149" s="84"/>
      <c r="BH149" s="84"/>
      <c r="BI149" s="84"/>
      <c r="BJ149" s="84"/>
      <c r="BK149" s="84"/>
      <c r="BL149" s="84"/>
      <c r="BM149" s="84"/>
      <c r="BN149" s="84"/>
      <c r="BO149" s="84"/>
      <c r="BP149" s="84"/>
      <c r="BQ149" s="84"/>
      <c r="BR149" s="84"/>
      <c r="BS149" s="84"/>
      <c r="BT149" s="84"/>
      <c r="BU149" s="84"/>
      <c r="BV149" s="84"/>
      <c r="BW149" s="84"/>
      <c r="BX149" s="84"/>
      <c r="BY149" s="84"/>
      <c r="BZ149" s="84"/>
      <c r="CA149" s="84"/>
      <c r="CB149" s="84"/>
      <c r="CC149" s="84"/>
      <c r="CD149" s="84"/>
      <c r="CE149" s="84"/>
      <c r="CF149" s="84"/>
      <c r="CG149" s="84"/>
      <c r="CH149" s="84"/>
      <c r="CI149" s="84"/>
      <c r="CJ149" s="84"/>
      <c r="CK149" s="84"/>
      <c r="CL149" s="84"/>
      <c r="CM149" s="84"/>
      <c r="CN149" s="84"/>
      <c r="CO149" s="84"/>
      <c r="CP149" s="84"/>
      <c r="CQ149" s="84"/>
      <c r="CR149" s="84"/>
      <c r="CS149" s="84"/>
      <c r="CT149" s="84"/>
      <c r="CU149" s="84"/>
      <c r="CV149" s="84"/>
      <c r="CW149" s="84"/>
      <c r="CX149" s="84"/>
      <c r="CY149" s="84"/>
      <c r="CZ149" s="84"/>
      <c r="DA149" s="84"/>
      <c r="DB149" s="84"/>
      <c r="DC149" s="84"/>
      <c r="DD149" s="84"/>
      <c r="DE149" s="84"/>
      <c r="DF149" s="84"/>
      <c r="DG149" s="84"/>
      <c r="DH149" s="84"/>
      <c r="DI149" s="84"/>
      <c r="DJ149" s="84"/>
      <c r="DK149" s="84"/>
      <c r="DL149" s="84"/>
      <c r="DM149" s="84"/>
      <c r="DN149" s="84"/>
      <c r="DO149" s="84"/>
      <c r="DP149" s="84"/>
      <c r="DQ149" s="84"/>
      <c r="DR149" s="84"/>
      <c r="DS149" s="84"/>
      <c r="DT149" s="84"/>
      <c r="DU149" s="84"/>
      <c r="DV149" s="84"/>
      <c r="DW149" s="84"/>
      <c r="DX149" s="84"/>
      <c r="DY149" s="84"/>
      <c r="DZ149" s="84"/>
      <c r="EA149" s="84"/>
      <c r="EB149" s="84"/>
      <c r="EC149" s="84"/>
      <c r="ED149" s="84"/>
      <c r="EE149" s="84"/>
      <c r="EF149" s="84"/>
      <c r="EG149" s="84"/>
      <c r="EH149" s="84"/>
      <c r="EI149" s="84"/>
      <c r="EJ149" s="84"/>
      <c r="EK149" s="84"/>
      <c r="EL149" s="84"/>
      <c r="EM149" s="84"/>
      <c r="EN149" s="84"/>
      <c r="EO149" s="84"/>
      <c r="EP149" s="84"/>
      <c r="EQ149" s="84"/>
      <c r="ER149" s="84"/>
      <c r="ES149" s="84"/>
      <c r="ET149" s="84"/>
      <c r="EU149" s="84"/>
      <c r="EV149" s="84"/>
      <c r="EW149" s="84"/>
      <c r="EX149" s="84"/>
      <c r="EY149" s="84"/>
      <c r="EZ149" s="84"/>
      <c r="FA149" s="84"/>
      <c r="FB149" s="84"/>
      <c r="FC149" s="84"/>
      <c r="FD149" s="84"/>
      <c r="FE149" s="84"/>
      <c r="FF149" s="84"/>
      <c r="FG149" s="84"/>
      <c r="FH149" s="84"/>
      <c r="FI149" s="84"/>
      <c r="FJ149" s="84"/>
      <c r="FK149" s="84"/>
      <c r="FL149" s="84"/>
      <c r="FM149" s="84"/>
      <c r="FN149" s="84"/>
      <c r="FO149" s="84"/>
      <c r="FP149" s="84"/>
      <c r="FQ149" s="84"/>
      <c r="FR149" s="84"/>
      <c r="FS149" s="84"/>
      <c r="FT149" s="84"/>
      <c r="FU149" s="84"/>
      <c r="FV149" s="84"/>
      <c r="FW149" s="84"/>
      <c r="FX149" s="84"/>
      <c r="FY149" s="84"/>
      <c r="FZ149" s="84"/>
      <c r="GA149" s="84"/>
      <c r="GB149" s="84"/>
      <c r="GC149" s="84"/>
      <c r="GD149" s="84"/>
      <c r="GE149" s="84"/>
      <c r="GF149" s="84"/>
      <c r="GG149" s="84"/>
      <c r="GH149" s="84"/>
      <c r="GI149" s="84"/>
      <c r="GJ149" s="84"/>
      <c r="GK149" s="84"/>
      <c r="GL149" s="84"/>
      <c r="GM149" s="84"/>
      <c r="GN149" s="84"/>
      <c r="GO149" s="84"/>
      <c r="GP149" s="84"/>
      <c r="GQ149" s="84"/>
      <c r="GR149" s="84"/>
      <c r="GS149" s="84"/>
      <c r="GT149" s="84"/>
      <c r="GU149" s="84"/>
      <c r="GV149" s="84"/>
      <c r="GW149" s="84"/>
      <c r="GX149" s="84"/>
      <c r="GY149" s="84"/>
      <c r="GZ149" s="84"/>
      <c r="HA149" s="84"/>
      <c r="HB149" s="84"/>
      <c r="HC149" s="84"/>
      <c r="HD149" s="84"/>
      <c r="HE149" s="84"/>
      <c r="HF149" s="84"/>
      <c r="HG149" s="84"/>
      <c r="HH149" s="84"/>
      <c r="HI149" s="84"/>
      <c r="HJ149" s="84"/>
      <c r="HK149" s="84"/>
      <c r="HL149" s="84"/>
      <c r="HM149" s="84"/>
      <c r="HN149" s="84"/>
      <c r="HO149" s="84"/>
      <c r="HP149" s="84"/>
      <c r="HQ149" s="84"/>
      <c r="HR149" s="84"/>
      <c r="HS149" s="84"/>
      <c r="HT149" s="84"/>
      <c r="HU149" s="84"/>
      <c r="HV149" s="84"/>
      <c r="HW149" s="84"/>
      <c r="HX149" s="84"/>
      <c r="HY149" s="84"/>
      <c r="HZ149" s="84"/>
      <c r="IA149" s="84"/>
      <c r="IB149" s="84"/>
      <c r="IC149" s="84"/>
      <c r="ID149" s="84"/>
      <c r="IE149" s="84"/>
      <c r="IF149" s="84"/>
      <c r="IG149" s="84"/>
      <c r="IH149" s="84"/>
      <c r="II149" s="84"/>
      <c r="IJ149" s="84"/>
      <c r="IK149" s="84"/>
      <c r="IL149" s="84"/>
      <c r="IM149" s="84"/>
      <c r="IN149" s="84"/>
      <c r="IO149" s="84"/>
      <c r="IP149" s="84"/>
      <c r="IQ149" s="84"/>
      <c r="IR149" s="84"/>
      <c r="IS149" s="84"/>
      <c r="IT149" s="84"/>
      <c r="IU149" s="84"/>
      <c r="IV149" s="84"/>
      <c r="IW149" s="84"/>
      <c r="IX149" s="84"/>
      <c r="IY149" s="84"/>
      <c r="IZ149" s="84"/>
      <c r="JA149" s="84"/>
      <c r="JB149" s="84"/>
      <c r="JC149" s="84"/>
      <c r="JD149" s="84"/>
      <c r="JE149" s="84"/>
      <c r="JF149" s="84"/>
      <c r="JG149" s="84"/>
      <c r="JH149" s="84"/>
      <c r="JI149" s="84"/>
      <c r="JJ149" s="84"/>
      <c r="JK149" s="84"/>
      <c r="JL149" s="84"/>
      <c r="JM149" s="84"/>
      <c r="JN149" s="84"/>
      <c r="JO149" s="84"/>
      <c r="JP149" s="84"/>
      <c r="JQ149" s="84"/>
      <c r="JR149" s="84"/>
      <c r="JS149" s="84"/>
      <c r="JT149" s="84"/>
      <c r="JU149" s="84"/>
      <c r="JV149" s="84"/>
      <c r="JW149" s="84"/>
      <c r="JX149" s="84"/>
      <c r="JY149" s="84"/>
      <c r="JZ149" s="84"/>
      <c r="KA149" s="84"/>
      <c r="KB149" s="84"/>
      <c r="KC149" s="84"/>
      <c r="KD149" s="84"/>
      <c r="KE149" s="84"/>
      <c r="KF149" s="84"/>
      <c r="KG149" s="84"/>
      <c r="KH149" s="84"/>
      <c r="KI149" s="84"/>
      <c r="KJ149" s="84"/>
      <c r="KK149" s="84"/>
      <c r="KL149" s="84"/>
      <c r="KM149" s="84"/>
      <c r="KN149" s="84"/>
      <c r="KO149" s="84"/>
      <c r="KP149" s="84"/>
      <c r="KQ149" s="84"/>
      <c r="KR149" s="84"/>
      <c r="KS149" s="84"/>
      <c r="KT149" s="84"/>
      <c r="KU149" s="84"/>
      <c r="KV149" s="84"/>
      <c r="KW149" s="84"/>
      <c r="KX149" s="84"/>
      <c r="KY149" s="84"/>
      <c r="KZ149" s="84"/>
      <c r="LA149" s="84"/>
      <c r="LB149" s="84"/>
      <c r="LC149" s="84"/>
      <c r="LD149" s="84"/>
      <c r="LE149" s="84"/>
      <c r="LF149" s="84"/>
      <c r="LG149" s="84"/>
      <c r="LH149" s="84"/>
      <c r="LI149" s="84"/>
      <c r="LJ149" s="84"/>
      <c r="LK149" s="84"/>
      <c r="LL149" s="84"/>
      <c r="LM149" s="84"/>
      <c r="LN149" s="84"/>
      <c r="LO149" s="84"/>
      <c r="LP149" s="84"/>
      <c r="LQ149" s="84"/>
      <c r="LR149" s="84"/>
      <c r="LS149" s="84"/>
      <c r="LT149" s="84"/>
      <c r="LU149" s="84"/>
      <c r="LV149" s="84"/>
      <c r="LW149" s="84"/>
      <c r="LX149" s="84"/>
      <c r="LY149" s="84"/>
      <c r="LZ149" s="84"/>
      <c r="MA149" s="84"/>
      <c r="MB149" s="84"/>
      <c r="MC149" s="84"/>
      <c r="MD149" s="84"/>
      <c r="ME149" s="84"/>
      <c r="MF149" s="84"/>
      <c r="MG149" s="84"/>
      <c r="MH149" s="84"/>
      <c r="MI149" s="84"/>
      <c r="MJ149" s="84"/>
      <c r="MK149" s="84"/>
      <c r="ML149" s="84"/>
      <c r="MM149" s="84"/>
      <c r="MN149" s="84"/>
      <c r="MO149" s="84"/>
      <c r="MP149" s="84"/>
      <c r="MQ149" s="84"/>
      <c r="MR149" s="84"/>
      <c r="MS149" s="84"/>
      <c r="MT149" s="84"/>
      <c r="MU149" s="84"/>
      <c r="MV149" s="84"/>
      <c r="MW149" s="84"/>
      <c r="MX149" s="84"/>
      <c r="MY149" s="84"/>
      <c r="MZ149" s="84"/>
      <c r="NA149" s="84"/>
      <c r="NB149" s="84"/>
      <c r="NC149" s="84"/>
      <c r="ND149" s="84"/>
      <c r="NE149" s="84"/>
      <c r="NF149" s="84"/>
      <c r="NG149" s="84"/>
      <c r="NH149" s="84"/>
      <c r="NI149" s="84"/>
      <c r="NJ149" s="84"/>
      <c r="NK149" s="84"/>
      <c r="NL149" s="84"/>
      <c r="NM149" s="84"/>
      <c r="NN149" s="84"/>
      <c r="NO149" s="84"/>
      <c r="NP149" s="84"/>
      <c r="NQ149" s="84"/>
      <c r="NR149" s="84"/>
      <c r="NS149" s="84"/>
      <c r="NT149" s="84"/>
      <c r="NU149" s="84"/>
      <c r="NV149" s="84"/>
      <c r="NW149" s="84"/>
    </row>
    <row r="150" spans="1:387" s="40" customFormat="1" ht="99" customHeight="1" x14ac:dyDescent="0.25">
      <c r="A150" s="79"/>
      <c r="B150" s="79"/>
      <c r="C150" s="79">
        <v>1</v>
      </c>
      <c r="D150" s="79"/>
      <c r="E150" s="79"/>
      <c r="F150" s="30"/>
      <c r="G150" s="30"/>
      <c r="H150" s="30">
        <v>1</v>
      </c>
      <c r="I150" s="30"/>
      <c r="J150" s="30"/>
      <c r="K150" s="30"/>
      <c r="L150" s="30"/>
      <c r="M150" s="32" t="s">
        <v>1545</v>
      </c>
      <c r="N150" s="33" t="s">
        <v>309</v>
      </c>
      <c r="O150" s="3" t="s">
        <v>1565</v>
      </c>
      <c r="P150" s="34" t="s">
        <v>2122</v>
      </c>
      <c r="Q150" s="10" t="s">
        <v>1609</v>
      </c>
      <c r="R150" s="32" t="s">
        <v>1083</v>
      </c>
      <c r="S150" s="35" t="s">
        <v>1546</v>
      </c>
      <c r="T150" s="82">
        <v>44747</v>
      </c>
      <c r="U150" s="82">
        <v>44750</v>
      </c>
      <c r="V150" s="82">
        <v>44880</v>
      </c>
      <c r="W150" s="36">
        <v>33000000</v>
      </c>
      <c r="X150" s="19">
        <v>0</v>
      </c>
      <c r="Y150" s="19">
        <v>0</v>
      </c>
      <c r="Z150" s="19">
        <v>0</v>
      </c>
      <c r="AA150" s="19">
        <v>0</v>
      </c>
      <c r="AB150" s="22">
        <f t="shared" si="17"/>
        <v>33000000</v>
      </c>
      <c r="AC150" s="19">
        <v>0</v>
      </c>
      <c r="AD150" s="22">
        <f t="shared" si="15"/>
        <v>33000000</v>
      </c>
      <c r="AE150" s="20">
        <v>0</v>
      </c>
      <c r="AF150" s="22">
        <f t="shared" si="16"/>
        <v>33000000</v>
      </c>
      <c r="AG150" s="25" t="s">
        <v>935</v>
      </c>
      <c r="AH150" s="37" t="s">
        <v>1013</v>
      </c>
      <c r="AI150" s="37" t="s">
        <v>1084</v>
      </c>
      <c r="AJ150" s="39">
        <v>900520676</v>
      </c>
      <c r="AK150" s="39">
        <v>4</v>
      </c>
      <c r="AL150" s="37" t="s">
        <v>1085</v>
      </c>
      <c r="AM150" s="39">
        <v>3225713</v>
      </c>
      <c r="AN150" s="108" t="s">
        <v>1086</v>
      </c>
      <c r="AO150" s="109" t="s">
        <v>20</v>
      </c>
      <c r="AP150" s="84"/>
      <c r="AQ150" s="84"/>
      <c r="AR150" s="84"/>
      <c r="AS150" s="84"/>
      <c r="AT150" s="84"/>
      <c r="AU150" s="84"/>
      <c r="AV150" s="84"/>
      <c r="AW150" s="84"/>
      <c r="AX150" s="84"/>
      <c r="AY150" s="84"/>
      <c r="AZ150" s="84"/>
      <c r="BA150" s="84"/>
      <c r="BB150" s="84"/>
      <c r="BC150" s="84"/>
      <c r="BD150" s="84"/>
      <c r="BE150" s="84"/>
      <c r="BF150" s="84"/>
      <c r="BG150" s="84"/>
      <c r="BH150" s="84"/>
      <c r="BI150" s="84"/>
      <c r="BJ150" s="84"/>
      <c r="BK150" s="84"/>
      <c r="BL150" s="84"/>
      <c r="BM150" s="84"/>
      <c r="BN150" s="84"/>
      <c r="BO150" s="84"/>
      <c r="BP150" s="84"/>
      <c r="BQ150" s="84"/>
      <c r="BR150" s="84"/>
      <c r="BS150" s="84"/>
      <c r="BT150" s="84"/>
      <c r="BU150" s="84"/>
      <c r="BV150" s="84"/>
      <c r="BW150" s="84"/>
      <c r="BX150" s="84"/>
      <c r="BY150" s="84"/>
      <c r="BZ150" s="84"/>
      <c r="CA150" s="84"/>
      <c r="CB150" s="84"/>
      <c r="CC150" s="84"/>
      <c r="CD150" s="84"/>
      <c r="CE150" s="84"/>
      <c r="CF150" s="84"/>
      <c r="CG150" s="84"/>
      <c r="CH150" s="84"/>
      <c r="CI150" s="84"/>
      <c r="CJ150" s="84"/>
      <c r="CK150" s="84"/>
      <c r="CL150" s="84"/>
      <c r="CM150" s="84"/>
      <c r="CN150" s="84"/>
      <c r="CO150" s="84"/>
      <c r="CP150" s="84"/>
      <c r="CQ150" s="84"/>
      <c r="CR150" s="84"/>
      <c r="CS150" s="84"/>
      <c r="CT150" s="84"/>
      <c r="CU150" s="84"/>
      <c r="CV150" s="84"/>
      <c r="CW150" s="84"/>
      <c r="CX150" s="84"/>
      <c r="CY150" s="84"/>
      <c r="CZ150" s="84"/>
      <c r="DA150" s="84"/>
      <c r="DB150" s="84"/>
      <c r="DC150" s="84"/>
      <c r="DD150" s="84"/>
      <c r="DE150" s="84"/>
      <c r="DF150" s="84"/>
      <c r="DG150" s="84"/>
      <c r="DH150" s="84"/>
      <c r="DI150" s="84"/>
      <c r="DJ150" s="84"/>
      <c r="DK150" s="84"/>
      <c r="DL150" s="84"/>
      <c r="DM150" s="84"/>
      <c r="DN150" s="84"/>
      <c r="DO150" s="84"/>
      <c r="DP150" s="84"/>
      <c r="DQ150" s="84"/>
      <c r="DR150" s="84"/>
      <c r="DS150" s="84"/>
      <c r="DT150" s="84"/>
      <c r="DU150" s="84"/>
      <c r="DV150" s="84"/>
      <c r="DW150" s="84"/>
      <c r="DX150" s="84"/>
      <c r="DY150" s="84"/>
      <c r="DZ150" s="84"/>
      <c r="EA150" s="84"/>
      <c r="EB150" s="84"/>
      <c r="EC150" s="84"/>
      <c r="ED150" s="84"/>
      <c r="EE150" s="84"/>
      <c r="EF150" s="84"/>
      <c r="EG150" s="84"/>
      <c r="EH150" s="84"/>
      <c r="EI150" s="84"/>
      <c r="EJ150" s="84"/>
      <c r="EK150" s="84"/>
      <c r="EL150" s="84"/>
      <c r="EM150" s="84"/>
      <c r="EN150" s="84"/>
      <c r="EO150" s="84"/>
      <c r="EP150" s="84"/>
      <c r="EQ150" s="84"/>
      <c r="ER150" s="84"/>
      <c r="ES150" s="84"/>
      <c r="ET150" s="84"/>
      <c r="EU150" s="84"/>
      <c r="EV150" s="84"/>
      <c r="EW150" s="84"/>
      <c r="EX150" s="84"/>
      <c r="EY150" s="84"/>
      <c r="EZ150" s="84"/>
      <c r="FA150" s="84"/>
      <c r="FB150" s="84"/>
      <c r="FC150" s="84"/>
      <c r="FD150" s="84"/>
      <c r="FE150" s="84"/>
      <c r="FF150" s="84"/>
      <c r="FG150" s="84"/>
      <c r="FH150" s="84"/>
      <c r="FI150" s="84"/>
      <c r="FJ150" s="84"/>
      <c r="FK150" s="84"/>
      <c r="FL150" s="84"/>
      <c r="FM150" s="84"/>
      <c r="FN150" s="84"/>
      <c r="FO150" s="84"/>
      <c r="FP150" s="84"/>
      <c r="FQ150" s="84"/>
      <c r="FR150" s="84"/>
      <c r="FS150" s="84"/>
      <c r="FT150" s="84"/>
      <c r="FU150" s="84"/>
      <c r="FV150" s="84"/>
      <c r="FW150" s="84"/>
      <c r="FX150" s="84"/>
      <c r="FY150" s="84"/>
      <c r="FZ150" s="84"/>
      <c r="GA150" s="84"/>
      <c r="GB150" s="84"/>
      <c r="GC150" s="84"/>
      <c r="GD150" s="84"/>
      <c r="GE150" s="84"/>
      <c r="GF150" s="84"/>
      <c r="GG150" s="84"/>
      <c r="GH150" s="84"/>
      <c r="GI150" s="84"/>
      <c r="GJ150" s="84"/>
      <c r="GK150" s="84"/>
      <c r="GL150" s="84"/>
      <c r="GM150" s="84"/>
      <c r="GN150" s="84"/>
      <c r="GO150" s="84"/>
      <c r="GP150" s="84"/>
      <c r="GQ150" s="84"/>
      <c r="GR150" s="84"/>
      <c r="GS150" s="84"/>
      <c r="GT150" s="84"/>
      <c r="GU150" s="84"/>
      <c r="GV150" s="84"/>
      <c r="GW150" s="84"/>
      <c r="GX150" s="84"/>
      <c r="GY150" s="84"/>
      <c r="GZ150" s="84"/>
      <c r="HA150" s="84"/>
      <c r="HB150" s="84"/>
      <c r="HC150" s="84"/>
      <c r="HD150" s="84"/>
      <c r="HE150" s="84"/>
      <c r="HF150" s="84"/>
      <c r="HG150" s="84"/>
      <c r="HH150" s="84"/>
      <c r="HI150" s="84"/>
      <c r="HJ150" s="84"/>
      <c r="HK150" s="84"/>
      <c r="HL150" s="84"/>
      <c r="HM150" s="84"/>
      <c r="HN150" s="84"/>
      <c r="HO150" s="84"/>
      <c r="HP150" s="84"/>
      <c r="HQ150" s="84"/>
      <c r="HR150" s="84"/>
      <c r="HS150" s="84"/>
      <c r="HT150" s="84"/>
      <c r="HU150" s="84"/>
      <c r="HV150" s="84"/>
      <c r="HW150" s="84"/>
      <c r="HX150" s="84"/>
      <c r="HY150" s="84"/>
      <c r="HZ150" s="84"/>
      <c r="IA150" s="84"/>
      <c r="IB150" s="84"/>
      <c r="IC150" s="84"/>
      <c r="ID150" s="84"/>
      <c r="IE150" s="84"/>
      <c r="IF150" s="84"/>
      <c r="IG150" s="84"/>
      <c r="IH150" s="84"/>
      <c r="II150" s="84"/>
      <c r="IJ150" s="84"/>
      <c r="IK150" s="84"/>
      <c r="IL150" s="84"/>
      <c r="IM150" s="84"/>
      <c r="IN150" s="84"/>
      <c r="IO150" s="84"/>
      <c r="IP150" s="84"/>
      <c r="IQ150" s="84"/>
      <c r="IR150" s="84"/>
      <c r="IS150" s="84"/>
      <c r="IT150" s="84"/>
      <c r="IU150" s="84"/>
      <c r="IV150" s="84"/>
      <c r="IW150" s="84"/>
      <c r="IX150" s="84"/>
      <c r="IY150" s="84"/>
      <c r="IZ150" s="84"/>
      <c r="JA150" s="84"/>
      <c r="JB150" s="84"/>
      <c r="JC150" s="84"/>
      <c r="JD150" s="84"/>
      <c r="JE150" s="84"/>
      <c r="JF150" s="84"/>
      <c r="JG150" s="84"/>
      <c r="JH150" s="84"/>
      <c r="JI150" s="84"/>
      <c r="JJ150" s="84"/>
      <c r="JK150" s="84"/>
      <c r="JL150" s="84"/>
      <c r="JM150" s="84"/>
      <c r="JN150" s="84"/>
      <c r="JO150" s="84"/>
      <c r="JP150" s="84"/>
      <c r="JQ150" s="84"/>
      <c r="JR150" s="84"/>
      <c r="JS150" s="84"/>
      <c r="JT150" s="84"/>
      <c r="JU150" s="84"/>
      <c r="JV150" s="84"/>
      <c r="JW150" s="84"/>
      <c r="JX150" s="84"/>
      <c r="JY150" s="84"/>
      <c r="JZ150" s="84"/>
      <c r="KA150" s="84"/>
      <c r="KB150" s="84"/>
      <c r="KC150" s="84"/>
      <c r="KD150" s="84"/>
      <c r="KE150" s="84"/>
      <c r="KF150" s="84"/>
      <c r="KG150" s="84"/>
      <c r="KH150" s="84"/>
      <c r="KI150" s="84"/>
      <c r="KJ150" s="84"/>
      <c r="KK150" s="84"/>
      <c r="KL150" s="84"/>
      <c r="KM150" s="84"/>
      <c r="KN150" s="84"/>
      <c r="KO150" s="84"/>
      <c r="KP150" s="84"/>
      <c r="KQ150" s="84"/>
      <c r="KR150" s="84"/>
      <c r="KS150" s="84"/>
      <c r="KT150" s="84"/>
      <c r="KU150" s="84"/>
      <c r="KV150" s="84"/>
      <c r="KW150" s="84"/>
      <c r="KX150" s="84"/>
      <c r="KY150" s="84"/>
      <c r="KZ150" s="84"/>
      <c r="LA150" s="84"/>
      <c r="LB150" s="84"/>
      <c r="LC150" s="84"/>
      <c r="LD150" s="84"/>
      <c r="LE150" s="84"/>
      <c r="LF150" s="84"/>
      <c r="LG150" s="84"/>
      <c r="LH150" s="84"/>
      <c r="LI150" s="84"/>
      <c r="LJ150" s="84"/>
      <c r="LK150" s="84"/>
      <c r="LL150" s="84"/>
      <c r="LM150" s="84"/>
      <c r="LN150" s="84"/>
      <c r="LO150" s="84"/>
      <c r="LP150" s="84"/>
      <c r="LQ150" s="84"/>
      <c r="LR150" s="84"/>
      <c r="LS150" s="84"/>
      <c r="LT150" s="84"/>
      <c r="LU150" s="84"/>
      <c r="LV150" s="84"/>
      <c r="LW150" s="84"/>
      <c r="LX150" s="84"/>
      <c r="LY150" s="84"/>
      <c r="LZ150" s="84"/>
      <c r="MA150" s="84"/>
      <c r="MB150" s="84"/>
      <c r="MC150" s="84"/>
      <c r="MD150" s="84"/>
      <c r="ME150" s="84"/>
      <c r="MF150" s="84"/>
      <c r="MG150" s="84"/>
      <c r="MH150" s="84"/>
      <c r="MI150" s="84"/>
      <c r="MJ150" s="84"/>
      <c r="MK150" s="84"/>
      <c r="ML150" s="84"/>
      <c r="MM150" s="84"/>
      <c r="MN150" s="84"/>
      <c r="MO150" s="84"/>
      <c r="MP150" s="84"/>
      <c r="MQ150" s="84"/>
      <c r="MR150" s="84"/>
      <c r="MS150" s="84"/>
      <c r="MT150" s="84"/>
      <c r="MU150" s="84"/>
      <c r="MV150" s="84"/>
      <c r="MW150" s="84"/>
      <c r="MX150" s="84"/>
      <c r="MY150" s="84"/>
      <c r="MZ150" s="84"/>
      <c r="NA150" s="84"/>
      <c r="NB150" s="84"/>
      <c r="NC150" s="84"/>
      <c r="ND150" s="84"/>
      <c r="NE150" s="84"/>
      <c r="NF150" s="84"/>
      <c r="NG150" s="84"/>
      <c r="NH150" s="84"/>
      <c r="NI150" s="84"/>
      <c r="NJ150" s="84"/>
      <c r="NK150" s="84"/>
      <c r="NL150" s="84"/>
      <c r="NM150" s="84"/>
      <c r="NN150" s="84"/>
      <c r="NO150" s="84"/>
      <c r="NP150" s="84"/>
      <c r="NQ150" s="84"/>
      <c r="NR150" s="84"/>
      <c r="NS150" s="84"/>
      <c r="NT150" s="84"/>
      <c r="NU150" s="84"/>
      <c r="NV150" s="84"/>
      <c r="NW150" s="84"/>
    </row>
    <row r="151" spans="1:387" s="40" customFormat="1" ht="99" customHeight="1" x14ac:dyDescent="0.25">
      <c r="A151" s="79"/>
      <c r="B151" s="79">
        <v>1</v>
      </c>
      <c r="C151" s="79"/>
      <c r="D151" s="79"/>
      <c r="E151" s="79"/>
      <c r="F151" s="30"/>
      <c r="G151" s="30"/>
      <c r="H151" s="30">
        <v>1</v>
      </c>
      <c r="I151" s="30"/>
      <c r="J151" s="30"/>
      <c r="K151" s="30"/>
      <c r="L151" s="30"/>
      <c r="M151" s="32" t="s">
        <v>1603</v>
      </c>
      <c r="N151" s="33" t="s">
        <v>48</v>
      </c>
      <c r="O151" s="3" t="s">
        <v>1617</v>
      </c>
      <c r="P151" s="34" t="s">
        <v>2123</v>
      </c>
      <c r="Q151" s="10" t="s">
        <v>1927</v>
      </c>
      <c r="R151" s="32" t="s">
        <v>1605</v>
      </c>
      <c r="S151" s="35" t="s">
        <v>1604</v>
      </c>
      <c r="T151" s="82">
        <v>44749</v>
      </c>
      <c r="U151" s="82">
        <v>44768</v>
      </c>
      <c r="V151" s="82">
        <v>44926</v>
      </c>
      <c r="W151" s="36">
        <v>30000000</v>
      </c>
      <c r="X151" s="19">
        <v>0</v>
      </c>
      <c r="Y151" s="19">
        <v>0</v>
      </c>
      <c r="Z151" s="19">
        <v>0</v>
      </c>
      <c r="AA151" s="19">
        <v>0</v>
      </c>
      <c r="AB151" s="22">
        <f t="shared" si="17"/>
        <v>30000000</v>
      </c>
      <c r="AC151" s="19">
        <v>0</v>
      </c>
      <c r="AD151" s="22">
        <f t="shared" ref="AD151:AD155" si="18">AB151+AC151</f>
        <v>30000000</v>
      </c>
      <c r="AE151" s="20">
        <v>0</v>
      </c>
      <c r="AF151" s="22">
        <f t="shared" ref="AF151:AF155" si="19">AD151-AE151</f>
        <v>30000000</v>
      </c>
      <c r="AG151" s="38" t="s">
        <v>676</v>
      </c>
      <c r="AH151" s="37" t="s">
        <v>1013</v>
      </c>
      <c r="AI151" s="37" t="s">
        <v>1606</v>
      </c>
      <c r="AJ151" s="39">
        <v>800233981</v>
      </c>
      <c r="AK151" s="39">
        <v>2</v>
      </c>
      <c r="AL151" s="37" t="s">
        <v>1607</v>
      </c>
      <c r="AM151" s="39">
        <v>3713402</v>
      </c>
      <c r="AN151" s="108" t="s">
        <v>1608</v>
      </c>
      <c r="AO151" s="109" t="s">
        <v>20</v>
      </c>
      <c r="AP151" s="84"/>
      <c r="AQ151" s="84"/>
      <c r="AR151" s="84"/>
      <c r="AS151" s="84"/>
      <c r="AT151" s="84"/>
      <c r="AU151" s="84"/>
      <c r="AV151" s="84"/>
      <c r="AW151" s="84"/>
      <c r="AX151" s="84"/>
      <c r="AY151" s="84"/>
      <c r="AZ151" s="84"/>
      <c r="BA151" s="84"/>
      <c r="BB151" s="84"/>
      <c r="BC151" s="84"/>
      <c r="BD151" s="84"/>
      <c r="BE151" s="84"/>
      <c r="BF151" s="84"/>
      <c r="BG151" s="84"/>
      <c r="BH151" s="84"/>
      <c r="BI151" s="84"/>
      <c r="BJ151" s="84"/>
      <c r="BK151" s="84"/>
      <c r="BL151" s="84"/>
      <c r="BM151" s="84"/>
      <c r="BN151" s="84"/>
      <c r="BO151" s="84"/>
      <c r="BP151" s="84"/>
      <c r="BQ151" s="84"/>
      <c r="BR151" s="84"/>
      <c r="BS151" s="84"/>
      <c r="BT151" s="84"/>
      <c r="BU151" s="84"/>
      <c r="BV151" s="84"/>
      <c r="BW151" s="84"/>
      <c r="BX151" s="84"/>
      <c r="BY151" s="84"/>
      <c r="BZ151" s="84"/>
      <c r="CA151" s="84"/>
      <c r="CB151" s="84"/>
      <c r="CC151" s="84"/>
      <c r="CD151" s="84"/>
      <c r="CE151" s="84"/>
      <c r="CF151" s="84"/>
      <c r="CG151" s="84"/>
      <c r="CH151" s="84"/>
      <c r="CI151" s="84"/>
      <c r="CJ151" s="84"/>
      <c r="CK151" s="84"/>
      <c r="CL151" s="84"/>
      <c r="CM151" s="84"/>
      <c r="CN151" s="84"/>
      <c r="CO151" s="84"/>
      <c r="CP151" s="84"/>
      <c r="CQ151" s="84"/>
      <c r="CR151" s="84"/>
      <c r="CS151" s="84"/>
      <c r="CT151" s="84"/>
      <c r="CU151" s="84"/>
      <c r="CV151" s="84"/>
      <c r="CW151" s="84"/>
      <c r="CX151" s="84"/>
      <c r="CY151" s="84"/>
      <c r="CZ151" s="84"/>
      <c r="DA151" s="84"/>
      <c r="DB151" s="84"/>
      <c r="DC151" s="84"/>
      <c r="DD151" s="84"/>
      <c r="DE151" s="84"/>
      <c r="DF151" s="84"/>
      <c r="DG151" s="84"/>
      <c r="DH151" s="84"/>
      <c r="DI151" s="84"/>
      <c r="DJ151" s="84"/>
      <c r="DK151" s="84"/>
      <c r="DL151" s="84"/>
      <c r="DM151" s="84"/>
      <c r="DN151" s="84"/>
      <c r="DO151" s="84"/>
      <c r="DP151" s="84"/>
      <c r="DQ151" s="84"/>
      <c r="DR151" s="84"/>
      <c r="DS151" s="84"/>
      <c r="DT151" s="84"/>
      <c r="DU151" s="84"/>
      <c r="DV151" s="84"/>
      <c r="DW151" s="84"/>
      <c r="DX151" s="84"/>
      <c r="DY151" s="84"/>
      <c r="DZ151" s="84"/>
      <c r="EA151" s="84"/>
      <c r="EB151" s="84"/>
      <c r="EC151" s="84"/>
      <c r="ED151" s="84"/>
      <c r="EE151" s="84"/>
      <c r="EF151" s="84"/>
      <c r="EG151" s="84"/>
      <c r="EH151" s="84"/>
      <c r="EI151" s="84"/>
      <c r="EJ151" s="84"/>
      <c r="EK151" s="84"/>
      <c r="EL151" s="84"/>
      <c r="EM151" s="84"/>
      <c r="EN151" s="84"/>
      <c r="EO151" s="84"/>
      <c r="EP151" s="84"/>
      <c r="EQ151" s="84"/>
      <c r="ER151" s="84"/>
      <c r="ES151" s="84"/>
      <c r="ET151" s="84"/>
      <c r="EU151" s="84"/>
      <c r="EV151" s="84"/>
      <c r="EW151" s="84"/>
      <c r="EX151" s="84"/>
      <c r="EY151" s="84"/>
      <c r="EZ151" s="84"/>
      <c r="FA151" s="84"/>
      <c r="FB151" s="84"/>
      <c r="FC151" s="84"/>
      <c r="FD151" s="84"/>
      <c r="FE151" s="84"/>
      <c r="FF151" s="84"/>
      <c r="FG151" s="84"/>
      <c r="FH151" s="84"/>
      <c r="FI151" s="84"/>
      <c r="FJ151" s="84"/>
      <c r="FK151" s="84"/>
      <c r="FL151" s="84"/>
      <c r="FM151" s="84"/>
      <c r="FN151" s="84"/>
      <c r="FO151" s="84"/>
      <c r="FP151" s="84"/>
      <c r="FQ151" s="84"/>
      <c r="FR151" s="84"/>
      <c r="FS151" s="84"/>
      <c r="FT151" s="84"/>
      <c r="FU151" s="84"/>
      <c r="FV151" s="84"/>
      <c r="FW151" s="84"/>
      <c r="FX151" s="84"/>
      <c r="FY151" s="84"/>
      <c r="FZ151" s="84"/>
      <c r="GA151" s="84"/>
      <c r="GB151" s="84"/>
      <c r="GC151" s="84"/>
      <c r="GD151" s="84"/>
      <c r="GE151" s="84"/>
      <c r="GF151" s="84"/>
      <c r="GG151" s="84"/>
      <c r="GH151" s="84"/>
      <c r="GI151" s="84"/>
      <c r="GJ151" s="84"/>
      <c r="GK151" s="84"/>
      <c r="GL151" s="84"/>
      <c r="GM151" s="84"/>
      <c r="GN151" s="84"/>
      <c r="GO151" s="84"/>
      <c r="GP151" s="84"/>
      <c r="GQ151" s="84"/>
      <c r="GR151" s="84"/>
      <c r="GS151" s="84"/>
      <c r="GT151" s="84"/>
      <c r="GU151" s="84"/>
      <c r="GV151" s="84"/>
      <c r="GW151" s="84"/>
      <c r="GX151" s="84"/>
      <c r="GY151" s="84"/>
      <c r="GZ151" s="84"/>
      <c r="HA151" s="84"/>
      <c r="HB151" s="84"/>
      <c r="HC151" s="84"/>
      <c r="HD151" s="84"/>
      <c r="HE151" s="84"/>
      <c r="HF151" s="84"/>
      <c r="HG151" s="84"/>
      <c r="HH151" s="84"/>
      <c r="HI151" s="84"/>
      <c r="HJ151" s="84"/>
      <c r="HK151" s="84"/>
      <c r="HL151" s="84"/>
      <c r="HM151" s="84"/>
      <c r="HN151" s="84"/>
      <c r="HO151" s="84"/>
      <c r="HP151" s="84"/>
      <c r="HQ151" s="84"/>
      <c r="HR151" s="84"/>
      <c r="HS151" s="84"/>
      <c r="HT151" s="84"/>
      <c r="HU151" s="84"/>
      <c r="HV151" s="84"/>
      <c r="HW151" s="84"/>
      <c r="HX151" s="84"/>
      <c r="HY151" s="84"/>
      <c r="HZ151" s="84"/>
      <c r="IA151" s="84"/>
      <c r="IB151" s="84"/>
      <c r="IC151" s="84"/>
      <c r="ID151" s="84"/>
      <c r="IE151" s="84"/>
      <c r="IF151" s="84"/>
      <c r="IG151" s="84"/>
      <c r="IH151" s="84"/>
      <c r="II151" s="84"/>
      <c r="IJ151" s="84"/>
      <c r="IK151" s="84"/>
      <c r="IL151" s="84"/>
      <c r="IM151" s="84"/>
      <c r="IN151" s="84"/>
      <c r="IO151" s="84"/>
      <c r="IP151" s="84"/>
      <c r="IQ151" s="84"/>
      <c r="IR151" s="84"/>
      <c r="IS151" s="84"/>
      <c r="IT151" s="84"/>
      <c r="IU151" s="84"/>
      <c r="IV151" s="84"/>
      <c r="IW151" s="84"/>
      <c r="IX151" s="84"/>
      <c r="IY151" s="84"/>
      <c r="IZ151" s="84"/>
      <c r="JA151" s="84"/>
      <c r="JB151" s="84"/>
      <c r="JC151" s="84"/>
      <c r="JD151" s="84"/>
      <c r="JE151" s="84"/>
      <c r="JF151" s="84"/>
      <c r="JG151" s="84"/>
      <c r="JH151" s="84"/>
      <c r="JI151" s="84"/>
      <c r="JJ151" s="84"/>
      <c r="JK151" s="84"/>
      <c r="JL151" s="84"/>
      <c r="JM151" s="84"/>
      <c r="JN151" s="84"/>
      <c r="JO151" s="84"/>
      <c r="JP151" s="84"/>
      <c r="JQ151" s="84"/>
      <c r="JR151" s="84"/>
      <c r="JS151" s="84"/>
      <c r="JT151" s="84"/>
      <c r="JU151" s="84"/>
      <c r="JV151" s="84"/>
      <c r="JW151" s="84"/>
      <c r="JX151" s="84"/>
      <c r="JY151" s="84"/>
      <c r="JZ151" s="84"/>
      <c r="KA151" s="84"/>
      <c r="KB151" s="84"/>
      <c r="KC151" s="84"/>
      <c r="KD151" s="84"/>
      <c r="KE151" s="84"/>
      <c r="KF151" s="84"/>
      <c r="KG151" s="84"/>
      <c r="KH151" s="84"/>
      <c r="KI151" s="84"/>
      <c r="KJ151" s="84"/>
      <c r="KK151" s="84"/>
      <c r="KL151" s="84"/>
      <c r="KM151" s="84"/>
      <c r="KN151" s="84"/>
      <c r="KO151" s="84"/>
      <c r="KP151" s="84"/>
      <c r="KQ151" s="84"/>
      <c r="KR151" s="84"/>
      <c r="KS151" s="84"/>
      <c r="KT151" s="84"/>
      <c r="KU151" s="84"/>
      <c r="KV151" s="84"/>
      <c r="KW151" s="84"/>
      <c r="KX151" s="84"/>
      <c r="KY151" s="84"/>
      <c r="KZ151" s="84"/>
      <c r="LA151" s="84"/>
      <c r="LB151" s="84"/>
      <c r="LC151" s="84"/>
      <c r="LD151" s="84"/>
      <c r="LE151" s="84"/>
      <c r="LF151" s="84"/>
      <c r="LG151" s="84"/>
      <c r="LH151" s="84"/>
      <c r="LI151" s="84"/>
      <c r="LJ151" s="84"/>
      <c r="LK151" s="84"/>
      <c r="LL151" s="84"/>
      <c r="LM151" s="84"/>
      <c r="LN151" s="84"/>
      <c r="LO151" s="84"/>
      <c r="LP151" s="84"/>
      <c r="LQ151" s="84"/>
      <c r="LR151" s="84"/>
      <c r="LS151" s="84"/>
      <c r="LT151" s="84"/>
      <c r="LU151" s="84"/>
      <c r="LV151" s="84"/>
      <c r="LW151" s="84"/>
      <c r="LX151" s="84"/>
      <c r="LY151" s="84"/>
      <c r="LZ151" s="84"/>
      <c r="MA151" s="84"/>
      <c r="MB151" s="84"/>
      <c r="MC151" s="84"/>
      <c r="MD151" s="84"/>
      <c r="ME151" s="84"/>
      <c r="MF151" s="84"/>
      <c r="MG151" s="84"/>
      <c r="MH151" s="84"/>
      <c r="MI151" s="84"/>
      <c r="MJ151" s="84"/>
      <c r="MK151" s="84"/>
      <c r="ML151" s="84"/>
      <c r="MM151" s="84"/>
      <c r="MN151" s="84"/>
      <c r="MO151" s="84"/>
      <c r="MP151" s="84"/>
      <c r="MQ151" s="84"/>
      <c r="MR151" s="84"/>
      <c r="MS151" s="84"/>
      <c r="MT151" s="84"/>
      <c r="MU151" s="84"/>
      <c r="MV151" s="84"/>
      <c r="MW151" s="84"/>
      <c r="MX151" s="84"/>
      <c r="MY151" s="84"/>
      <c r="MZ151" s="84"/>
      <c r="NA151" s="84"/>
      <c r="NB151" s="84"/>
      <c r="NC151" s="84"/>
      <c r="ND151" s="84"/>
      <c r="NE151" s="84"/>
      <c r="NF151" s="84"/>
      <c r="NG151" s="84"/>
      <c r="NH151" s="84"/>
      <c r="NI151" s="84"/>
      <c r="NJ151" s="84"/>
      <c r="NK151" s="84"/>
      <c r="NL151" s="84"/>
      <c r="NM151" s="84"/>
      <c r="NN151" s="84"/>
      <c r="NO151" s="84"/>
      <c r="NP151" s="84"/>
      <c r="NQ151" s="84"/>
      <c r="NR151" s="84"/>
      <c r="NS151" s="84"/>
      <c r="NT151" s="84"/>
      <c r="NU151" s="84"/>
      <c r="NV151" s="84"/>
      <c r="NW151" s="84"/>
    </row>
    <row r="152" spans="1:387" s="40" customFormat="1" ht="99" customHeight="1" x14ac:dyDescent="0.25">
      <c r="A152" s="79"/>
      <c r="B152" s="79"/>
      <c r="C152" s="79">
        <v>1</v>
      </c>
      <c r="D152" s="79"/>
      <c r="E152" s="79"/>
      <c r="F152" s="30"/>
      <c r="G152" s="30"/>
      <c r="H152" s="30"/>
      <c r="I152" s="30">
        <v>1</v>
      </c>
      <c r="J152" s="30"/>
      <c r="K152" s="30"/>
      <c r="L152" s="30"/>
      <c r="M152" s="32" t="s">
        <v>1207</v>
      </c>
      <c r="N152" s="33" t="s">
        <v>86</v>
      </c>
      <c r="O152" s="3" t="s">
        <v>1566</v>
      </c>
      <c r="P152" s="34" t="s">
        <v>2124</v>
      </c>
      <c r="Q152" s="10" t="s">
        <v>1645</v>
      </c>
      <c r="R152" s="32" t="s">
        <v>1553</v>
      </c>
      <c r="S152" s="35" t="s">
        <v>1554</v>
      </c>
      <c r="T152" s="82">
        <v>44749</v>
      </c>
      <c r="U152" s="82">
        <v>44754</v>
      </c>
      <c r="V152" s="82">
        <v>44905</v>
      </c>
      <c r="W152" s="36">
        <v>294723840</v>
      </c>
      <c r="X152" s="19">
        <v>0</v>
      </c>
      <c r="Y152" s="19">
        <v>0</v>
      </c>
      <c r="Z152" s="19">
        <v>0</v>
      </c>
      <c r="AA152" s="19">
        <v>0</v>
      </c>
      <c r="AB152" s="22">
        <f t="shared" si="17"/>
        <v>294723840</v>
      </c>
      <c r="AC152" s="19">
        <v>0</v>
      </c>
      <c r="AD152" s="22">
        <f t="shared" si="18"/>
        <v>294723840</v>
      </c>
      <c r="AE152" s="20">
        <v>0</v>
      </c>
      <c r="AF152" s="22">
        <f t="shared" si="19"/>
        <v>294723840</v>
      </c>
      <c r="AG152" s="38" t="s">
        <v>384</v>
      </c>
      <c r="AH152" s="37" t="s">
        <v>1013</v>
      </c>
      <c r="AI152" s="37" t="s">
        <v>370</v>
      </c>
      <c r="AJ152" s="39">
        <v>830014277</v>
      </c>
      <c r="AK152" s="39">
        <v>5</v>
      </c>
      <c r="AL152" s="37" t="s">
        <v>946</v>
      </c>
      <c r="AM152" s="39">
        <v>4302331</v>
      </c>
      <c r="AN152" s="108" t="s">
        <v>1555</v>
      </c>
      <c r="AO152" s="109" t="s">
        <v>20</v>
      </c>
      <c r="AP152" s="84"/>
      <c r="AQ152" s="84"/>
      <c r="AR152" s="84"/>
      <c r="AS152" s="84"/>
      <c r="AT152" s="84"/>
      <c r="AU152" s="84"/>
      <c r="AV152" s="84"/>
      <c r="AW152" s="84"/>
      <c r="AX152" s="84"/>
      <c r="AY152" s="84"/>
      <c r="AZ152" s="84"/>
      <c r="BA152" s="84"/>
      <c r="BB152" s="84"/>
      <c r="BC152" s="84"/>
      <c r="BD152" s="84"/>
      <c r="BE152" s="84"/>
      <c r="BF152" s="84"/>
      <c r="BG152" s="84"/>
      <c r="BH152" s="84"/>
      <c r="BI152" s="84"/>
      <c r="BJ152" s="84"/>
      <c r="BK152" s="84"/>
      <c r="BL152" s="84"/>
      <c r="BM152" s="84"/>
      <c r="BN152" s="84"/>
      <c r="BO152" s="84"/>
      <c r="BP152" s="84"/>
      <c r="BQ152" s="84"/>
      <c r="BR152" s="84"/>
      <c r="BS152" s="84"/>
      <c r="BT152" s="84"/>
      <c r="BU152" s="84"/>
      <c r="BV152" s="84"/>
      <c r="BW152" s="84"/>
      <c r="BX152" s="84"/>
      <c r="BY152" s="84"/>
      <c r="BZ152" s="84"/>
      <c r="CA152" s="84"/>
      <c r="CB152" s="84"/>
      <c r="CC152" s="84"/>
      <c r="CD152" s="84"/>
      <c r="CE152" s="84"/>
      <c r="CF152" s="84"/>
      <c r="CG152" s="84"/>
      <c r="CH152" s="84"/>
      <c r="CI152" s="84"/>
      <c r="CJ152" s="84"/>
      <c r="CK152" s="84"/>
      <c r="CL152" s="84"/>
      <c r="CM152" s="84"/>
      <c r="CN152" s="84"/>
      <c r="CO152" s="84"/>
      <c r="CP152" s="84"/>
      <c r="CQ152" s="84"/>
      <c r="CR152" s="84"/>
      <c r="CS152" s="84"/>
      <c r="CT152" s="84"/>
      <c r="CU152" s="84"/>
      <c r="CV152" s="84"/>
      <c r="CW152" s="84"/>
      <c r="CX152" s="84"/>
      <c r="CY152" s="84"/>
      <c r="CZ152" s="84"/>
      <c r="DA152" s="84"/>
      <c r="DB152" s="84"/>
      <c r="DC152" s="84"/>
      <c r="DD152" s="84"/>
      <c r="DE152" s="84"/>
      <c r="DF152" s="84"/>
      <c r="DG152" s="84"/>
      <c r="DH152" s="84"/>
      <c r="DI152" s="84"/>
      <c r="DJ152" s="84"/>
      <c r="DK152" s="84"/>
      <c r="DL152" s="84"/>
      <c r="DM152" s="84"/>
      <c r="DN152" s="84"/>
      <c r="DO152" s="84"/>
      <c r="DP152" s="84"/>
      <c r="DQ152" s="84"/>
      <c r="DR152" s="84"/>
      <c r="DS152" s="84"/>
      <c r="DT152" s="84"/>
      <c r="DU152" s="84"/>
      <c r="DV152" s="84"/>
      <c r="DW152" s="84"/>
      <c r="DX152" s="84"/>
      <c r="DY152" s="84"/>
      <c r="DZ152" s="84"/>
      <c r="EA152" s="84"/>
      <c r="EB152" s="84"/>
      <c r="EC152" s="84"/>
      <c r="ED152" s="84"/>
      <c r="EE152" s="84"/>
      <c r="EF152" s="84"/>
      <c r="EG152" s="84"/>
      <c r="EH152" s="84"/>
      <c r="EI152" s="84"/>
      <c r="EJ152" s="84"/>
      <c r="EK152" s="84"/>
      <c r="EL152" s="84"/>
      <c r="EM152" s="84"/>
      <c r="EN152" s="84"/>
      <c r="EO152" s="84"/>
      <c r="EP152" s="84"/>
      <c r="EQ152" s="84"/>
      <c r="ER152" s="84"/>
      <c r="ES152" s="84"/>
      <c r="ET152" s="84"/>
      <c r="EU152" s="84"/>
      <c r="EV152" s="84"/>
      <c r="EW152" s="84"/>
      <c r="EX152" s="84"/>
      <c r="EY152" s="84"/>
      <c r="EZ152" s="84"/>
      <c r="FA152" s="84"/>
      <c r="FB152" s="84"/>
      <c r="FC152" s="84"/>
      <c r="FD152" s="84"/>
      <c r="FE152" s="84"/>
      <c r="FF152" s="84"/>
      <c r="FG152" s="84"/>
      <c r="FH152" s="84"/>
      <c r="FI152" s="84"/>
      <c r="FJ152" s="84"/>
      <c r="FK152" s="84"/>
      <c r="FL152" s="84"/>
      <c r="FM152" s="84"/>
      <c r="FN152" s="84"/>
      <c r="FO152" s="84"/>
      <c r="FP152" s="84"/>
      <c r="FQ152" s="84"/>
      <c r="FR152" s="84"/>
      <c r="FS152" s="84"/>
      <c r="FT152" s="84"/>
      <c r="FU152" s="84"/>
      <c r="FV152" s="84"/>
      <c r="FW152" s="84"/>
      <c r="FX152" s="84"/>
      <c r="FY152" s="84"/>
      <c r="FZ152" s="84"/>
      <c r="GA152" s="84"/>
      <c r="GB152" s="84"/>
      <c r="GC152" s="84"/>
      <c r="GD152" s="84"/>
      <c r="GE152" s="84"/>
      <c r="GF152" s="84"/>
      <c r="GG152" s="84"/>
      <c r="GH152" s="84"/>
      <c r="GI152" s="84"/>
      <c r="GJ152" s="84"/>
      <c r="GK152" s="84"/>
      <c r="GL152" s="84"/>
      <c r="GM152" s="84"/>
      <c r="GN152" s="84"/>
      <c r="GO152" s="84"/>
      <c r="GP152" s="84"/>
      <c r="GQ152" s="84"/>
      <c r="GR152" s="84"/>
      <c r="GS152" s="84"/>
      <c r="GT152" s="84"/>
      <c r="GU152" s="84"/>
      <c r="GV152" s="84"/>
      <c r="GW152" s="84"/>
      <c r="GX152" s="84"/>
      <c r="GY152" s="84"/>
      <c r="GZ152" s="84"/>
      <c r="HA152" s="84"/>
      <c r="HB152" s="84"/>
      <c r="HC152" s="84"/>
      <c r="HD152" s="84"/>
      <c r="HE152" s="84"/>
      <c r="HF152" s="84"/>
      <c r="HG152" s="84"/>
      <c r="HH152" s="84"/>
      <c r="HI152" s="84"/>
      <c r="HJ152" s="84"/>
      <c r="HK152" s="84"/>
      <c r="HL152" s="84"/>
      <c r="HM152" s="84"/>
      <c r="HN152" s="84"/>
      <c r="HO152" s="84"/>
      <c r="HP152" s="84"/>
      <c r="HQ152" s="84"/>
      <c r="HR152" s="84"/>
      <c r="HS152" s="84"/>
      <c r="HT152" s="84"/>
      <c r="HU152" s="84"/>
      <c r="HV152" s="84"/>
      <c r="HW152" s="84"/>
      <c r="HX152" s="84"/>
      <c r="HY152" s="84"/>
      <c r="HZ152" s="84"/>
      <c r="IA152" s="84"/>
      <c r="IB152" s="84"/>
      <c r="IC152" s="84"/>
      <c r="ID152" s="84"/>
      <c r="IE152" s="84"/>
      <c r="IF152" s="84"/>
      <c r="IG152" s="84"/>
      <c r="IH152" s="84"/>
      <c r="II152" s="84"/>
      <c r="IJ152" s="84"/>
      <c r="IK152" s="84"/>
      <c r="IL152" s="84"/>
      <c r="IM152" s="84"/>
      <c r="IN152" s="84"/>
      <c r="IO152" s="84"/>
      <c r="IP152" s="84"/>
      <c r="IQ152" s="84"/>
      <c r="IR152" s="84"/>
      <c r="IS152" s="84"/>
      <c r="IT152" s="84"/>
      <c r="IU152" s="84"/>
      <c r="IV152" s="84"/>
      <c r="IW152" s="84"/>
      <c r="IX152" s="84"/>
      <c r="IY152" s="84"/>
      <c r="IZ152" s="84"/>
      <c r="JA152" s="84"/>
      <c r="JB152" s="84"/>
      <c r="JC152" s="84"/>
      <c r="JD152" s="84"/>
      <c r="JE152" s="84"/>
      <c r="JF152" s="84"/>
      <c r="JG152" s="84"/>
      <c r="JH152" s="84"/>
      <c r="JI152" s="84"/>
      <c r="JJ152" s="84"/>
      <c r="JK152" s="84"/>
      <c r="JL152" s="84"/>
      <c r="JM152" s="84"/>
      <c r="JN152" s="84"/>
      <c r="JO152" s="84"/>
      <c r="JP152" s="84"/>
      <c r="JQ152" s="84"/>
      <c r="JR152" s="84"/>
      <c r="JS152" s="84"/>
      <c r="JT152" s="84"/>
      <c r="JU152" s="84"/>
      <c r="JV152" s="84"/>
      <c r="JW152" s="84"/>
      <c r="JX152" s="84"/>
      <c r="JY152" s="84"/>
      <c r="JZ152" s="84"/>
      <c r="KA152" s="84"/>
      <c r="KB152" s="84"/>
      <c r="KC152" s="84"/>
      <c r="KD152" s="84"/>
      <c r="KE152" s="84"/>
      <c r="KF152" s="84"/>
      <c r="KG152" s="84"/>
      <c r="KH152" s="84"/>
      <c r="KI152" s="84"/>
      <c r="KJ152" s="84"/>
      <c r="KK152" s="84"/>
      <c r="KL152" s="84"/>
      <c r="KM152" s="84"/>
      <c r="KN152" s="84"/>
      <c r="KO152" s="84"/>
      <c r="KP152" s="84"/>
      <c r="KQ152" s="84"/>
      <c r="KR152" s="84"/>
      <c r="KS152" s="84"/>
      <c r="KT152" s="84"/>
      <c r="KU152" s="84"/>
      <c r="KV152" s="84"/>
      <c r="KW152" s="84"/>
      <c r="KX152" s="84"/>
      <c r="KY152" s="84"/>
      <c r="KZ152" s="84"/>
      <c r="LA152" s="84"/>
      <c r="LB152" s="84"/>
      <c r="LC152" s="84"/>
      <c r="LD152" s="84"/>
      <c r="LE152" s="84"/>
      <c r="LF152" s="84"/>
      <c r="LG152" s="84"/>
      <c r="LH152" s="84"/>
      <c r="LI152" s="84"/>
      <c r="LJ152" s="84"/>
      <c r="LK152" s="84"/>
      <c r="LL152" s="84"/>
      <c r="LM152" s="84"/>
      <c r="LN152" s="84"/>
      <c r="LO152" s="84"/>
      <c r="LP152" s="84"/>
      <c r="LQ152" s="84"/>
      <c r="LR152" s="84"/>
      <c r="LS152" s="84"/>
      <c r="LT152" s="84"/>
      <c r="LU152" s="84"/>
      <c r="LV152" s="84"/>
      <c r="LW152" s="84"/>
      <c r="LX152" s="84"/>
      <c r="LY152" s="84"/>
      <c r="LZ152" s="84"/>
      <c r="MA152" s="84"/>
      <c r="MB152" s="84"/>
      <c r="MC152" s="84"/>
      <c r="MD152" s="84"/>
      <c r="ME152" s="84"/>
      <c r="MF152" s="84"/>
      <c r="MG152" s="84"/>
      <c r="MH152" s="84"/>
      <c r="MI152" s="84"/>
      <c r="MJ152" s="84"/>
      <c r="MK152" s="84"/>
      <c r="ML152" s="84"/>
      <c r="MM152" s="84"/>
      <c r="MN152" s="84"/>
      <c r="MO152" s="84"/>
      <c r="MP152" s="84"/>
      <c r="MQ152" s="84"/>
      <c r="MR152" s="84"/>
      <c r="MS152" s="84"/>
      <c r="MT152" s="84"/>
      <c r="MU152" s="84"/>
      <c r="MV152" s="84"/>
      <c r="MW152" s="84"/>
      <c r="MX152" s="84"/>
      <c r="MY152" s="84"/>
      <c r="MZ152" s="84"/>
      <c r="NA152" s="84"/>
      <c r="NB152" s="84"/>
      <c r="NC152" s="84"/>
      <c r="ND152" s="84"/>
      <c r="NE152" s="84"/>
      <c r="NF152" s="84"/>
      <c r="NG152" s="84"/>
      <c r="NH152" s="84"/>
      <c r="NI152" s="84"/>
      <c r="NJ152" s="84"/>
      <c r="NK152" s="84"/>
      <c r="NL152" s="84"/>
      <c r="NM152" s="84"/>
      <c r="NN152" s="84"/>
      <c r="NO152" s="84"/>
      <c r="NP152" s="84"/>
      <c r="NQ152" s="84"/>
      <c r="NR152" s="84"/>
      <c r="NS152" s="84"/>
      <c r="NT152" s="84"/>
      <c r="NU152" s="84"/>
      <c r="NV152" s="84"/>
      <c r="NW152" s="84"/>
    </row>
    <row r="153" spans="1:387" s="40" customFormat="1" ht="99" customHeight="1" x14ac:dyDescent="0.25">
      <c r="A153" s="79"/>
      <c r="B153" s="79"/>
      <c r="C153" s="79">
        <v>1</v>
      </c>
      <c r="D153" s="79"/>
      <c r="E153" s="79"/>
      <c r="F153" s="30"/>
      <c r="G153" s="30"/>
      <c r="H153" s="30">
        <v>1</v>
      </c>
      <c r="I153" s="30"/>
      <c r="J153" s="30"/>
      <c r="K153" s="30"/>
      <c r="L153" s="30"/>
      <c r="M153" s="32" t="s">
        <v>1568</v>
      </c>
      <c r="N153" s="33" t="s">
        <v>19</v>
      </c>
      <c r="O153" s="3" t="s">
        <v>1618</v>
      </c>
      <c r="P153" s="34" t="s">
        <v>2125</v>
      </c>
      <c r="Q153" s="10" t="s">
        <v>1687</v>
      </c>
      <c r="R153" s="32" t="s">
        <v>1570</v>
      </c>
      <c r="S153" s="35" t="s">
        <v>1569</v>
      </c>
      <c r="T153" s="82">
        <v>44753</v>
      </c>
      <c r="U153" s="82">
        <v>44761</v>
      </c>
      <c r="V153" s="82">
        <v>44895</v>
      </c>
      <c r="W153" s="36">
        <v>5460522</v>
      </c>
      <c r="X153" s="19">
        <v>0</v>
      </c>
      <c r="Y153" s="19">
        <v>0</v>
      </c>
      <c r="Z153" s="19">
        <v>0</v>
      </c>
      <c r="AA153" s="19">
        <v>0</v>
      </c>
      <c r="AB153" s="22">
        <f t="shared" si="17"/>
        <v>5460522</v>
      </c>
      <c r="AC153" s="19">
        <v>0</v>
      </c>
      <c r="AD153" s="22">
        <f t="shared" si="18"/>
        <v>5460522</v>
      </c>
      <c r="AE153" s="20">
        <v>0</v>
      </c>
      <c r="AF153" s="22">
        <f t="shared" si="19"/>
        <v>5460522</v>
      </c>
      <c r="AG153" s="38" t="s">
        <v>46</v>
      </c>
      <c r="AH153" s="37" t="s">
        <v>1013</v>
      </c>
      <c r="AI153" s="37" t="s">
        <v>1571</v>
      </c>
      <c r="AJ153" s="39">
        <v>901174935</v>
      </c>
      <c r="AK153" s="39">
        <v>6</v>
      </c>
      <c r="AL153" s="37" t="s">
        <v>1572</v>
      </c>
      <c r="AM153" s="39">
        <v>3183701402</v>
      </c>
      <c r="AN153" s="108" t="s">
        <v>1573</v>
      </c>
      <c r="AO153" s="109" t="s">
        <v>20</v>
      </c>
      <c r="AP153" s="84"/>
      <c r="AQ153" s="84"/>
      <c r="AR153" s="84"/>
      <c r="AS153" s="84"/>
      <c r="AT153" s="84"/>
      <c r="AU153" s="84"/>
      <c r="AV153" s="84"/>
      <c r="AW153" s="84"/>
      <c r="AX153" s="84"/>
      <c r="AY153" s="84"/>
      <c r="AZ153" s="84"/>
      <c r="BA153" s="84"/>
      <c r="BB153" s="84"/>
      <c r="BC153" s="84"/>
      <c r="BD153" s="84"/>
      <c r="BE153" s="84"/>
      <c r="BF153" s="84"/>
      <c r="BG153" s="84"/>
      <c r="BH153" s="84"/>
      <c r="BI153" s="84"/>
      <c r="BJ153" s="84"/>
      <c r="BK153" s="84"/>
      <c r="BL153" s="84"/>
      <c r="BM153" s="84"/>
      <c r="BN153" s="84"/>
      <c r="BO153" s="84"/>
      <c r="BP153" s="84"/>
      <c r="BQ153" s="84"/>
      <c r="BR153" s="84"/>
      <c r="BS153" s="84"/>
      <c r="BT153" s="84"/>
      <c r="BU153" s="84"/>
      <c r="BV153" s="84"/>
      <c r="BW153" s="84"/>
      <c r="BX153" s="84"/>
      <c r="BY153" s="84"/>
      <c r="BZ153" s="84"/>
      <c r="CA153" s="84"/>
      <c r="CB153" s="84"/>
      <c r="CC153" s="84"/>
      <c r="CD153" s="84"/>
      <c r="CE153" s="84"/>
      <c r="CF153" s="84"/>
      <c r="CG153" s="84"/>
      <c r="CH153" s="84"/>
      <c r="CI153" s="84"/>
      <c r="CJ153" s="84"/>
      <c r="CK153" s="84"/>
      <c r="CL153" s="84"/>
      <c r="CM153" s="84"/>
      <c r="CN153" s="84"/>
      <c r="CO153" s="84"/>
      <c r="CP153" s="84"/>
      <c r="CQ153" s="84"/>
      <c r="CR153" s="84"/>
      <c r="CS153" s="84"/>
      <c r="CT153" s="84"/>
      <c r="CU153" s="84"/>
      <c r="CV153" s="84"/>
      <c r="CW153" s="84"/>
      <c r="CX153" s="84"/>
      <c r="CY153" s="84"/>
      <c r="CZ153" s="84"/>
      <c r="DA153" s="84"/>
      <c r="DB153" s="84"/>
      <c r="DC153" s="84"/>
      <c r="DD153" s="84"/>
      <c r="DE153" s="84"/>
      <c r="DF153" s="84"/>
      <c r="DG153" s="84"/>
      <c r="DH153" s="84"/>
      <c r="DI153" s="84"/>
      <c r="DJ153" s="84"/>
      <c r="DK153" s="84"/>
      <c r="DL153" s="84"/>
      <c r="DM153" s="84"/>
      <c r="DN153" s="84"/>
      <c r="DO153" s="84"/>
      <c r="DP153" s="84"/>
      <c r="DQ153" s="84"/>
      <c r="DR153" s="84"/>
      <c r="DS153" s="84"/>
      <c r="DT153" s="84"/>
      <c r="DU153" s="84"/>
      <c r="DV153" s="84"/>
      <c r="DW153" s="84"/>
      <c r="DX153" s="84"/>
      <c r="DY153" s="84"/>
      <c r="DZ153" s="84"/>
      <c r="EA153" s="84"/>
      <c r="EB153" s="84"/>
      <c r="EC153" s="84"/>
      <c r="ED153" s="84"/>
      <c r="EE153" s="84"/>
      <c r="EF153" s="84"/>
      <c r="EG153" s="84"/>
      <c r="EH153" s="84"/>
      <c r="EI153" s="84"/>
      <c r="EJ153" s="84"/>
      <c r="EK153" s="84"/>
      <c r="EL153" s="84"/>
      <c r="EM153" s="84"/>
      <c r="EN153" s="84"/>
      <c r="EO153" s="84"/>
      <c r="EP153" s="84"/>
      <c r="EQ153" s="84"/>
      <c r="ER153" s="84"/>
      <c r="ES153" s="84"/>
      <c r="ET153" s="84"/>
      <c r="EU153" s="84"/>
      <c r="EV153" s="84"/>
      <c r="EW153" s="84"/>
      <c r="EX153" s="84"/>
      <c r="EY153" s="84"/>
      <c r="EZ153" s="84"/>
      <c r="FA153" s="84"/>
      <c r="FB153" s="84"/>
      <c r="FC153" s="84"/>
      <c r="FD153" s="84"/>
      <c r="FE153" s="84"/>
      <c r="FF153" s="84"/>
      <c r="FG153" s="84"/>
      <c r="FH153" s="84"/>
      <c r="FI153" s="84"/>
      <c r="FJ153" s="84"/>
      <c r="FK153" s="84"/>
      <c r="FL153" s="84"/>
      <c r="FM153" s="84"/>
      <c r="FN153" s="84"/>
      <c r="FO153" s="84"/>
      <c r="FP153" s="84"/>
      <c r="FQ153" s="84"/>
      <c r="FR153" s="84"/>
      <c r="FS153" s="84"/>
      <c r="FT153" s="84"/>
      <c r="FU153" s="84"/>
      <c r="FV153" s="84"/>
      <c r="FW153" s="84"/>
      <c r="FX153" s="84"/>
      <c r="FY153" s="84"/>
      <c r="FZ153" s="84"/>
      <c r="GA153" s="84"/>
      <c r="GB153" s="84"/>
      <c r="GC153" s="84"/>
      <c r="GD153" s="84"/>
      <c r="GE153" s="84"/>
      <c r="GF153" s="84"/>
      <c r="GG153" s="84"/>
      <c r="GH153" s="84"/>
      <c r="GI153" s="84"/>
      <c r="GJ153" s="84"/>
      <c r="GK153" s="84"/>
      <c r="GL153" s="84"/>
      <c r="GM153" s="84"/>
      <c r="GN153" s="84"/>
      <c r="GO153" s="84"/>
      <c r="GP153" s="84"/>
      <c r="GQ153" s="84"/>
      <c r="GR153" s="84"/>
      <c r="GS153" s="84"/>
      <c r="GT153" s="84"/>
      <c r="GU153" s="84"/>
      <c r="GV153" s="84"/>
      <c r="GW153" s="84"/>
      <c r="GX153" s="84"/>
      <c r="GY153" s="84"/>
      <c r="GZ153" s="84"/>
      <c r="HA153" s="84"/>
      <c r="HB153" s="84"/>
      <c r="HC153" s="84"/>
      <c r="HD153" s="84"/>
      <c r="HE153" s="84"/>
      <c r="HF153" s="84"/>
      <c r="HG153" s="84"/>
      <c r="HH153" s="84"/>
      <c r="HI153" s="84"/>
      <c r="HJ153" s="84"/>
      <c r="HK153" s="84"/>
      <c r="HL153" s="84"/>
      <c r="HM153" s="84"/>
      <c r="HN153" s="84"/>
      <c r="HO153" s="84"/>
      <c r="HP153" s="84"/>
      <c r="HQ153" s="84"/>
      <c r="HR153" s="84"/>
      <c r="HS153" s="84"/>
      <c r="HT153" s="84"/>
      <c r="HU153" s="84"/>
      <c r="HV153" s="84"/>
      <c r="HW153" s="84"/>
      <c r="HX153" s="84"/>
      <c r="HY153" s="84"/>
      <c r="HZ153" s="84"/>
      <c r="IA153" s="84"/>
      <c r="IB153" s="84"/>
      <c r="IC153" s="84"/>
      <c r="ID153" s="84"/>
      <c r="IE153" s="84"/>
      <c r="IF153" s="84"/>
      <c r="IG153" s="84"/>
      <c r="IH153" s="84"/>
      <c r="II153" s="84"/>
      <c r="IJ153" s="84"/>
      <c r="IK153" s="84"/>
      <c r="IL153" s="84"/>
      <c r="IM153" s="84"/>
      <c r="IN153" s="84"/>
      <c r="IO153" s="84"/>
      <c r="IP153" s="84"/>
      <c r="IQ153" s="84"/>
      <c r="IR153" s="84"/>
      <c r="IS153" s="84"/>
      <c r="IT153" s="84"/>
      <c r="IU153" s="84"/>
      <c r="IV153" s="84"/>
      <c r="IW153" s="84"/>
      <c r="IX153" s="84"/>
      <c r="IY153" s="84"/>
      <c r="IZ153" s="84"/>
      <c r="JA153" s="84"/>
      <c r="JB153" s="84"/>
      <c r="JC153" s="84"/>
      <c r="JD153" s="84"/>
      <c r="JE153" s="84"/>
      <c r="JF153" s="84"/>
      <c r="JG153" s="84"/>
      <c r="JH153" s="84"/>
      <c r="JI153" s="84"/>
      <c r="JJ153" s="84"/>
      <c r="JK153" s="84"/>
      <c r="JL153" s="84"/>
      <c r="JM153" s="84"/>
      <c r="JN153" s="84"/>
      <c r="JO153" s="84"/>
      <c r="JP153" s="84"/>
      <c r="JQ153" s="84"/>
      <c r="JR153" s="84"/>
      <c r="JS153" s="84"/>
      <c r="JT153" s="84"/>
      <c r="JU153" s="84"/>
      <c r="JV153" s="84"/>
      <c r="JW153" s="84"/>
      <c r="JX153" s="84"/>
      <c r="JY153" s="84"/>
      <c r="JZ153" s="84"/>
      <c r="KA153" s="84"/>
      <c r="KB153" s="84"/>
      <c r="KC153" s="84"/>
      <c r="KD153" s="84"/>
      <c r="KE153" s="84"/>
      <c r="KF153" s="84"/>
      <c r="KG153" s="84"/>
      <c r="KH153" s="84"/>
      <c r="KI153" s="84"/>
      <c r="KJ153" s="84"/>
      <c r="KK153" s="84"/>
      <c r="KL153" s="84"/>
      <c r="KM153" s="84"/>
      <c r="KN153" s="84"/>
      <c r="KO153" s="84"/>
      <c r="KP153" s="84"/>
      <c r="KQ153" s="84"/>
      <c r="KR153" s="84"/>
      <c r="KS153" s="84"/>
      <c r="KT153" s="84"/>
      <c r="KU153" s="84"/>
      <c r="KV153" s="84"/>
      <c r="KW153" s="84"/>
      <c r="KX153" s="84"/>
      <c r="KY153" s="84"/>
      <c r="KZ153" s="84"/>
      <c r="LA153" s="84"/>
      <c r="LB153" s="84"/>
      <c r="LC153" s="84"/>
      <c r="LD153" s="84"/>
      <c r="LE153" s="84"/>
      <c r="LF153" s="84"/>
      <c r="LG153" s="84"/>
      <c r="LH153" s="84"/>
      <c r="LI153" s="84"/>
      <c r="LJ153" s="84"/>
      <c r="LK153" s="84"/>
      <c r="LL153" s="84"/>
      <c r="LM153" s="84"/>
      <c r="LN153" s="84"/>
      <c r="LO153" s="84"/>
      <c r="LP153" s="84"/>
      <c r="LQ153" s="84"/>
      <c r="LR153" s="84"/>
      <c r="LS153" s="84"/>
      <c r="LT153" s="84"/>
      <c r="LU153" s="84"/>
      <c r="LV153" s="84"/>
      <c r="LW153" s="84"/>
      <c r="LX153" s="84"/>
      <c r="LY153" s="84"/>
      <c r="LZ153" s="84"/>
      <c r="MA153" s="84"/>
      <c r="MB153" s="84"/>
      <c r="MC153" s="84"/>
      <c r="MD153" s="84"/>
      <c r="ME153" s="84"/>
      <c r="MF153" s="84"/>
      <c r="MG153" s="84"/>
      <c r="MH153" s="84"/>
      <c r="MI153" s="84"/>
      <c r="MJ153" s="84"/>
      <c r="MK153" s="84"/>
      <c r="ML153" s="84"/>
      <c r="MM153" s="84"/>
      <c r="MN153" s="84"/>
      <c r="MO153" s="84"/>
      <c r="MP153" s="84"/>
      <c r="MQ153" s="84"/>
      <c r="MR153" s="84"/>
      <c r="MS153" s="84"/>
      <c r="MT153" s="84"/>
      <c r="MU153" s="84"/>
      <c r="MV153" s="84"/>
      <c r="MW153" s="84"/>
      <c r="MX153" s="84"/>
      <c r="MY153" s="84"/>
      <c r="MZ153" s="84"/>
      <c r="NA153" s="84"/>
      <c r="NB153" s="84"/>
      <c r="NC153" s="84"/>
      <c r="ND153" s="84"/>
      <c r="NE153" s="84"/>
      <c r="NF153" s="84"/>
      <c r="NG153" s="84"/>
      <c r="NH153" s="84"/>
      <c r="NI153" s="84"/>
      <c r="NJ153" s="84"/>
      <c r="NK153" s="84"/>
      <c r="NL153" s="84"/>
      <c r="NM153" s="84"/>
      <c r="NN153" s="84"/>
      <c r="NO153" s="84"/>
      <c r="NP153" s="84"/>
      <c r="NQ153" s="84"/>
      <c r="NR153" s="84"/>
      <c r="NS153" s="84"/>
      <c r="NT153" s="84"/>
      <c r="NU153" s="84"/>
      <c r="NV153" s="84"/>
      <c r="NW153" s="84"/>
    </row>
    <row r="154" spans="1:387" s="40" customFormat="1" ht="99" customHeight="1" x14ac:dyDescent="0.25">
      <c r="A154" s="79"/>
      <c r="B154" s="79">
        <v>1</v>
      </c>
      <c r="C154" s="79"/>
      <c r="D154" s="79"/>
      <c r="E154" s="79"/>
      <c r="F154" s="30"/>
      <c r="G154" s="30"/>
      <c r="H154" s="30">
        <v>1</v>
      </c>
      <c r="I154" s="30"/>
      <c r="J154" s="30"/>
      <c r="K154" s="30"/>
      <c r="L154" s="30"/>
      <c r="M154" s="32" t="s">
        <v>1579</v>
      </c>
      <c r="N154" s="33" t="s">
        <v>309</v>
      </c>
      <c r="O154" s="3" t="s">
        <v>1619</v>
      </c>
      <c r="P154" s="34" t="s">
        <v>2126</v>
      </c>
      <c r="Q154" s="10" t="s">
        <v>1745</v>
      </c>
      <c r="R154" s="32" t="s">
        <v>782</v>
      </c>
      <c r="S154" s="35" t="s">
        <v>1580</v>
      </c>
      <c r="T154" s="82">
        <v>44754</v>
      </c>
      <c r="U154" s="82">
        <v>44761</v>
      </c>
      <c r="V154" s="82">
        <v>44910</v>
      </c>
      <c r="W154" s="36">
        <v>8800000</v>
      </c>
      <c r="X154" s="19">
        <v>0</v>
      </c>
      <c r="Y154" s="19">
        <v>0</v>
      </c>
      <c r="Z154" s="19">
        <v>0</v>
      </c>
      <c r="AA154" s="19">
        <v>0</v>
      </c>
      <c r="AB154" s="22">
        <f t="shared" si="17"/>
        <v>8800000</v>
      </c>
      <c r="AC154" s="19">
        <v>0</v>
      </c>
      <c r="AD154" s="22">
        <f t="shared" si="18"/>
        <v>8800000</v>
      </c>
      <c r="AE154" s="20">
        <v>0</v>
      </c>
      <c r="AF154" s="22">
        <f t="shared" si="19"/>
        <v>8800000</v>
      </c>
      <c r="AG154" s="38" t="s">
        <v>1289</v>
      </c>
      <c r="AH154" s="37" t="s">
        <v>1013</v>
      </c>
      <c r="AI154" s="37" t="s">
        <v>783</v>
      </c>
      <c r="AJ154" s="39">
        <v>830134902</v>
      </c>
      <c r="AK154" s="39">
        <v>5</v>
      </c>
      <c r="AL154" s="37" t="s">
        <v>784</v>
      </c>
      <c r="AM154" s="39">
        <v>2694909</v>
      </c>
      <c r="AN154" s="108" t="s">
        <v>160</v>
      </c>
      <c r="AO154" s="109" t="s">
        <v>20</v>
      </c>
      <c r="AP154" s="84"/>
      <c r="AQ154" s="84"/>
      <c r="AR154" s="84"/>
      <c r="AS154" s="84"/>
      <c r="AT154" s="84"/>
      <c r="AU154" s="84"/>
      <c r="AV154" s="84"/>
      <c r="AW154" s="84"/>
      <c r="AX154" s="84"/>
      <c r="AY154" s="84"/>
      <c r="AZ154" s="84"/>
      <c r="BA154" s="84"/>
      <c r="BB154" s="84"/>
      <c r="BC154" s="84"/>
      <c r="BD154" s="84"/>
      <c r="BE154" s="84"/>
      <c r="BF154" s="84"/>
      <c r="BG154" s="84"/>
      <c r="BH154" s="84"/>
      <c r="BI154" s="84"/>
      <c r="BJ154" s="84"/>
      <c r="BK154" s="84"/>
      <c r="BL154" s="84"/>
      <c r="BM154" s="84"/>
      <c r="BN154" s="84"/>
      <c r="BO154" s="84"/>
      <c r="BP154" s="84"/>
      <c r="BQ154" s="84"/>
      <c r="BR154" s="84"/>
      <c r="BS154" s="84"/>
      <c r="BT154" s="84"/>
      <c r="BU154" s="84"/>
      <c r="BV154" s="84"/>
      <c r="BW154" s="84"/>
      <c r="BX154" s="84"/>
      <c r="BY154" s="84"/>
      <c r="BZ154" s="84"/>
      <c r="CA154" s="84"/>
      <c r="CB154" s="84"/>
      <c r="CC154" s="84"/>
      <c r="CD154" s="84"/>
      <c r="CE154" s="84"/>
      <c r="CF154" s="84"/>
      <c r="CG154" s="84"/>
      <c r="CH154" s="84"/>
      <c r="CI154" s="84"/>
      <c r="CJ154" s="84"/>
      <c r="CK154" s="84"/>
      <c r="CL154" s="84"/>
      <c r="CM154" s="84"/>
      <c r="CN154" s="84"/>
      <c r="CO154" s="84"/>
      <c r="CP154" s="84"/>
      <c r="CQ154" s="84"/>
      <c r="CR154" s="84"/>
      <c r="CS154" s="84"/>
      <c r="CT154" s="84"/>
      <c r="CU154" s="84"/>
      <c r="CV154" s="84"/>
      <c r="CW154" s="84"/>
      <c r="CX154" s="84"/>
      <c r="CY154" s="84"/>
      <c r="CZ154" s="84"/>
      <c r="DA154" s="84"/>
      <c r="DB154" s="84"/>
      <c r="DC154" s="84"/>
      <c r="DD154" s="84"/>
      <c r="DE154" s="84"/>
      <c r="DF154" s="84"/>
      <c r="DG154" s="84"/>
      <c r="DH154" s="84"/>
      <c r="DI154" s="84"/>
      <c r="DJ154" s="84"/>
      <c r="DK154" s="84"/>
      <c r="DL154" s="84"/>
      <c r="DM154" s="84"/>
      <c r="DN154" s="84"/>
      <c r="DO154" s="84"/>
      <c r="DP154" s="84"/>
      <c r="DQ154" s="84"/>
      <c r="DR154" s="84"/>
      <c r="DS154" s="84"/>
      <c r="DT154" s="84"/>
      <c r="DU154" s="84"/>
      <c r="DV154" s="84"/>
      <c r="DW154" s="84"/>
      <c r="DX154" s="84"/>
      <c r="DY154" s="84"/>
      <c r="DZ154" s="84"/>
      <c r="EA154" s="84"/>
      <c r="EB154" s="84"/>
      <c r="EC154" s="84"/>
      <c r="ED154" s="84"/>
      <c r="EE154" s="84"/>
      <c r="EF154" s="84"/>
      <c r="EG154" s="84"/>
      <c r="EH154" s="84"/>
      <c r="EI154" s="84"/>
      <c r="EJ154" s="84"/>
      <c r="EK154" s="84"/>
      <c r="EL154" s="84"/>
      <c r="EM154" s="84"/>
      <c r="EN154" s="84"/>
      <c r="EO154" s="84"/>
      <c r="EP154" s="84"/>
      <c r="EQ154" s="84"/>
      <c r="ER154" s="84"/>
      <c r="ES154" s="84"/>
      <c r="ET154" s="84"/>
      <c r="EU154" s="84"/>
      <c r="EV154" s="84"/>
      <c r="EW154" s="84"/>
      <c r="EX154" s="84"/>
      <c r="EY154" s="84"/>
      <c r="EZ154" s="84"/>
      <c r="FA154" s="84"/>
      <c r="FB154" s="84"/>
      <c r="FC154" s="84"/>
      <c r="FD154" s="84"/>
      <c r="FE154" s="84"/>
      <c r="FF154" s="84"/>
      <c r="FG154" s="84"/>
      <c r="FH154" s="84"/>
      <c r="FI154" s="84"/>
      <c r="FJ154" s="84"/>
      <c r="FK154" s="84"/>
      <c r="FL154" s="84"/>
      <c r="FM154" s="84"/>
      <c r="FN154" s="84"/>
      <c r="FO154" s="84"/>
      <c r="FP154" s="84"/>
      <c r="FQ154" s="84"/>
      <c r="FR154" s="84"/>
      <c r="FS154" s="84"/>
      <c r="FT154" s="84"/>
      <c r="FU154" s="84"/>
      <c r="FV154" s="84"/>
      <c r="FW154" s="84"/>
      <c r="FX154" s="84"/>
      <c r="FY154" s="84"/>
      <c r="FZ154" s="84"/>
      <c r="GA154" s="84"/>
      <c r="GB154" s="84"/>
      <c r="GC154" s="84"/>
      <c r="GD154" s="84"/>
      <c r="GE154" s="84"/>
      <c r="GF154" s="84"/>
      <c r="GG154" s="84"/>
      <c r="GH154" s="84"/>
      <c r="GI154" s="84"/>
      <c r="GJ154" s="84"/>
      <c r="GK154" s="84"/>
      <c r="GL154" s="84"/>
      <c r="GM154" s="84"/>
      <c r="GN154" s="84"/>
      <c r="GO154" s="84"/>
      <c r="GP154" s="84"/>
      <c r="GQ154" s="84"/>
      <c r="GR154" s="84"/>
      <c r="GS154" s="84"/>
      <c r="GT154" s="84"/>
      <c r="GU154" s="84"/>
      <c r="GV154" s="84"/>
      <c r="GW154" s="84"/>
      <c r="GX154" s="84"/>
      <c r="GY154" s="84"/>
      <c r="GZ154" s="84"/>
      <c r="HA154" s="84"/>
      <c r="HB154" s="84"/>
      <c r="HC154" s="84"/>
      <c r="HD154" s="84"/>
      <c r="HE154" s="84"/>
      <c r="HF154" s="84"/>
      <c r="HG154" s="84"/>
      <c r="HH154" s="84"/>
      <c r="HI154" s="84"/>
      <c r="HJ154" s="84"/>
      <c r="HK154" s="84"/>
      <c r="HL154" s="84"/>
      <c r="HM154" s="84"/>
      <c r="HN154" s="84"/>
      <c r="HO154" s="84"/>
      <c r="HP154" s="84"/>
      <c r="HQ154" s="84"/>
      <c r="HR154" s="84"/>
      <c r="HS154" s="84"/>
      <c r="HT154" s="84"/>
      <c r="HU154" s="84"/>
      <c r="HV154" s="84"/>
      <c r="HW154" s="84"/>
      <c r="HX154" s="84"/>
      <c r="HY154" s="84"/>
      <c r="HZ154" s="84"/>
      <c r="IA154" s="84"/>
      <c r="IB154" s="84"/>
      <c r="IC154" s="84"/>
      <c r="ID154" s="84"/>
      <c r="IE154" s="84"/>
      <c r="IF154" s="84"/>
      <c r="IG154" s="84"/>
      <c r="IH154" s="84"/>
      <c r="II154" s="84"/>
      <c r="IJ154" s="84"/>
      <c r="IK154" s="84"/>
      <c r="IL154" s="84"/>
      <c r="IM154" s="84"/>
      <c r="IN154" s="84"/>
      <c r="IO154" s="84"/>
      <c r="IP154" s="84"/>
      <c r="IQ154" s="84"/>
      <c r="IR154" s="84"/>
      <c r="IS154" s="84"/>
      <c r="IT154" s="84"/>
      <c r="IU154" s="84"/>
      <c r="IV154" s="84"/>
      <c r="IW154" s="84"/>
      <c r="IX154" s="84"/>
      <c r="IY154" s="84"/>
      <c r="IZ154" s="84"/>
      <c r="JA154" s="84"/>
      <c r="JB154" s="84"/>
      <c r="JC154" s="84"/>
      <c r="JD154" s="84"/>
      <c r="JE154" s="84"/>
      <c r="JF154" s="84"/>
      <c r="JG154" s="84"/>
      <c r="JH154" s="84"/>
      <c r="JI154" s="84"/>
      <c r="JJ154" s="84"/>
      <c r="JK154" s="84"/>
      <c r="JL154" s="84"/>
      <c r="JM154" s="84"/>
      <c r="JN154" s="84"/>
      <c r="JO154" s="84"/>
      <c r="JP154" s="84"/>
      <c r="JQ154" s="84"/>
      <c r="JR154" s="84"/>
      <c r="JS154" s="84"/>
      <c r="JT154" s="84"/>
      <c r="JU154" s="84"/>
      <c r="JV154" s="84"/>
      <c r="JW154" s="84"/>
      <c r="JX154" s="84"/>
      <c r="JY154" s="84"/>
      <c r="JZ154" s="84"/>
      <c r="KA154" s="84"/>
      <c r="KB154" s="84"/>
      <c r="KC154" s="84"/>
      <c r="KD154" s="84"/>
      <c r="KE154" s="84"/>
      <c r="KF154" s="84"/>
      <c r="KG154" s="84"/>
      <c r="KH154" s="84"/>
      <c r="KI154" s="84"/>
      <c r="KJ154" s="84"/>
      <c r="KK154" s="84"/>
      <c r="KL154" s="84"/>
      <c r="KM154" s="84"/>
      <c r="KN154" s="84"/>
      <c r="KO154" s="84"/>
      <c r="KP154" s="84"/>
      <c r="KQ154" s="84"/>
      <c r="KR154" s="84"/>
      <c r="KS154" s="84"/>
      <c r="KT154" s="84"/>
      <c r="KU154" s="84"/>
      <c r="KV154" s="84"/>
      <c r="KW154" s="84"/>
      <c r="KX154" s="84"/>
      <c r="KY154" s="84"/>
      <c r="KZ154" s="84"/>
      <c r="LA154" s="84"/>
      <c r="LB154" s="84"/>
      <c r="LC154" s="84"/>
      <c r="LD154" s="84"/>
      <c r="LE154" s="84"/>
      <c r="LF154" s="84"/>
      <c r="LG154" s="84"/>
      <c r="LH154" s="84"/>
      <c r="LI154" s="84"/>
      <c r="LJ154" s="84"/>
      <c r="LK154" s="84"/>
      <c r="LL154" s="84"/>
      <c r="LM154" s="84"/>
      <c r="LN154" s="84"/>
      <c r="LO154" s="84"/>
      <c r="LP154" s="84"/>
      <c r="LQ154" s="84"/>
      <c r="LR154" s="84"/>
      <c r="LS154" s="84"/>
      <c r="LT154" s="84"/>
      <c r="LU154" s="84"/>
      <c r="LV154" s="84"/>
      <c r="LW154" s="84"/>
      <c r="LX154" s="84"/>
      <c r="LY154" s="84"/>
      <c r="LZ154" s="84"/>
      <c r="MA154" s="84"/>
      <c r="MB154" s="84"/>
      <c r="MC154" s="84"/>
      <c r="MD154" s="84"/>
      <c r="ME154" s="84"/>
      <c r="MF154" s="84"/>
      <c r="MG154" s="84"/>
      <c r="MH154" s="84"/>
      <c r="MI154" s="84"/>
      <c r="MJ154" s="84"/>
      <c r="MK154" s="84"/>
      <c r="ML154" s="84"/>
      <c r="MM154" s="84"/>
      <c r="MN154" s="84"/>
      <c r="MO154" s="84"/>
      <c r="MP154" s="84"/>
      <c r="MQ154" s="84"/>
      <c r="MR154" s="84"/>
      <c r="MS154" s="84"/>
      <c r="MT154" s="84"/>
      <c r="MU154" s="84"/>
      <c r="MV154" s="84"/>
      <c r="MW154" s="84"/>
      <c r="MX154" s="84"/>
      <c r="MY154" s="84"/>
      <c r="MZ154" s="84"/>
      <c r="NA154" s="84"/>
      <c r="NB154" s="84"/>
      <c r="NC154" s="84"/>
      <c r="ND154" s="84"/>
      <c r="NE154" s="84"/>
      <c r="NF154" s="84"/>
      <c r="NG154" s="84"/>
      <c r="NH154" s="84"/>
      <c r="NI154" s="84"/>
      <c r="NJ154" s="84"/>
      <c r="NK154" s="84"/>
      <c r="NL154" s="84"/>
      <c r="NM154" s="84"/>
      <c r="NN154" s="84"/>
      <c r="NO154" s="84"/>
      <c r="NP154" s="84"/>
      <c r="NQ154" s="84"/>
      <c r="NR154" s="84"/>
      <c r="NS154" s="84"/>
      <c r="NT154" s="84"/>
      <c r="NU154" s="84"/>
      <c r="NV154" s="84"/>
      <c r="NW154" s="84"/>
    </row>
    <row r="155" spans="1:387" s="40" customFormat="1" ht="99" customHeight="1" x14ac:dyDescent="0.25">
      <c r="A155" s="79"/>
      <c r="B155" s="79"/>
      <c r="C155" s="79">
        <v>1</v>
      </c>
      <c r="D155" s="79"/>
      <c r="E155" s="79"/>
      <c r="F155" s="30"/>
      <c r="G155" s="30"/>
      <c r="H155" s="30"/>
      <c r="I155" s="30">
        <v>1</v>
      </c>
      <c r="J155" s="30"/>
      <c r="K155" s="30"/>
      <c r="L155" s="30"/>
      <c r="M155" s="32" t="s">
        <v>1155</v>
      </c>
      <c r="N155" s="33" t="s">
        <v>309</v>
      </c>
      <c r="O155" s="3" t="s">
        <v>1620</v>
      </c>
      <c r="P155" s="34" t="s">
        <v>2127</v>
      </c>
      <c r="Q155" s="10" t="s">
        <v>1928</v>
      </c>
      <c r="R155" s="32" t="s">
        <v>1574</v>
      </c>
      <c r="S155" s="35" t="s">
        <v>927</v>
      </c>
      <c r="T155" s="82">
        <v>44756</v>
      </c>
      <c r="U155" s="82">
        <v>44761</v>
      </c>
      <c r="V155" s="82">
        <v>44910</v>
      </c>
      <c r="W155" s="36">
        <v>78000000</v>
      </c>
      <c r="X155" s="19">
        <v>0</v>
      </c>
      <c r="Y155" s="19">
        <v>0</v>
      </c>
      <c r="Z155" s="19">
        <v>0</v>
      </c>
      <c r="AA155" s="19">
        <v>0</v>
      </c>
      <c r="AB155" s="22">
        <f t="shared" si="17"/>
        <v>78000000</v>
      </c>
      <c r="AC155" s="19">
        <v>0</v>
      </c>
      <c r="AD155" s="22">
        <f t="shared" si="18"/>
        <v>78000000</v>
      </c>
      <c r="AE155" s="20">
        <v>0</v>
      </c>
      <c r="AF155" s="22">
        <f t="shared" si="19"/>
        <v>78000000</v>
      </c>
      <c r="AG155" s="38" t="s">
        <v>977</v>
      </c>
      <c r="AH155" s="37" t="s">
        <v>1013</v>
      </c>
      <c r="AI155" s="37" t="s">
        <v>1577</v>
      </c>
      <c r="AJ155" s="39">
        <v>900730436</v>
      </c>
      <c r="AK155" s="39">
        <v>4</v>
      </c>
      <c r="AL155" s="37" t="s">
        <v>1575</v>
      </c>
      <c r="AM155" s="39">
        <v>3749491</v>
      </c>
      <c r="AN155" s="108" t="s">
        <v>1576</v>
      </c>
      <c r="AO155" s="109" t="s">
        <v>20</v>
      </c>
      <c r="AP155" s="84"/>
      <c r="AQ155" s="84"/>
      <c r="AR155" s="84"/>
      <c r="AS155" s="84"/>
      <c r="AT155" s="84"/>
      <c r="AU155" s="84"/>
      <c r="AV155" s="84"/>
      <c r="AW155" s="84"/>
      <c r="AX155" s="84"/>
      <c r="AY155" s="84"/>
      <c r="AZ155" s="84"/>
      <c r="BA155" s="84"/>
      <c r="BB155" s="84"/>
      <c r="BC155" s="84"/>
      <c r="BD155" s="84"/>
      <c r="BE155" s="84"/>
      <c r="BF155" s="84"/>
      <c r="BG155" s="84"/>
      <c r="BH155" s="84"/>
      <c r="BI155" s="84"/>
      <c r="BJ155" s="84"/>
      <c r="BK155" s="84"/>
      <c r="BL155" s="84"/>
      <c r="BM155" s="84"/>
      <c r="BN155" s="84"/>
      <c r="BO155" s="84"/>
      <c r="BP155" s="84"/>
      <c r="BQ155" s="84"/>
      <c r="BR155" s="84"/>
      <c r="BS155" s="84"/>
      <c r="BT155" s="84"/>
      <c r="BU155" s="84"/>
      <c r="BV155" s="84"/>
      <c r="BW155" s="84"/>
      <c r="BX155" s="84"/>
      <c r="BY155" s="84"/>
      <c r="BZ155" s="84"/>
      <c r="CA155" s="84"/>
      <c r="CB155" s="84"/>
      <c r="CC155" s="84"/>
      <c r="CD155" s="84"/>
      <c r="CE155" s="84"/>
      <c r="CF155" s="84"/>
      <c r="CG155" s="84"/>
      <c r="CH155" s="84"/>
      <c r="CI155" s="84"/>
      <c r="CJ155" s="84"/>
      <c r="CK155" s="84"/>
      <c r="CL155" s="84"/>
      <c r="CM155" s="84"/>
      <c r="CN155" s="84"/>
      <c r="CO155" s="84"/>
      <c r="CP155" s="84"/>
      <c r="CQ155" s="84"/>
      <c r="CR155" s="84"/>
      <c r="CS155" s="84"/>
      <c r="CT155" s="84"/>
      <c r="CU155" s="84"/>
      <c r="CV155" s="84"/>
      <c r="CW155" s="84"/>
      <c r="CX155" s="84"/>
      <c r="CY155" s="84"/>
      <c r="CZ155" s="84"/>
      <c r="DA155" s="84"/>
      <c r="DB155" s="84"/>
      <c r="DC155" s="84"/>
      <c r="DD155" s="84"/>
      <c r="DE155" s="84"/>
      <c r="DF155" s="84"/>
      <c r="DG155" s="84"/>
      <c r="DH155" s="84"/>
      <c r="DI155" s="84"/>
      <c r="DJ155" s="84"/>
      <c r="DK155" s="84"/>
      <c r="DL155" s="84"/>
      <c r="DM155" s="84"/>
      <c r="DN155" s="84"/>
      <c r="DO155" s="84"/>
      <c r="DP155" s="84"/>
      <c r="DQ155" s="84"/>
      <c r="DR155" s="84"/>
      <c r="DS155" s="84"/>
      <c r="DT155" s="84"/>
      <c r="DU155" s="84"/>
      <c r="DV155" s="84"/>
      <c r="DW155" s="84"/>
      <c r="DX155" s="84"/>
      <c r="DY155" s="84"/>
      <c r="DZ155" s="84"/>
      <c r="EA155" s="84"/>
      <c r="EB155" s="84"/>
      <c r="EC155" s="84"/>
      <c r="ED155" s="84"/>
      <c r="EE155" s="84"/>
      <c r="EF155" s="84"/>
      <c r="EG155" s="84"/>
      <c r="EH155" s="84"/>
      <c r="EI155" s="84"/>
      <c r="EJ155" s="84"/>
      <c r="EK155" s="84"/>
      <c r="EL155" s="84"/>
      <c r="EM155" s="84"/>
      <c r="EN155" s="84"/>
      <c r="EO155" s="84"/>
      <c r="EP155" s="84"/>
      <c r="EQ155" s="84"/>
      <c r="ER155" s="84"/>
      <c r="ES155" s="84"/>
      <c r="ET155" s="84"/>
      <c r="EU155" s="84"/>
      <c r="EV155" s="84"/>
      <c r="EW155" s="84"/>
      <c r="EX155" s="84"/>
      <c r="EY155" s="84"/>
      <c r="EZ155" s="84"/>
      <c r="FA155" s="84"/>
      <c r="FB155" s="84"/>
      <c r="FC155" s="84"/>
      <c r="FD155" s="84"/>
      <c r="FE155" s="84"/>
      <c r="FF155" s="84"/>
      <c r="FG155" s="84"/>
      <c r="FH155" s="84"/>
      <c r="FI155" s="84"/>
      <c r="FJ155" s="84"/>
      <c r="FK155" s="84"/>
      <c r="FL155" s="84"/>
      <c r="FM155" s="84"/>
      <c r="FN155" s="84"/>
      <c r="FO155" s="84"/>
      <c r="FP155" s="84"/>
      <c r="FQ155" s="84"/>
      <c r="FR155" s="84"/>
      <c r="FS155" s="84"/>
      <c r="FT155" s="84"/>
      <c r="FU155" s="84"/>
      <c r="FV155" s="84"/>
      <c r="FW155" s="84"/>
      <c r="FX155" s="84"/>
      <c r="FY155" s="84"/>
      <c r="FZ155" s="84"/>
      <c r="GA155" s="84"/>
      <c r="GB155" s="84"/>
      <c r="GC155" s="84"/>
      <c r="GD155" s="84"/>
      <c r="GE155" s="84"/>
      <c r="GF155" s="84"/>
      <c r="GG155" s="84"/>
      <c r="GH155" s="84"/>
      <c r="GI155" s="84"/>
      <c r="GJ155" s="84"/>
      <c r="GK155" s="84"/>
      <c r="GL155" s="84"/>
      <c r="GM155" s="84"/>
      <c r="GN155" s="84"/>
      <c r="GO155" s="84"/>
      <c r="GP155" s="84"/>
      <c r="GQ155" s="84"/>
      <c r="GR155" s="84"/>
      <c r="GS155" s="84"/>
      <c r="GT155" s="84"/>
      <c r="GU155" s="84"/>
      <c r="GV155" s="84"/>
      <c r="GW155" s="84"/>
      <c r="GX155" s="84"/>
      <c r="GY155" s="84"/>
      <c r="GZ155" s="84"/>
      <c r="HA155" s="84"/>
      <c r="HB155" s="84"/>
      <c r="HC155" s="84"/>
      <c r="HD155" s="84"/>
      <c r="HE155" s="84"/>
      <c r="HF155" s="84"/>
      <c r="HG155" s="84"/>
      <c r="HH155" s="84"/>
      <c r="HI155" s="84"/>
      <c r="HJ155" s="84"/>
      <c r="HK155" s="84"/>
      <c r="HL155" s="84"/>
      <c r="HM155" s="84"/>
      <c r="HN155" s="84"/>
      <c r="HO155" s="84"/>
      <c r="HP155" s="84"/>
      <c r="HQ155" s="84"/>
      <c r="HR155" s="84"/>
      <c r="HS155" s="84"/>
      <c r="HT155" s="84"/>
      <c r="HU155" s="84"/>
      <c r="HV155" s="84"/>
      <c r="HW155" s="84"/>
      <c r="HX155" s="84"/>
      <c r="HY155" s="84"/>
      <c r="HZ155" s="84"/>
      <c r="IA155" s="84"/>
      <c r="IB155" s="84"/>
      <c r="IC155" s="84"/>
      <c r="ID155" s="84"/>
      <c r="IE155" s="84"/>
      <c r="IF155" s="84"/>
      <c r="IG155" s="84"/>
      <c r="IH155" s="84"/>
      <c r="II155" s="84"/>
      <c r="IJ155" s="84"/>
      <c r="IK155" s="84"/>
      <c r="IL155" s="84"/>
      <c r="IM155" s="84"/>
      <c r="IN155" s="84"/>
      <c r="IO155" s="84"/>
      <c r="IP155" s="84"/>
      <c r="IQ155" s="84"/>
      <c r="IR155" s="84"/>
      <c r="IS155" s="84"/>
      <c r="IT155" s="84"/>
      <c r="IU155" s="84"/>
      <c r="IV155" s="84"/>
      <c r="IW155" s="84"/>
      <c r="IX155" s="84"/>
      <c r="IY155" s="84"/>
      <c r="IZ155" s="84"/>
      <c r="JA155" s="84"/>
      <c r="JB155" s="84"/>
      <c r="JC155" s="84"/>
      <c r="JD155" s="84"/>
      <c r="JE155" s="84"/>
      <c r="JF155" s="84"/>
      <c r="JG155" s="84"/>
      <c r="JH155" s="84"/>
      <c r="JI155" s="84"/>
      <c r="JJ155" s="84"/>
      <c r="JK155" s="84"/>
      <c r="JL155" s="84"/>
      <c r="JM155" s="84"/>
      <c r="JN155" s="84"/>
      <c r="JO155" s="84"/>
      <c r="JP155" s="84"/>
      <c r="JQ155" s="84"/>
      <c r="JR155" s="84"/>
      <c r="JS155" s="84"/>
      <c r="JT155" s="84"/>
      <c r="JU155" s="84"/>
      <c r="JV155" s="84"/>
      <c r="JW155" s="84"/>
      <c r="JX155" s="84"/>
      <c r="JY155" s="84"/>
      <c r="JZ155" s="84"/>
      <c r="KA155" s="84"/>
      <c r="KB155" s="84"/>
      <c r="KC155" s="84"/>
      <c r="KD155" s="84"/>
      <c r="KE155" s="84"/>
      <c r="KF155" s="84"/>
      <c r="KG155" s="84"/>
      <c r="KH155" s="84"/>
      <c r="KI155" s="84"/>
      <c r="KJ155" s="84"/>
      <c r="KK155" s="84"/>
      <c r="KL155" s="84"/>
      <c r="KM155" s="84"/>
      <c r="KN155" s="84"/>
      <c r="KO155" s="84"/>
      <c r="KP155" s="84"/>
      <c r="KQ155" s="84"/>
      <c r="KR155" s="84"/>
      <c r="KS155" s="84"/>
      <c r="KT155" s="84"/>
      <c r="KU155" s="84"/>
      <c r="KV155" s="84"/>
      <c r="KW155" s="84"/>
      <c r="KX155" s="84"/>
      <c r="KY155" s="84"/>
      <c r="KZ155" s="84"/>
      <c r="LA155" s="84"/>
      <c r="LB155" s="84"/>
      <c r="LC155" s="84"/>
      <c r="LD155" s="84"/>
      <c r="LE155" s="84"/>
      <c r="LF155" s="84"/>
      <c r="LG155" s="84"/>
      <c r="LH155" s="84"/>
      <c r="LI155" s="84"/>
      <c r="LJ155" s="84"/>
      <c r="LK155" s="84"/>
      <c r="LL155" s="84"/>
      <c r="LM155" s="84"/>
      <c r="LN155" s="84"/>
      <c r="LO155" s="84"/>
      <c r="LP155" s="84"/>
      <c r="LQ155" s="84"/>
      <c r="LR155" s="84"/>
      <c r="LS155" s="84"/>
      <c r="LT155" s="84"/>
      <c r="LU155" s="84"/>
      <c r="LV155" s="84"/>
      <c r="LW155" s="84"/>
      <c r="LX155" s="84"/>
      <c r="LY155" s="84"/>
      <c r="LZ155" s="84"/>
      <c r="MA155" s="84"/>
      <c r="MB155" s="84"/>
      <c r="MC155" s="84"/>
      <c r="MD155" s="84"/>
      <c r="ME155" s="84"/>
      <c r="MF155" s="84"/>
      <c r="MG155" s="84"/>
      <c r="MH155" s="84"/>
      <c r="MI155" s="84"/>
      <c r="MJ155" s="84"/>
      <c r="MK155" s="84"/>
      <c r="ML155" s="84"/>
      <c r="MM155" s="84"/>
      <c r="MN155" s="84"/>
      <c r="MO155" s="84"/>
      <c r="MP155" s="84"/>
      <c r="MQ155" s="84"/>
      <c r="MR155" s="84"/>
      <c r="MS155" s="84"/>
      <c r="MT155" s="84"/>
      <c r="MU155" s="84"/>
      <c r="MV155" s="84"/>
      <c r="MW155" s="84"/>
      <c r="MX155" s="84"/>
      <c r="MY155" s="84"/>
      <c r="MZ155" s="84"/>
      <c r="NA155" s="84"/>
      <c r="NB155" s="84"/>
      <c r="NC155" s="84"/>
      <c r="ND155" s="84"/>
      <c r="NE155" s="84"/>
      <c r="NF155" s="84"/>
      <c r="NG155" s="84"/>
      <c r="NH155" s="84"/>
      <c r="NI155" s="84"/>
      <c r="NJ155" s="84"/>
      <c r="NK155" s="84"/>
      <c r="NL155" s="84"/>
      <c r="NM155" s="84"/>
      <c r="NN155" s="84"/>
      <c r="NO155" s="84"/>
      <c r="NP155" s="84"/>
      <c r="NQ155" s="84"/>
      <c r="NR155" s="84"/>
      <c r="NS155" s="84"/>
      <c r="NT155" s="84"/>
      <c r="NU155" s="84"/>
      <c r="NV155" s="84"/>
      <c r="NW155" s="84"/>
    </row>
    <row r="156" spans="1:387" s="40" customFormat="1" ht="99" customHeight="1" x14ac:dyDescent="0.25">
      <c r="A156" s="79"/>
      <c r="B156" s="79"/>
      <c r="C156" s="79">
        <v>1</v>
      </c>
      <c r="D156" s="79"/>
      <c r="E156" s="79"/>
      <c r="F156" s="30"/>
      <c r="G156" s="30"/>
      <c r="H156" s="30">
        <v>1</v>
      </c>
      <c r="I156" s="30"/>
      <c r="J156" s="30"/>
      <c r="K156" s="30"/>
      <c r="L156" s="30"/>
      <c r="M156" s="32" t="s">
        <v>1582</v>
      </c>
      <c r="N156" s="33" t="s">
        <v>309</v>
      </c>
      <c r="O156" s="3" t="s">
        <v>1621</v>
      </c>
      <c r="P156" s="34" t="s">
        <v>2128</v>
      </c>
      <c r="Q156" s="10" t="s">
        <v>1694</v>
      </c>
      <c r="R156" s="32" t="s">
        <v>672</v>
      </c>
      <c r="S156" s="35" t="s">
        <v>1583</v>
      </c>
      <c r="T156" s="82">
        <v>44760</v>
      </c>
      <c r="U156" s="82">
        <v>44763</v>
      </c>
      <c r="V156" s="82">
        <v>44910</v>
      </c>
      <c r="W156" s="36">
        <v>40000000</v>
      </c>
      <c r="X156" s="19">
        <v>0</v>
      </c>
      <c r="Y156" s="19">
        <v>0</v>
      </c>
      <c r="Z156" s="19">
        <v>0</v>
      </c>
      <c r="AA156" s="19">
        <v>0</v>
      </c>
      <c r="AB156" s="22">
        <f t="shared" si="17"/>
        <v>40000000</v>
      </c>
      <c r="AC156" s="19">
        <v>0</v>
      </c>
      <c r="AD156" s="22">
        <f t="shared" ref="AD156:AD196" si="20">AB156+AC156</f>
        <v>40000000</v>
      </c>
      <c r="AE156" s="20">
        <v>0</v>
      </c>
      <c r="AF156" s="22">
        <f t="shared" ref="AF156:AF196" si="21">AD156-AE156</f>
        <v>40000000</v>
      </c>
      <c r="AG156" s="38" t="s">
        <v>673</v>
      </c>
      <c r="AH156" s="37" t="s">
        <v>1013</v>
      </c>
      <c r="AI156" s="37" t="s">
        <v>372</v>
      </c>
      <c r="AJ156" s="39">
        <v>900343346</v>
      </c>
      <c r="AK156" s="39">
        <v>1</v>
      </c>
      <c r="AL156" s="37" t="s">
        <v>425</v>
      </c>
      <c r="AM156" s="39">
        <v>8125007</v>
      </c>
      <c r="AN156" s="108" t="s">
        <v>112</v>
      </c>
      <c r="AO156" s="109" t="s">
        <v>20</v>
      </c>
      <c r="AP156" s="84"/>
      <c r="AQ156" s="84"/>
      <c r="AR156" s="84"/>
      <c r="AS156" s="84"/>
      <c r="AT156" s="84"/>
      <c r="AU156" s="84"/>
      <c r="AV156" s="84"/>
      <c r="AW156" s="84"/>
      <c r="AX156" s="84"/>
      <c r="AY156" s="84"/>
      <c r="AZ156" s="84"/>
      <c r="BA156" s="84"/>
      <c r="BB156" s="84"/>
      <c r="BC156" s="84"/>
      <c r="BD156" s="84"/>
      <c r="BE156" s="84"/>
      <c r="BF156" s="84"/>
      <c r="BG156" s="84"/>
      <c r="BH156" s="84"/>
      <c r="BI156" s="84"/>
      <c r="BJ156" s="84"/>
      <c r="BK156" s="84"/>
      <c r="BL156" s="84"/>
      <c r="BM156" s="84"/>
      <c r="BN156" s="84"/>
      <c r="BO156" s="84"/>
      <c r="BP156" s="84"/>
      <c r="BQ156" s="84"/>
      <c r="BR156" s="84"/>
      <c r="BS156" s="84"/>
      <c r="BT156" s="84"/>
      <c r="BU156" s="84"/>
      <c r="BV156" s="84"/>
      <c r="BW156" s="84"/>
      <c r="BX156" s="84"/>
      <c r="BY156" s="84"/>
      <c r="BZ156" s="84"/>
      <c r="CA156" s="84"/>
      <c r="CB156" s="84"/>
      <c r="CC156" s="84"/>
      <c r="CD156" s="84"/>
      <c r="CE156" s="84"/>
      <c r="CF156" s="84"/>
      <c r="CG156" s="84"/>
      <c r="CH156" s="84"/>
      <c r="CI156" s="84"/>
      <c r="CJ156" s="84"/>
      <c r="CK156" s="84"/>
      <c r="CL156" s="84"/>
      <c r="CM156" s="84"/>
      <c r="CN156" s="84"/>
      <c r="CO156" s="84"/>
      <c r="CP156" s="84"/>
      <c r="CQ156" s="84"/>
      <c r="CR156" s="84"/>
      <c r="CS156" s="84"/>
      <c r="CT156" s="84"/>
      <c r="CU156" s="84"/>
      <c r="CV156" s="84"/>
      <c r="CW156" s="84"/>
      <c r="CX156" s="84"/>
      <c r="CY156" s="84"/>
      <c r="CZ156" s="84"/>
      <c r="DA156" s="84"/>
      <c r="DB156" s="84"/>
      <c r="DC156" s="84"/>
      <c r="DD156" s="84"/>
      <c r="DE156" s="84"/>
      <c r="DF156" s="84"/>
      <c r="DG156" s="84"/>
      <c r="DH156" s="84"/>
      <c r="DI156" s="84"/>
      <c r="DJ156" s="84"/>
      <c r="DK156" s="84"/>
      <c r="DL156" s="84"/>
      <c r="DM156" s="84"/>
      <c r="DN156" s="84"/>
      <c r="DO156" s="84"/>
      <c r="DP156" s="84"/>
      <c r="DQ156" s="84"/>
      <c r="DR156" s="84"/>
      <c r="DS156" s="84"/>
      <c r="DT156" s="84"/>
      <c r="DU156" s="84"/>
      <c r="DV156" s="84"/>
      <c r="DW156" s="84"/>
      <c r="DX156" s="84"/>
      <c r="DY156" s="84"/>
      <c r="DZ156" s="84"/>
      <c r="EA156" s="84"/>
      <c r="EB156" s="84"/>
      <c r="EC156" s="84"/>
      <c r="ED156" s="84"/>
      <c r="EE156" s="84"/>
      <c r="EF156" s="84"/>
      <c r="EG156" s="84"/>
      <c r="EH156" s="84"/>
      <c r="EI156" s="84"/>
      <c r="EJ156" s="84"/>
      <c r="EK156" s="84"/>
      <c r="EL156" s="84"/>
      <c r="EM156" s="84"/>
      <c r="EN156" s="84"/>
      <c r="EO156" s="84"/>
      <c r="EP156" s="84"/>
      <c r="EQ156" s="84"/>
      <c r="ER156" s="84"/>
      <c r="ES156" s="84"/>
      <c r="ET156" s="84"/>
      <c r="EU156" s="84"/>
      <c r="EV156" s="84"/>
      <c r="EW156" s="84"/>
      <c r="EX156" s="84"/>
      <c r="EY156" s="84"/>
      <c r="EZ156" s="84"/>
      <c r="FA156" s="84"/>
      <c r="FB156" s="84"/>
      <c r="FC156" s="84"/>
      <c r="FD156" s="84"/>
      <c r="FE156" s="84"/>
      <c r="FF156" s="84"/>
      <c r="FG156" s="84"/>
      <c r="FH156" s="84"/>
      <c r="FI156" s="84"/>
      <c r="FJ156" s="84"/>
      <c r="FK156" s="84"/>
      <c r="FL156" s="84"/>
      <c r="FM156" s="84"/>
      <c r="FN156" s="84"/>
      <c r="FO156" s="84"/>
      <c r="FP156" s="84"/>
      <c r="FQ156" s="84"/>
      <c r="FR156" s="84"/>
      <c r="FS156" s="84"/>
      <c r="FT156" s="84"/>
      <c r="FU156" s="84"/>
      <c r="FV156" s="84"/>
      <c r="FW156" s="84"/>
      <c r="FX156" s="84"/>
      <c r="FY156" s="84"/>
      <c r="FZ156" s="84"/>
      <c r="GA156" s="84"/>
      <c r="GB156" s="84"/>
      <c r="GC156" s="84"/>
      <c r="GD156" s="84"/>
      <c r="GE156" s="84"/>
      <c r="GF156" s="84"/>
      <c r="GG156" s="84"/>
      <c r="GH156" s="84"/>
      <c r="GI156" s="84"/>
      <c r="GJ156" s="84"/>
      <c r="GK156" s="84"/>
      <c r="GL156" s="84"/>
      <c r="GM156" s="84"/>
      <c r="GN156" s="84"/>
      <c r="GO156" s="84"/>
      <c r="GP156" s="84"/>
      <c r="GQ156" s="84"/>
      <c r="GR156" s="84"/>
      <c r="GS156" s="84"/>
      <c r="GT156" s="84"/>
      <c r="GU156" s="84"/>
      <c r="GV156" s="84"/>
      <c r="GW156" s="84"/>
      <c r="GX156" s="84"/>
      <c r="GY156" s="84"/>
      <c r="GZ156" s="84"/>
      <c r="HA156" s="84"/>
      <c r="HB156" s="84"/>
      <c r="HC156" s="84"/>
      <c r="HD156" s="84"/>
      <c r="HE156" s="84"/>
      <c r="HF156" s="84"/>
      <c r="HG156" s="84"/>
      <c r="HH156" s="84"/>
      <c r="HI156" s="84"/>
      <c r="HJ156" s="84"/>
      <c r="HK156" s="84"/>
      <c r="HL156" s="84"/>
      <c r="HM156" s="84"/>
      <c r="HN156" s="84"/>
      <c r="HO156" s="84"/>
      <c r="HP156" s="84"/>
      <c r="HQ156" s="84"/>
      <c r="HR156" s="84"/>
      <c r="HS156" s="84"/>
      <c r="HT156" s="84"/>
      <c r="HU156" s="84"/>
      <c r="HV156" s="84"/>
      <c r="HW156" s="84"/>
      <c r="HX156" s="84"/>
      <c r="HY156" s="84"/>
      <c r="HZ156" s="84"/>
      <c r="IA156" s="84"/>
      <c r="IB156" s="84"/>
      <c r="IC156" s="84"/>
      <c r="ID156" s="84"/>
      <c r="IE156" s="84"/>
      <c r="IF156" s="84"/>
      <c r="IG156" s="84"/>
      <c r="IH156" s="84"/>
      <c r="II156" s="84"/>
      <c r="IJ156" s="84"/>
      <c r="IK156" s="84"/>
      <c r="IL156" s="84"/>
      <c r="IM156" s="84"/>
      <c r="IN156" s="84"/>
      <c r="IO156" s="84"/>
      <c r="IP156" s="84"/>
      <c r="IQ156" s="84"/>
      <c r="IR156" s="84"/>
      <c r="IS156" s="84"/>
      <c r="IT156" s="84"/>
      <c r="IU156" s="84"/>
      <c r="IV156" s="84"/>
      <c r="IW156" s="84"/>
      <c r="IX156" s="84"/>
      <c r="IY156" s="84"/>
      <c r="IZ156" s="84"/>
      <c r="JA156" s="84"/>
      <c r="JB156" s="84"/>
      <c r="JC156" s="84"/>
      <c r="JD156" s="84"/>
      <c r="JE156" s="84"/>
      <c r="JF156" s="84"/>
      <c r="JG156" s="84"/>
      <c r="JH156" s="84"/>
      <c r="JI156" s="84"/>
      <c r="JJ156" s="84"/>
      <c r="JK156" s="84"/>
      <c r="JL156" s="84"/>
      <c r="JM156" s="84"/>
      <c r="JN156" s="84"/>
      <c r="JO156" s="84"/>
      <c r="JP156" s="84"/>
      <c r="JQ156" s="84"/>
      <c r="JR156" s="84"/>
      <c r="JS156" s="84"/>
      <c r="JT156" s="84"/>
      <c r="JU156" s="84"/>
      <c r="JV156" s="84"/>
      <c r="JW156" s="84"/>
      <c r="JX156" s="84"/>
      <c r="JY156" s="84"/>
      <c r="JZ156" s="84"/>
      <c r="KA156" s="84"/>
      <c r="KB156" s="84"/>
      <c r="KC156" s="84"/>
      <c r="KD156" s="84"/>
      <c r="KE156" s="84"/>
      <c r="KF156" s="84"/>
      <c r="KG156" s="84"/>
      <c r="KH156" s="84"/>
      <c r="KI156" s="84"/>
      <c r="KJ156" s="84"/>
      <c r="KK156" s="84"/>
      <c r="KL156" s="84"/>
      <c r="KM156" s="84"/>
      <c r="KN156" s="84"/>
      <c r="KO156" s="84"/>
      <c r="KP156" s="84"/>
      <c r="KQ156" s="84"/>
      <c r="KR156" s="84"/>
      <c r="KS156" s="84"/>
      <c r="KT156" s="84"/>
      <c r="KU156" s="84"/>
      <c r="KV156" s="84"/>
      <c r="KW156" s="84"/>
      <c r="KX156" s="84"/>
      <c r="KY156" s="84"/>
      <c r="KZ156" s="84"/>
      <c r="LA156" s="84"/>
      <c r="LB156" s="84"/>
      <c r="LC156" s="84"/>
      <c r="LD156" s="84"/>
      <c r="LE156" s="84"/>
      <c r="LF156" s="84"/>
      <c r="LG156" s="84"/>
      <c r="LH156" s="84"/>
      <c r="LI156" s="84"/>
      <c r="LJ156" s="84"/>
      <c r="LK156" s="84"/>
      <c r="LL156" s="84"/>
      <c r="LM156" s="84"/>
      <c r="LN156" s="84"/>
      <c r="LO156" s="84"/>
      <c r="LP156" s="84"/>
      <c r="LQ156" s="84"/>
      <c r="LR156" s="84"/>
      <c r="LS156" s="84"/>
      <c r="LT156" s="84"/>
      <c r="LU156" s="84"/>
      <c r="LV156" s="84"/>
      <c r="LW156" s="84"/>
      <c r="LX156" s="84"/>
      <c r="LY156" s="84"/>
      <c r="LZ156" s="84"/>
      <c r="MA156" s="84"/>
      <c r="MB156" s="84"/>
      <c r="MC156" s="84"/>
      <c r="MD156" s="84"/>
      <c r="ME156" s="84"/>
      <c r="MF156" s="84"/>
      <c r="MG156" s="84"/>
      <c r="MH156" s="84"/>
      <c r="MI156" s="84"/>
      <c r="MJ156" s="84"/>
      <c r="MK156" s="84"/>
      <c r="ML156" s="84"/>
      <c r="MM156" s="84"/>
      <c r="MN156" s="84"/>
      <c r="MO156" s="84"/>
      <c r="MP156" s="84"/>
      <c r="MQ156" s="84"/>
      <c r="MR156" s="84"/>
      <c r="MS156" s="84"/>
      <c r="MT156" s="84"/>
      <c r="MU156" s="84"/>
      <c r="MV156" s="84"/>
      <c r="MW156" s="84"/>
      <c r="MX156" s="84"/>
      <c r="MY156" s="84"/>
      <c r="MZ156" s="84"/>
      <c r="NA156" s="84"/>
      <c r="NB156" s="84"/>
      <c r="NC156" s="84"/>
      <c r="ND156" s="84"/>
      <c r="NE156" s="84"/>
      <c r="NF156" s="84"/>
      <c r="NG156" s="84"/>
      <c r="NH156" s="84"/>
      <c r="NI156" s="84"/>
      <c r="NJ156" s="84"/>
      <c r="NK156" s="84"/>
      <c r="NL156" s="84"/>
      <c r="NM156" s="84"/>
      <c r="NN156" s="84"/>
      <c r="NO156" s="84"/>
      <c r="NP156" s="84"/>
      <c r="NQ156" s="84"/>
      <c r="NR156" s="84"/>
      <c r="NS156" s="84"/>
      <c r="NT156" s="84"/>
      <c r="NU156" s="84"/>
      <c r="NV156" s="84"/>
      <c r="NW156" s="84"/>
    </row>
    <row r="157" spans="1:387" s="40" customFormat="1" ht="99" customHeight="1" x14ac:dyDescent="0.25">
      <c r="A157" s="79"/>
      <c r="B157" s="79"/>
      <c r="C157" s="79">
        <v>1</v>
      </c>
      <c r="D157" s="79"/>
      <c r="E157" s="79"/>
      <c r="F157" s="30"/>
      <c r="G157" s="30"/>
      <c r="H157" s="30">
        <v>1</v>
      </c>
      <c r="I157" s="30"/>
      <c r="J157" s="30"/>
      <c r="K157" s="30"/>
      <c r="L157" s="30"/>
      <c r="M157" s="32" t="s">
        <v>1584</v>
      </c>
      <c r="N157" s="33" t="s">
        <v>86</v>
      </c>
      <c r="O157" s="3" t="s">
        <v>1622</v>
      </c>
      <c r="P157" s="34" t="s">
        <v>2129</v>
      </c>
      <c r="Q157" s="10" t="s">
        <v>1672</v>
      </c>
      <c r="R157" s="32" t="s">
        <v>853</v>
      </c>
      <c r="S157" s="35" t="s">
        <v>1984</v>
      </c>
      <c r="T157" s="82">
        <v>44761</v>
      </c>
      <c r="U157" s="82">
        <v>44763</v>
      </c>
      <c r="V157" s="82">
        <v>44880</v>
      </c>
      <c r="W157" s="36">
        <v>46500000</v>
      </c>
      <c r="X157" s="19">
        <v>0</v>
      </c>
      <c r="Y157" s="19">
        <v>0</v>
      </c>
      <c r="Z157" s="19">
        <v>0</v>
      </c>
      <c r="AA157" s="19">
        <v>0</v>
      </c>
      <c r="AB157" s="22">
        <f t="shared" si="17"/>
        <v>46500000</v>
      </c>
      <c r="AC157" s="19">
        <v>0</v>
      </c>
      <c r="AD157" s="22">
        <f t="shared" si="20"/>
        <v>46500000</v>
      </c>
      <c r="AE157" s="20">
        <v>0</v>
      </c>
      <c r="AF157" s="22">
        <f t="shared" si="21"/>
        <v>46500000</v>
      </c>
      <c r="AG157" s="25" t="s">
        <v>1766</v>
      </c>
      <c r="AH157" s="37" t="s">
        <v>1013</v>
      </c>
      <c r="AI157" s="37" t="s">
        <v>448</v>
      </c>
      <c r="AJ157" s="39">
        <v>860514046</v>
      </c>
      <c r="AK157" s="39">
        <v>5</v>
      </c>
      <c r="AL157" s="37" t="s">
        <v>449</v>
      </c>
      <c r="AM157" s="39">
        <v>2852005</v>
      </c>
      <c r="AN157" s="108" t="s">
        <v>450</v>
      </c>
      <c r="AO157" s="109" t="s">
        <v>20</v>
      </c>
      <c r="AP157" s="84"/>
      <c r="AQ157" s="84"/>
      <c r="AR157" s="84"/>
      <c r="AS157" s="84"/>
      <c r="AT157" s="84"/>
      <c r="AU157" s="84"/>
      <c r="AV157" s="84"/>
      <c r="AW157" s="84"/>
      <c r="AX157" s="84"/>
      <c r="AY157" s="84"/>
      <c r="AZ157" s="84"/>
      <c r="BA157" s="84"/>
      <c r="BB157" s="84"/>
      <c r="BC157" s="84"/>
      <c r="BD157" s="84"/>
      <c r="BE157" s="84"/>
      <c r="BF157" s="84"/>
      <c r="BG157" s="84"/>
      <c r="BH157" s="84"/>
      <c r="BI157" s="84"/>
      <c r="BJ157" s="84"/>
      <c r="BK157" s="84"/>
      <c r="BL157" s="84"/>
      <c r="BM157" s="84"/>
      <c r="BN157" s="84"/>
      <c r="BO157" s="84"/>
      <c r="BP157" s="84"/>
      <c r="BQ157" s="84"/>
      <c r="BR157" s="84"/>
      <c r="BS157" s="84"/>
      <c r="BT157" s="84"/>
      <c r="BU157" s="84"/>
      <c r="BV157" s="84"/>
      <c r="BW157" s="84"/>
      <c r="BX157" s="84"/>
      <c r="BY157" s="84"/>
      <c r="BZ157" s="84"/>
      <c r="CA157" s="84"/>
      <c r="CB157" s="84"/>
      <c r="CC157" s="84"/>
      <c r="CD157" s="84"/>
      <c r="CE157" s="84"/>
      <c r="CF157" s="84"/>
      <c r="CG157" s="84"/>
      <c r="CH157" s="84"/>
      <c r="CI157" s="84"/>
      <c r="CJ157" s="84"/>
      <c r="CK157" s="84"/>
      <c r="CL157" s="84"/>
      <c r="CM157" s="84"/>
      <c r="CN157" s="84"/>
      <c r="CO157" s="84"/>
      <c r="CP157" s="84"/>
      <c r="CQ157" s="84"/>
      <c r="CR157" s="84"/>
      <c r="CS157" s="84"/>
      <c r="CT157" s="84"/>
      <c r="CU157" s="84"/>
      <c r="CV157" s="84"/>
      <c r="CW157" s="84"/>
      <c r="CX157" s="84"/>
      <c r="CY157" s="84"/>
      <c r="CZ157" s="84"/>
      <c r="DA157" s="84"/>
      <c r="DB157" s="84"/>
      <c r="DC157" s="84"/>
      <c r="DD157" s="84"/>
      <c r="DE157" s="84"/>
      <c r="DF157" s="84"/>
      <c r="DG157" s="84"/>
      <c r="DH157" s="84"/>
      <c r="DI157" s="84"/>
      <c r="DJ157" s="84"/>
      <c r="DK157" s="84"/>
      <c r="DL157" s="84"/>
      <c r="DM157" s="84"/>
      <c r="DN157" s="84"/>
      <c r="DO157" s="84"/>
      <c r="DP157" s="84"/>
      <c r="DQ157" s="84"/>
      <c r="DR157" s="84"/>
      <c r="DS157" s="84"/>
      <c r="DT157" s="84"/>
      <c r="DU157" s="84"/>
      <c r="DV157" s="84"/>
      <c r="DW157" s="84"/>
      <c r="DX157" s="84"/>
      <c r="DY157" s="84"/>
      <c r="DZ157" s="84"/>
      <c r="EA157" s="84"/>
      <c r="EB157" s="84"/>
      <c r="EC157" s="84"/>
      <c r="ED157" s="84"/>
      <c r="EE157" s="84"/>
      <c r="EF157" s="84"/>
      <c r="EG157" s="84"/>
      <c r="EH157" s="84"/>
      <c r="EI157" s="84"/>
      <c r="EJ157" s="84"/>
      <c r="EK157" s="84"/>
      <c r="EL157" s="84"/>
      <c r="EM157" s="84"/>
      <c r="EN157" s="84"/>
      <c r="EO157" s="84"/>
      <c r="EP157" s="84"/>
      <c r="EQ157" s="84"/>
      <c r="ER157" s="84"/>
      <c r="ES157" s="84"/>
      <c r="ET157" s="84"/>
      <c r="EU157" s="84"/>
      <c r="EV157" s="84"/>
      <c r="EW157" s="84"/>
      <c r="EX157" s="84"/>
      <c r="EY157" s="84"/>
      <c r="EZ157" s="84"/>
      <c r="FA157" s="84"/>
      <c r="FB157" s="84"/>
      <c r="FC157" s="84"/>
      <c r="FD157" s="84"/>
      <c r="FE157" s="84"/>
      <c r="FF157" s="84"/>
      <c r="FG157" s="84"/>
      <c r="FH157" s="84"/>
      <c r="FI157" s="84"/>
      <c r="FJ157" s="84"/>
      <c r="FK157" s="84"/>
      <c r="FL157" s="84"/>
      <c r="FM157" s="84"/>
      <c r="FN157" s="84"/>
      <c r="FO157" s="84"/>
      <c r="FP157" s="84"/>
      <c r="FQ157" s="84"/>
      <c r="FR157" s="84"/>
      <c r="FS157" s="84"/>
      <c r="FT157" s="84"/>
      <c r="FU157" s="84"/>
      <c r="FV157" s="84"/>
      <c r="FW157" s="84"/>
      <c r="FX157" s="84"/>
      <c r="FY157" s="84"/>
      <c r="FZ157" s="84"/>
      <c r="GA157" s="84"/>
      <c r="GB157" s="84"/>
      <c r="GC157" s="84"/>
      <c r="GD157" s="84"/>
      <c r="GE157" s="84"/>
      <c r="GF157" s="84"/>
      <c r="GG157" s="84"/>
      <c r="GH157" s="84"/>
      <c r="GI157" s="84"/>
      <c r="GJ157" s="84"/>
      <c r="GK157" s="84"/>
      <c r="GL157" s="84"/>
      <c r="GM157" s="84"/>
      <c r="GN157" s="84"/>
      <c r="GO157" s="84"/>
      <c r="GP157" s="84"/>
      <c r="GQ157" s="84"/>
      <c r="GR157" s="84"/>
      <c r="GS157" s="84"/>
      <c r="GT157" s="84"/>
      <c r="GU157" s="84"/>
      <c r="GV157" s="84"/>
      <c r="GW157" s="84"/>
      <c r="GX157" s="84"/>
      <c r="GY157" s="84"/>
      <c r="GZ157" s="84"/>
      <c r="HA157" s="84"/>
      <c r="HB157" s="84"/>
      <c r="HC157" s="84"/>
      <c r="HD157" s="84"/>
      <c r="HE157" s="84"/>
      <c r="HF157" s="84"/>
      <c r="HG157" s="84"/>
      <c r="HH157" s="84"/>
      <c r="HI157" s="84"/>
      <c r="HJ157" s="84"/>
      <c r="HK157" s="84"/>
      <c r="HL157" s="84"/>
      <c r="HM157" s="84"/>
      <c r="HN157" s="84"/>
      <c r="HO157" s="84"/>
      <c r="HP157" s="84"/>
      <c r="HQ157" s="84"/>
      <c r="HR157" s="84"/>
      <c r="HS157" s="84"/>
      <c r="HT157" s="84"/>
      <c r="HU157" s="84"/>
      <c r="HV157" s="84"/>
      <c r="HW157" s="84"/>
      <c r="HX157" s="84"/>
      <c r="HY157" s="84"/>
      <c r="HZ157" s="84"/>
      <c r="IA157" s="84"/>
      <c r="IB157" s="84"/>
      <c r="IC157" s="84"/>
      <c r="ID157" s="84"/>
      <c r="IE157" s="84"/>
      <c r="IF157" s="84"/>
      <c r="IG157" s="84"/>
      <c r="IH157" s="84"/>
      <c r="II157" s="84"/>
      <c r="IJ157" s="84"/>
      <c r="IK157" s="84"/>
      <c r="IL157" s="84"/>
      <c r="IM157" s="84"/>
      <c r="IN157" s="84"/>
      <c r="IO157" s="84"/>
      <c r="IP157" s="84"/>
      <c r="IQ157" s="84"/>
      <c r="IR157" s="84"/>
      <c r="IS157" s="84"/>
      <c r="IT157" s="84"/>
      <c r="IU157" s="84"/>
      <c r="IV157" s="84"/>
      <c r="IW157" s="84"/>
      <c r="IX157" s="84"/>
      <c r="IY157" s="84"/>
      <c r="IZ157" s="84"/>
      <c r="JA157" s="84"/>
      <c r="JB157" s="84"/>
      <c r="JC157" s="84"/>
      <c r="JD157" s="84"/>
      <c r="JE157" s="84"/>
      <c r="JF157" s="84"/>
      <c r="JG157" s="84"/>
      <c r="JH157" s="84"/>
      <c r="JI157" s="84"/>
      <c r="JJ157" s="84"/>
      <c r="JK157" s="84"/>
      <c r="JL157" s="84"/>
      <c r="JM157" s="84"/>
      <c r="JN157" s="84"/>
      <c r="JO157" s="84"/>
      <c r="JP157" s="84"/>
      <c r="JQ157" s="84"/>
      <c r="JR157" s="84"/>
      <c r="JS157" s="84"/>
      <c r="JT157" s="84"/>
      <c r="JU157" s="84"/>
      <c r="JV157" s="84"/>
      <c r="JW157" s="84"/>
      <c r="JX157" s="84"/>
      <c r="JY157" s="84"/>
      <c r="JZ157" s="84"/>
      <c r="KA157" s="84"/>
      <c r="KB157" s="84"/>
      <c r="KC157" s="84"/>
      <c r="KD157" s="84"/>
      <c r="KE157" s="84"/>
      <c r="KF157" s="84"/>
      <c r="KG157" s="84"/>
      <c r="KH157" s="84"/>
      <c r="KI157" s="84"/>
      <c r="KJ157" s="84"/>
      <c r="KK157" s="84"/>
      <c r="KL157" s="84"/>
      <c r="KM157" s="84"/>
      <c r="KN157" s="84"/>
      <c r="KO157" s="84"/>
      <c r="KP157" s="84"/>
      <c r="KQ157" s="84"/>
      <c r="KR157" s="84"/>
      <c r="KS157" s="84"/>
      <c r="KT157" s="84"/>
      <c r="KU157" s="84"/>
      <c r="KV157" s="84"/>
      <c r="KW157" s="84"/>
      <c r="KX157" s="84"/>
      <c r="KY157" s="84"/>
      <c r="KZ157" s="84"/>
      <c r="LA157" s="84"/>
      <c r="LB157" s="84"/>
      <c r="LC157" s="84"/>
      <c r="LD157" s="84"/>
      <c r="LE157" s="84"/>
      <c r="LF157" s="84"/>
      <c r="LG157" s="84"/>
      <c r="LH157" s="84"/>
      <c r="LI157" s="84"/>
      <c r="LJ157" s="84"/>
      <c r="LK157" s="84"/>
      <c r="LL157" s="84"/>
      <c r="LM157" s="84"/>
      <c r="LN157" s="84"/>
      <c r="LO157" s="84"/>
      <c r="LP157" s="84"/>
      <c r="LQ157" s="84"/>
      <c r="LR157" s="84"/>
      <c r="LS157" s="84"/>
      <c r="LT157" s="84"/>
      <c r="LU157" s="84"/>
      <c r="LV157" s="84"/>
      <c r="LW157" s="84"/>
      <c r="LX157" s="84"/>
      <c r="LY157" s="84"/>
      <c r="LZ157" s="84"/>
      <c r="MA157" s="84"/>
      <c r="MB157" s="84"/>
      <c r="MC157" s="84"/>
      <c r="MD157" s="84"/>
      <c r="ME157" s="84"/>
      <c r="MF157" s="84"/>
      <c r="MG157" s="84"/>
      <c r="MH157" s="84"/>
      <c r="MI157" s="84"/>
      <c r="MJ157" s="84"/>
      <c r="MK157" s="84"/>
      <c r="ML157" s="84"/>
      <c r="MM157" s="84"/>
      <c r="MN157" s="84"/>
      <c r="MO157" s="84"/>
      <c r="MP157" s="84"/>
      <c r="MQ157" s="84"/>
      <c r="MR157" s="84"/>
      <c r="MS157" s="84"/>
      <c r="MT157" s="84"/>
      <c r="MU157" s="84"/>
      <c r="MV157" s="84"/>
      <c r="MW157" s="84"/>
      <c r="MX157" s="84"/>
      <c r="MY157" s="84"/>
      <c r="MZ157" s="84"/>
      <c r="NA157" s="84"/>
      <c r="NB157" s="84"/>
      <c r="NC157" s="84"/>
      <c r="ND157" s="84"/>
      <c r="NE157" s="84"/>
      <c r="NF157" s="84"/>
      <c r="NG157" s="84"/>
      <c r="NH157" s="84"/>
      <c r="NI157" s="84"/>
      <c r="NJ157" s="84"/>
      <c r="NK157" s="84"/>
      <c r="NL157" s="84"/>
      <c r="NM157" s="84"/>
      <c r="NN157" s="84"/>
      <c r="NO157" s="84"/>
      <c r="NP157" s="84"/>
      <c r="NQ157" s="84"/>
      <c r="NR157" s="84"/>
      <c r="NS157" s="84"/>
      <c r="NT157" s="84"/>
      <c r="NU157" s="84"/>
      <c r="NV157" s="84"/>
      <c r="NW157" s="84"/>
    </row>
    <row r="158" spans="1:387" s="40" customFormat="1" ht="99" customHeight="1" x14ac:dyDescent="0.25">
      <c r="A158" s="79"/>
      <c r="B158" s="79">
        <v>1</v>
      </c>
      <c r="C158" s="79"/>
      <c r="D158" s="79"/>
      <c r="E158" s="79"/>
      <c r="F158" s="30"/>
      <c r="G158" s="30"/>
      <c r="H158" s="30">
        <v>1</v>
      </c>
      <c r="I158" s="30"/>
      <c r="J158" s="30"/>
      <c r="K158" s="30"/>
      <c r="L158" s="30"/>
      <c r="M158" s="32" t="s">
        <v>1638</v>
      </c>
      <c r="N158" s="33" t="s">
        <v>309</v>
      </c>
      <c r="O158" s="3" t="s">
        <v>1674</v>
      </c>
      <c r="P158" s="34" t="s">
        <v>2130</v>
      </c>
      <c r="Q158" s="10" t="s">
        <v>1695</v>
      </c>
      <c r="R158" s="32" t="s">
        <v>1640</v>
      </c>
      <c r="S158" s="35" t="s">
        <v>1639</v>
      </c>
      <c r="T158" s="82">
        <v>44764</v>
      </c>
      <c r="U158" s="82">
        <v>44776</v>
      </c>
      <c r="V158" s="82">
        <v>44895</v>
      </c>
      <c r="W158" s="36">
        <v>54000000</v>
      </c>
      <c r="X158" s="19">
        <v>0</v>
      </c>
      <c r="Y158" s="19">
        <v>0</v>
      </c>
      <c r="Z158" s="19">
        <v>0</v>
      </c>
      <c r="AA158" s="19">
        <v>0</v>
      </c>
      <c r="AB158" s="22">
        <f t="shared" si="17"/>
        <v>54000000</v>
      </c>
      <c r="AC158" s="19">
        <v>0</v>
      </c>
      <c r="AD158" s="22">
        <f t="shared" si="20"/>
        <v>54000000</v>
      </c>
      <c r="AE158" s="20">
        <v>0</v>
      </c>
      <c r="AF158" s="22">
        <f t="shared" si="21"/>
        <v>54000000</v>
      </c>
      <c r="AG158" s="38" t="s">
        <v>614</v>
      </c>
      <c r="AH158" s="37" t="s">
        <v>1013</v>
      </c>
      <c r="AI158" s="37" t="s">
        <v>618</v>
      </c>
      <c r="AJ158" s="39">
        <v>830135387</v>
      </c>
      <c r="AK158" s="39">
        <v>6</v>
      </c>
      <c r="AL158" s="37" t="s">
        <v>619</v>
      </c>
      <c r="AM158" s="39">
        <v>4660170</v>
      </c>
      <c r="AN158" s="108" t="s">
        <v>620</v>
      </c>
      <c r="AO158" s="109" t="s">
        <v>20</v>
      </c>
      <c r="AP158" s="84"/>
      <c r="AQ158" s="84"/>
      <c r="AR158" s="84"/>
      <c r="AS158" s="84"/>
      <c r="AT158" s="84"/>
      <c r="AU158" s="84"/>
      <c r="AV158" s="84"/>
      <c r="AW158" s="84"/>
      <c r="AX158" s="84"/>
      <c r="AY158" s="84"/>
      <c r="AZ158" s="84"/>
      <c r="BA158" s="84"/>
      <c r="BB158" s="84"/>
      <c r="BC158" s="84"/>
      <c r="BD158" s="84"/>
      <c r="BE158" s="84"/>
      <c r="BF158" s="84"/>
      <c r="BG158" s="84"/>
      <c r="BH158" s="84"/>
      <c r="BI158" s="84"/>
      <c r="BJ158" s="84"/>
      <c r="BK158" s="84"/>
      <c r="BL158" s="84"/>
      <c r="BM158" s="84"/>
      <c r="BN158" s="84"/>
      <c r="BO158" s="84"/>
      <c r="BP158" s="84"/>
      <c r="BQ158" s="84"/>
      <c r="BR158" s="84"/>
      <c r="BS158" s="84"/>
      <c r="BT158" s="84"/>
      <c r="BU158" s="84"/>
      <c r="BV158" s="84"/>
      <c r="BW158" s="84"/>
      <c r="BX158" s="84"/>
      <c r="BY158" s="84"/>
      <c r="BZ158" s="84"/>
      <c r="CA158" s="84"/>
      <c r="CB158" s="84"/>
      <c r="CC158" s="84"/>
      <c r="CD158" s="84"/>
      <c r="CE158" s="84"/>
      <c r="CF158" s="84"/>
      <c r="CG158" s="84"/>
      <c r="CH158" s="84"/>
      <c r="CI158" s="84"/>
      <c r="CJ158" s="84"/>
      <c r="CK158" s="84"/>
      <c r="CL158" s="84"/>
      <c r="CM158" s="84"/>
      <c r="CN158" s="84"/>
      <c r="CO158" s="84"/>
      <c r="CP158" s="84"/>
      <c r="CQ158" s="84"/>
      <c r="CR158" s="84"/>
      <c r="CS158" s="84"/>
      <c r="CT158" s="84"/>
      <c r="CU158" s="84"/>
      <c r="CV158" s="84"/>
      <c r="CW158" s="84"/>
      <c r="CX158" s="84"/>
      <c r="CY158" s="84"/>
      <c r="CZ158" s="84"/>
      <c r="DA158" s="84"/>
      <c r="DB158" s="84"/>
      <c r="DC158" s="84"/>
      <c r="DD158" s="84"/>
      <c r="DE158" s="84"/>
      <c r="DF158" s="84"/>
      <c r="DG158" s="84"/>
      <c r="DH158" s="84"/>
      <c r="DI158" s="84"/>
      <c r="DJ158" s="84"/>
      <c r="DK158" s="84"/>
      <c r="DL158" s="84"/>
      <c r="DM158" s="84"/>
      <c r="DN158" s="84"/>
      <c r="DO158" s="84"/>
      <c r="DP158" s="84"/>
      <c r="DQ158" s="84"/>
      <c r="DR158" s="84"/>
      <c r="DS158" s="84"/>
      <c r="DT158" s="84"/>
      <c r="DU158" s="84"/>
      <c r="DV158" s="84"/>
      <c r="DW158" s="84"/>
      <c r="DX158" s="84"/>
      <c r="DY158" s="84"/>
      <c r="DZ158" s="84"/>
      <c r="EA158" s="84"/>
      <c r="EB158" s="84"/>
      <c r="EC158" s="84"/>
      <c r="ED158" s="84"/>
      <c r="EE158" s="84"/>
      <c r="EF158" s="84"/>
      <c r="EG158" s="84"/>
      <c r="EH158" s="84"/>
      <c r="EI158" s="84"/>
      <c r="EJ158" s="84"/>
      <c r="EK158" s="84"/>
      <c r="EL158" s="84"/>
      <c r="EM158" s="84"/>
      <c r="EN158" s="84"/>
      <c r="EO158" s="84"/>
      <c r="EP158" s="84"/>
      <c r="EQ158" s="84"/>
      <c r="ER158" s="84"/>
      <c r="ES158" s="84"/>
      <c r="ET158" s="84"/>
      <c r="EU158" s="84"/>
      <c r="EV158" s="84"/>
      <c r="EW158" s="84"/>
      <c r="EX158" s="84"/>
      <c r="EY158" s="84"/>
      <c r="EZ158" s="84"/>
      <c r="FA158" s="84"/>
      <c r="FB158" s="84"/>
      <c r="FC158" s="84"/>
      <c r="FD158" s="84"/>
      <c r="FE158" s="84"/>
      <c r="FF158" s="84"/>
      <c r="FG158" s="84"/>
      <c r="FH158" s="84"/>
      <c r="FI158" s="84"/>
      <c r="FJ158" s="84"/>
      <c r="FK158" s="84"/>
      <c r="FL158" s="84"/>
      <c r="FM158" s="84"/>
      <c r="FN158" s="84"/>
      <c r="FO158" s="84"/>
      <c r="FP158" s="84"/>
      <c r="FQ158" s="84"/>
      <c r="FR158" s="84"/>
      <c r="FS158" s="84"/>
      <c r="FT158" s="84"/>
      <c r="FU158" s="84"/>
      <c r="FV158" s="84"/>
      <c r="FW158" s="84"/>
      <c r="FX158" s="84"/>
      <c r="FY158" s="84"/>
      <c r="FZ158" s="84"/>
      <c r="GA158" s="84"/>
      <c r="GB158" s="84"/>
      <c r="GC158" s="84"/>
      <c r="GD158" s="84"/>
      <c r="GE158" s="84"/>
      <c r="GF158" s="84"/>
      <c r="GG158" s="84"/>
      <c r="GH158" s="84"/>
      <c r="GI158" s="84"/>
      <c r="GJ158" s="84"/>
      <c r="GK158" s="84"/>
      <c r="GL158" s="84"/>
      <c r="GM158" s="84"/>
      <c r="GN158" s="84"/>
      <c r="GO158" s="84"/>
      <c r="GP158" s="84"/>
      <c r="GQ158" s="84"/>
      <c r="GR158" s="84"/>
      <c r="GS158" s="84"/>
      <c r="GT158" s="84"/>
      <c r="GU158" s="84"/>
      <c r="GV158" s="84"/>
      <c r="GW158" s="84"/>
      <c r="GX158" s="84"/>
      <c r="GY158" s="84"/>
      <c r="GZ158" s="84"/>
      <c r="HA158" s="84"/>
      <c r="HB158" s="84"/>
      <c r="HC158" s="84"/>
      <c r="HD158" s="84"/>
      <c r="HE158" s="84"/>
      <c r="HF158" s="84"/>
      <c r="HG158" s="84"/>
      <c r="HH158" s="84"/>
      <c r="HI158" s="84"/>
      <c r="HJ158" s="84"/>
      <c r="HK158" s="84"/>
      <c r="HL158" s="84"/>
      <c r="HM158" s="84"/>
      <c r="HN158" s="84"/>
      <c r="HO158" s="84"/>
      <c r="HP158" s="84"/>
      <c r="HQ158" s="84"/>
      <c r="HR158" s="84"/>
      <c r="HS158" s="84"/>
      <c r="HT158" s="84"/>
      <c r="HU158" s="84"/>
      <c r="HV158" s="84"/>
      <c r="HW158" s="84"/>
      <c r="HX158" s="84"/>
      <c r="HY158" s="84"/>
      <c r="HZ158" s="84"/>
      <c r="IA158" s="84"/>
      <c r="IB158" s="84"/>
      <c r="IC158" s="84"/>
      <c r="ID158" s="84"/>
      <c r="IE158" s="84"/>
      <c r="IF158" s="84"/>
      <c r="IG158" s="84"/>
      <c r="IH158" s="84"/>
      <c r="II158" s="84"/>
      <c r="IJ158" s="84"/>
      <c r="IK158" s="84"/>
      <c r="IL158" s="84"/>
      <c r="IM158" s="84"/>
      <c r="IN158" s="84"/>
      <c r="IO158" s="84"/>
      <c r="IP158" s="84"/>
      <c r="IQ158" s="84"/>
      <c r="IR158" s="84"/>
      <c r="IS158" s="84"/>
      <c r="IT158" s="84"/>
      <c r="IU158" s="84"/>
      <c r="IV158" s="84"/>
      <c r="IW158" s="84"/>
      <c r="IX158" s="84"/>
      <c r="IY158" s="84"/>
      <c r="IZ158" s="84"/>
      <c r="JA158" s="84"/>
      <c r="JB158" s="84"/>
      <c r="JC158" s="84"/>
      <c r="JD158" s="84"/>
      <c r="JE158" s="84"/>
      <c r="JF158" s="84"/>
      <c r="JG158" s="84"/>
      <c r="JH158" s="84"/>
      <c r="JI158" s="84"/>
      <c r="JJ158" s="84"/>
      <c r="JK158" s="84"/>
      <c r="JL158" s="84"/>
      <c r="JM158" s="84"/>
      <c r="JN158" s="84"/>
      <c r="JO158" s="84"/>
      <c r="JP158" s="84"/>
      <c r="JQ158" s="84"/>
      <c r="JR158" s="84"/>
      <c r="JS158" s="84"/>
      <c r="JT158" s="84"/>
      <c r="JU158" s="84"/>
      <c r="JV158" s="84"/>
      <c r="JW158" s="84"/>
      <c r="JX158" s="84"/>
      <c r="JY158" s="84"/>
      <c r="JZ158" s="84"/>
      <c r="KA158" s="84"/>
      <c r="KB158" s="84"/>
      <c r="KC158" s="84"/>
      <c r="KD158" s="84"/>
      <c r="KE158" s="84"/>
      <c r="KF158" s="84"/>
      <c r="KG158" s="84"/>
      <c r="KH158" s="84"/>
      <c r="KI158" s="84"/>
      <c r="KJ158" s="84"/>
      <c r="KK158" s="84"/>
      <c r="KL158" s="84"/>
      <c r="KM158" s="84"/>
      <c r="KN158" s="84"/>
      <c r="KO158" s="84"/>
      <c r="KP158" s="84"/>
      <c r="KQ158" s="84"/>
      <c r="KR158" s="84"/>
      <c r="KS158" s="84"/>
      <c r="KT158" s="84"/>
      <c r="KU158" s="84"/>
      <c r="KV158" s="84"/>
      <c r="KW158" s="84"/>
      <c r="KX158" s="84"/>
      <c r="KY158" s="84"/>
      <c r="KZ158" s="84"/>
      <c r="LA158" s="84"/>
      <c r="LB158" s="84"/>
      <c r="LC158" s="84"/>
      <c r="LD158" s="84"/>
      <c r="LE158" s="84"/>
      <c r="LF158" s="84"/>
      <c r="LG158" s="84"/>
      <c r="LH158" s="84"/>
      <c r="LI158" s="84"/>
      <c r="LJ158" s="84"/>
      <c r="LK158" s="84"/>
      <c r="LL158" s="84"/>
      <c r="LM158" s="84"/>
      <c r="LN158" s="84"/>
      <c r="LO158" s="84"/>
      <c r="LP158" s="84"/>
      <c r="LQ158" s="84"/>
      <c r="LR158" s="84"/>
      <c r="LS158" s="84"/>
      <c r="LT158" s="84"/>
      <c r="LU158" s="84"/>
      <c r="LV158" s="84"/>
      <c r="LW158" s="84"/>
      <c r="LX158" s="84"/>
      <c r="LY158" s="84"/>
      <c r="LZ158" s="84"/>
      <c r="MA158" s="84"/>
      <c r="MB158" s="84"/>
      <c r="MC158" s="84"/>
      <c r="MD158" s="84"/>
      <c r="ME158" s="84"/>
      <c r="MF158" s="84"/>
      <c r="MG158" s="84"/>
      <c r="MH158" s="84"/>
      <c r="MI158" s="84"/>
      <c r="MJ158" s="84"/>
      <c r="MK158" s="84"/>
      <c r="ML158" s="84"/>
      <c r="MM158" s="84"/>
      <c r="MN158" s="84"/>
      <c r="MO158" s="84"/>
      <c r="MP158" s="84"/>
      <c r="MQ158" s="84"/>
      <c r="MR158" s="84"/>
      <c r="MS158" s="84"/>
      <c r="MT158" s="84"/>
      <c r="MU158" s="84"/>
      <c r="MV158" s="84"/>
      <c r="MW158" s="84"/>
      <c r="MX158" s="84"/>
      <c r="MY158" s="84"/>
      <c r="MZ158" s="84"/>
      <c r="NA158" s="84"/>
      <c r="NB158" s="84"/>
      <c r="NC158" s="84"/>
      <c r="ND158" s="84"/>
      <c r="NE158" s="84"/>
      <c r="NF158" s="84"/>
      <c r="NG158" s="84"/>
      <c r="NH158" s="84"/>
      <c r="NI158" s="84"/>
      <c r="NJ158" s="84"/>
      <c r="NK158" s="84"/>
      <c r="NL158" s="84"/>
      <c r="NM158" s="84"/>
      <c r="NN158" s="84"/>
      <c r="NO158" s="84"/>
      <c r="NP158" s="84"/>
      <c r="NQ158" s="84"/>
      <c r="NR158" s="84"/>
      <c r="NS158" s="84"/>
      <c r="NT158" s="84"/>
      <c r="NU158" s="84"/>
      <c r="NV158" s="84"/>
      <c r="NW158" s="84"/>
    </row>
    <row r="159" spans="1:387" s="40" customFormat="1" ht="99" customHeight="1" x14ac:dyDescent="0.25">
      <c r="A159" s="79"/>
      <c r="B159" s="79"/>
      <c r="C159" s="79">
        <v>1</v>
      </c>
      <c r="D159" s="79"/>
      <c r="E159" s="79"/>
      <c r="F159" s="30"/>
      <c r="G159" s="30"/>
      <c r="H159" s="30">
        <v>1</v>
      </c>
      <c r="I159" s="30"/>
      <c r="J159" s="30"/>
      <c r="K159" s="30"/>
      <c r="L159" s="30"/>
      <c r="M159" s="32" t="s">
        <v>1631</v>
      </c>
      <c r="N159" s="33" t="s">
        <v>19</v>
      </c>
      <c r="O159" s="3" t="s">
        <v>1675</v>
      </c>
      <c r="P159" s="34" t="s">
        <v>2131</v>
      </c>
      <c r="Q159" s="10" t="s">
        <v>1929</v>
      </c>
      <c r="R159" s="32" t="s">
        <v>1633</v>
      </c>
      <c r="S159" s="35" t="s">
        <v>1632</v>
      </c>
      <c r="T159" s="82">
        <v>44764</v>
      </c>
      <c r="U159" s="82">
        <v>44776</v>
      </c>
      <c r="V159" s="82">
        <v>44880</v>
      </c>
      <c r="W159" s="36">
        <v>32745109.219999999</v>
      </c>
      <c r="X159" s="19">
        <v>0</v>
      </c>
      <c r="Y159" s="19">
        <v>0</v>
      </c>
      <c r="Z159" s="19">
        <v>0</v>
      </c>
      <c r="AA159" s="19">
        <v>0</v>
      </c>
      <c r="AB159" s="22">
        <f t="shared" si="17"/>
        <v>32745109.219999999</v>
      </c>
      <c r="AC159" s="19">
        <v>0</v>
      </c>
      <c r="AD159" s="22">
        <f t="shared" si="20"/>
        <v>32745109.219999999</v>
      </c>
      <c r="AE159" s="20">
        <v>0</v>
      </c>
      <c r="AF159" s="22">
        <f t="shared" si="21"/>
        <v>32745109.219999999</v>
      </c>
      <c r="AG159" s="25" t="s">
        <v>935</v>
      </c>
      <c r="AH159" s="37" t="s">
        <v>1013</v>
      </c>
      <c r="AI159" s="37" t="s">
        <v>1634</v>
      </c>
      <c r="AJ159" s="39">
        <v>860008495</v>
      </c>
      <c r="AK159" s="39">
        <v>9</v>
      </c>
      <c r="AL159" s="37" t="s">
        <v>1636</v>
      </c>
      <c r="AM159" s="39">
        <v>4056655</v>
      </c>
      <c r="AN159" s="108" t="s">
        <v>1635</v>
      </c>
      <c r="AO159" s="109" t="s">
        <v>20</v>
      </c>
      <c r="AP159" s="84"/>
      <c r="AQ159" s="84"/>
      <c r="AR159" s="84"/>
      <c r="AS159" s="84"/>
      <c r="AT159" s="84"/>
      <c r="AU159" s="84"/>
      <c r="AV159" s="84"/>
      <c r="AW159" s="84"/>
      <c r="AX159" s="84"/>
      <c r="AY159" s="84"/>
      <c r="AZ159" s="84"/>
      <c r="BA159" s="84"/>
      <c r="BB159" s="84"/>
      <c r="BC159" s="84"/>
      <c r="BD159" s="84"/>
      <c r="BE159" s="84"/>
      <c r="BF159" s="84"/>
      <c r="BG159" s="84"/>
      <c r="BH159" s="84"/>
      <c r="BI159" s="84"/>
      <c r="BJ159" s="84"/>
      <c r="BK159" s="84"/>
      <c r="BL159" s="84"/>
      <c r="BM159" s="84"/>
      <c r="BN159" s="84"/>
      <c r="BO159" s="84"/>
      <c r="BP159" s="84"/>
      <c r="BQ159" s="84"/>
      <c r="BR159" s="84"/>
      <c r="BS159" s="84"/>
      <c r="BT159" s="84"/>
      <c r="BU159" s="84"/>
      <c r="BV159" s="84"/>
      <c r="BW159" s="84"/>
      <c r="BX159" s="84"/>
      <c r="BY159" s="84"/>
      <c r="BZ159" s="84"/>
      <c r="CA159" s="84"/>
      <c r="CB159" s="84"/>
      <c r="CC159" s="84"/>
      <c r="CD159" s="84"/>
      <c r="CE159" s="84"/>
      <c r="CF159" s="84"/>
      <c r="CG159" s="84"/>
      <c r="CH159" s="84"/>
      <c r="CI159" s="84"/>
      <c r="CJ159" s="84"/>
      <c r="CK159" s="84"/>
      <c r="CL159" s="84"/>
      <c r="CM159" s="84"/>
      <c r="CN159" s="84"/>
      <c r="CO159" s="84"/>
      <c r="CP159" s="84"/>
      <c r="CQ159" s="84"/>
      <c r="CR159" s="84"/>
      <c r="CS159" s="84"/>
      <c r="CT159" s="84"/>
      <c r="CU159" s="84"/>
      <c r="CV159" s="84"/>
      <c r="CW159" s="84"/>
      <c r="CX159" s="84"/>
      <c r="CY159" s="84"/>
      <c r="CZ159" s="84"/>
      <c r="DA159" s="84"/>
      <c r="DB159" s="84"/>
      <c r="DC159" s="84"/>
      <c r="DD159" s="84"/>
      <c r="DE159" s="84"/>
      <c r="DF159" s="84"/>
      <c r="DG159" s="84"/>
      <c r="DH159" s="84"/>
      <c r="DI159" s="84"/>
      <c r="DJ159" s="84"/>
      <c r="DK159" s="84"/>
      <c r="DL159" s="84"/>
      <c r="DM159" s="84"/>
      <c r="DN159" s="84"/>
      <c r="DO159" s="84"/>
      <c r="DP159" s="84"/>
      <c r="DQ159" s="84"/>
      <c r="DR159" s="84"/>
      <c r="DS159" s="84"/>
      <c r="DT159" s="84"/>
      <c r="DU159" s="84"/>
      <c r="DV159" s="84"/>
      <c r="DW159" s="84"/>
      <c r="DX159" s="84"/>
      <c r="DY159" s="84"/>
      <c r="DZ159" s="84"/>
      <c r="EA159" s="84"/>
      <c r="EB159" s="84"/>
      <c r="EC159" s="84"/>
      <c r="ED159" s="84"/>
      <c r="EE159" s="84"/>
      <c r="EF159" s="84"/>
      <c r="EG159" s="84"/>
      <c r="EH159" s="84"/>
      <c r="EI159" s="84"/>
      <c r="EJ159" s="84"/>
      <c r="EK159" s="84"/>
      <c r="EL159" s="84"/>
      <c r="EM159" s="84"/>
      <c r="EN159" s="84"/>
      <c r="EO159" s="84"/>
      <c r="EP159" s="84"/>
      <c r="EQ159" s="84"/>
      <c r="ER159" s="84"/>
      <c r="ES159" s="84"/>
      <c r="ET159" s="84"/>
      <c r="EU159" s="84"/>
      <c r="EV159" s="84"/>
      <c r="EW159" s="84"/>
      <c r="EX159" s="84"/>
      <c r="EY159" s="84"/>
      <c r="EZ159" s="84"/>
      <c r="FA159" s="84"/>
      <c r="FB159" s="84"/>
      <c r="FC159" s="84"/>
      <c r="FD159" s="84"/>
      <c r="FE159" s="84"/>
      <c r="FF159" s="84"/>
      <c r="FG159" s="84"/>
      <c r="FH159" s="84"/>
      <c r="FI159" s="84"/>
      <c r="FJ159" s="84"/>
      <c r="FK159" s="84"/>
      <c r="FL159" s="84"/>
      <c r="FM159" s="84"/>
      <c r="FN159" s="84"/>
      <c r="FO159" s="84"/>
      <c r="FP159" s="84"/>
      <c r="FQ159" s="84"/>
      <c r="FR159" s="84"/>
      <c r="FS159" s="84"/>
      <c r="FT159" s="84"/>
      <c r="FU159" s="84"/>
      <c r="FV159" s="84"/>
      <c r="FW159" s="84"/>
      <c r="FX159" s="84"/>
      <c r="FY159" s="84"/>
      <c r="FZ159" s="84"/>
      <c r="GA159" s="84"/>
      <c r="GB159" s="84"/>
      <c r="GC159" s="84"/>
      <c r="GD159" s="84"/>
      <c r="GE159" s="84"/>
      <c r="GF159" s="84"/>
      <c r="GG159" s="84"/>
      <c r="GH159" s="84"/>
      <c r="GI159" s="84"/>
      <c r="GJ159" s="84"/>
      <c r="GK159" s="84"/>
      <c r="GL159" s="84"/>
      <c r="GM159" s="84"/>
      <c r="GN159" s="84"/>
      <c r="GO159" s="84"/>
      <c r="GP159" s="84"/>
      <c r="GQ159" s="84"/>
      <c r="GR159" s="84"/>
      <c r="GS159" s="84"/>
      <c r="GT159" s="84"/>
      <c r="GU159" s="84"/>
      <c r="GV159" s="84"/>
      <c r="GW159" s="84"/>
      <c r="GX159" s="84"/>
      <c r="GY159" s="84"/>
      <c r="GZ159" s="84"/>
      <c r="HA159" s="84"/>
      <c r="HB159" s="84"/>
      <c r="HC159" s="84"/>
      <c r="HD159" s="84"/>
      <c r="HE159" s="84"/>
      <c r="HF159" s="84"/>
      <c r="HG159" s="84"/>
      <c r="HH159" s="84"/>
      <c r="HI159" s="84"/>
      <c r="HJ159" s="84"/>
      <c r="HK159" s="84"/>
      <c r="HL159" s="84"/>
      <c r="HM159" s="84"/>
      <c r="HN159" s="84"/>
      <c r="HO159" s="84"/>
      <c r="HP159" s="84"/>
      <c r="HQ159" s="84"/>
      <c r="HR159" s="84"/>
      <c r="HS159" s="84"/>
      <c r="HT159" s="84"/>
      <c r="HU159" s="84"/>
      <c r="HV159" s="84"/>
      <c r="HW159" s="84"/>
      <c r="HX159" s="84"/>
      <c r="HY159" s="84"/>
      <c r="HZ159" s="84"/>
      <c r="IA159" s="84"/>
      <c r="IB159" s="84"/>
      <c r="IC159" s="84"/>
      <c r="ID159" s="84"/>
      <c r="IE159" s="84"/>
      <c r="IF159" s="84"/>
      <c r="IG159" s="84"/>
      <c r="IH159" s="84"/>
      <c r="II159" s="84"/>
      <c r="IJ159" s="84"/>
      <c r="IK159" s="84"/>
      <c r="IL159" s="84"/>
      <c r="IM159" s="84"/>
      <c r="IN159" s="84"/>
      <c r="IO159" s="84"/>
      <c r="IP159" s="84"/>
      <c r="IQ159" s="84"/>
      <c r="IR159" s="84"/>
      <c r="IS159" s="84"/>
      <c r="IT159" s="84"/>
      <c r="IU159" s="84"/>
      <c r="IV159" s="84"/>
      <c r="IW159" s="84"/>
      <c r="IX159" s="84"/>
      <c r="IY159" s="84"/>
      <c r="IZ159" s="84"/>
      <c r="JA159" s="84"/>
      <c r="JB159" s="84"/>
      <c r="JC159" s="84"/>
      <c r="JD159" s="84"/>
      <c r="JE159" s="84"/>
      <c r="JF159" s="84"/>
      <c r="JG159" s="84"/>
      <c r="JH159" s="84"/>
      <c r="JI159" s="84"/>
      <c r="JJ159" s="84"/>
      <c r="JK159" s="84"/>
      <c r="JL159" s="84"/>
      <c r="JM159" s="84"/>
      <c r="JN159" s="84"/>
      <c r="JO159" s="84"/>
      <c r="JP159" s="84"/>
      <c r="JQ159" s="84"/>
      <c r="JR159" s="84"/>
      <c r="JS159" s="84"/>
      <c r="JT159" s="84"/>
      <c r="JU159" s="84"/>
      <c r="JV159" s="84"/>
      <c r="JW159" s="84"/>
      <c r="JX159" s="84"/>
      <c r="JY159" s="84"/>
      <c r="JZ159" s="84"/>
      <c r="KA159" s="84"/>
      <c r="KB159" s="84"/>
      <c r="KC159" s="84"/>
      <c r="KD159" s="84"/>
      <c r="KE159" s="84"/>
      <c r="KF159" s="84"/>
      <c r="KG159" s="84"/>
      <c r="KH159" s="84"/>
      <c r="KI159" s="84"/>
      <c r="KJ159" s="84"/>
      <c r="KK159" s="84"/>
      <c r="KL159" s="84"/>
      <c r="KM159" s="84"/>
      <c r="KN159" s="84"/>
      <c r="KO159" s="84"/>
      <c r="KP159" s="84"/>
      <c r="KQ159" s="84"/>
      <c r="KR159" s="84"/>
      <c r="KS159" s="84"/>
      <c r="KT159" s="84"/>
      <c r="KU159" s="84"/>
      <c r="KV159" s="84"/>
      <c r="KW159" s="84"/>
      <c r="KX159" s="84"/>
      <c r="KY159" s="84"/>
      <c r="KZ159" s="84"/>
      <c r="LA159" s="84"/>
      <c r="LB159" s="84"/>
      <c r="LC159" s="84"/>
      <c r="LD159" s="84"/>
      <c r="LE159" s="84"/>
      <c r="LF159" s="84"/>
      <c r="LG159" s="84"/>
      <c r="LH159" s="84"/>
      <c r="LI159" s="84"/>
      <c r="LJ159" s="84"/>
      <c r="LK159" s="84"/>
      <c r="LL159" s="84"/>
      <c r="LM159" s="84"/>
      <c r="LN159" s="84"/>
      <c r="LO159" s="84"/>
      <c r="LP159" s="84"/>
      <c r="LQ159" s="84"/>
      <c r="LR159" s="84"/>
      <c r="LS159" s="84"/>
      <c r="LT159" s="84"/>
      <c r="LU159" s="84"/>
      <c r="LV159" s="84"/>
      <c r="LW159" s="84"/>
      <c r="LX159" s="84"/>
      <c r="LY159" s="84"/>
      <c r="LZ159" s="84"/>
      <c r="MA159" s="84"/>
      <c r="MB159" s="84"/>
      <c r="MC159" s="84"/>
      <c r="MD159" s="84"/>
      <c r="ME159" s="84"/>
      <c r="MF159" s="84"/>
      <c r="MG159" s="84"/>
      <c r="MH159" s="84"/>
      <c r="MI159" s="84"/>
      <c r="MJ159" s="84"/>
      <c r="MK159" s="84"/>
      <c r="ML159" s="84"/>
      <c r="MM159" s="84"/>
      <c r="MN159" s="84"/>
      <c r="MO159" s="84"/>
      <c r="MP159" s="84"/>
      <c r="MQ159" s="84"/>
      <c r="MR159" s="84"/>
      <c r="MS159" s="84"/>
      <c r="MT159" s="84"/>
      <c r="MU159" s="84"/>
      <c r="MV159" s="84"/>
      <c r="MW159" s="84"/>
      <c r="MX159" s="84"/>
      <c r="MY159" s="84"/>
      <c r="MZ159" s="84"/>
      <c r="NA159" s="84"/>
      <c r="NB159" s="84"/>
      <c r="NC159" s="84"/>
      <c r="ND159" s="84"/>
      <c r="NE159" s="84"/>
      <c r="NF159" s="84"/>
      <c r="NG159" s="84"/>
      <c r="NH159" s="84"/>
      <c r="NI159" s="84"/>
      <c r="NJ159" s="84"/>
      <c r="NK159" s="84"/>
      <c r="NL159" s="84"/>
      <c r="NM159" s="84"/>
      <c r="NN159" s="84"/>
      <c r="NO159" s="84"/>
      <c r="NP159" s="84"/>
      <c r="NQ159" s="84"/>
      <c r="NR159" s="84"/>
      <c r="NS159" s="84"/>
      <c r="NT159" s="84"/>
      <c r="NU159" s="84"/>
      <c r="NV159" s="84"/>
      <c r="NW159" s="84"/>
    </row>
    <row r="160" spans="1:387" s="40" customFormat="1" ht="99" customHeight="1" x14ac:dyDescent="0.25">
      <c r="A160" s="79"/>
      <c r="B160" s="79"/>
      <c r="C160" s="79"/>
      <c r="D160" s="79"/>
      <c r="E160" s="79">
        <v>1</v>
      </c>
      <c r="F160" s="30"/>
      <c r="G160" s="30"/>
      <c r="H160" s="30">
        <v>1</v>
      </c>
      <c r="I160" s="30"/>
      <c r="J160" s="30"/>
      <c r="K160" s="30"/>
      <c r="L160" s="30"/>
      <c r="M160" s="32" t="s">
        <v>1609</v>
      </c>
      <c r="N160" s="33" t="s">
        <v>19</v>
      </c>
      <c r="O160" s="3" t="s">
        <v>1623</v>
      </c>
      <c r="P160" s="34" t="s">
        <v>2132</v>
      </c>
      <c r="Q160" s="10" t="s">
        <v>1930</v>
      </c>
      <c r="R160" s="32" t="s">
        <v>936</v>
      </c>
      <c r="S160" s="35" t="s">
        <v>1610</v>
      </c>
      <c r="T160" s="82">
        <v>44764</v>
      </c>
      <c r="U160" s="82">
        <v>44771</v>
      </c>
      <c r="V160" s="82">
        <v>44895</v>
      </c>
      <c r="W160" s="36">
        <v>2120000</v>
      </c>
      <c r="X160" s="19">
        <v>0</v>
      </c>
      <c r="Y160" s="19">
        <v>0</v>
      </c>
      <c r="Z160" s="19">
        <v>0</v>
      </c>
      <c r="AA160" s="19">
        <v>0</v>
      </c>
      <c r="AB160" s="22">
        <f t="shared" si="17"/>
        <v>2120000</v>
      </c>
      <c r="AC160" s="19">
        <v>0</v>
      </c>
      <c r="AD160" s="22">
        <f t="shared" si="20"/>
        <v>2120000</v>
      </c>
      <c r="AE160" s="20">
        <v>0</v>
      </c>
      <c r="AF160" s="22">
        <f t="shared" si="21"/>
        <v>2120000</v>
      </c>
      <c r="AG160" s="38" t="s">
        <v>1611</v>
      </c>
      <c r="AH160" s="37" t="s">
        <v>1013</v>
      </c>
      <c r="AI160" s="37" t="s">
        <v>815</v>
      </c>
      <c r="AJ160" s="39">
        <v>900818708</v>
      </c>
      <c r="AK160" s="39">
        <v>2</v>
      </c>
      <c r="AL160" s="37" t="s">
        <v>816</v>
      </c>
      <c r="AM160" s="39">
        <v>8138619</v>
      </c>
      <c r="AN160" s="108" t="s">
        <v>817</v>
      </c>
      <c r="AO160" s="109" t="s">
        <v>20</v>
      </c>
      <c r="AP160" s="84"/>
      <c r="AQ160" s="84"/>
      <c r="AR160" s="84"/>
      <c r="AS160" s="84"/>
      <c r="AT160" s="84"/>
      <c r="AU160" s="84"/>
      <c r="AV160" s="84"/>
      <c r="AW160" s="84"/>
      <c r="AX160" s="84"/>
      <c r="AY160" s="84"/>
      <c r="AZ160" s="84"/>
      <c r="BA160" s="84"/>
      <c r="BB160" s="84"/>
      <c r="BC160" s="84"/>
      <c r="BD160" s="84"/>
      <c r="BE160" s="84"/>
      <c r="BF160" s="84"/>
      <c r="BG160" s="84"/>
      <c r="BH160" s="84"/>
      <c r="BI160" s="84"/>
      <c r="BJ160" s="84"/>
      <c r="BK160" s="84"/>
      <c r="BL160" s="84"/>
      <c r="BM160" s="84"/>
      <c r="BN160" s="84"/>
      <c r="BO160" s="84"/>
      <c r="BP160" s="84"/>
      <c r="BQ160" s="84"/>
      <c r="BR160" s="84"/>
      <c r="BS160" s="84"/>
      <c r="BT160" s="84"/>
      <c r="BU160" s="84"/>
      <c r="BV160" s="84"/>
      <c r="BW160" s="84"/>
      <c r="BX160" s="84"/>
      <c r="BY160" s="84"/>
      <c r="BZ160" s="84"/>
      <c r="CA160" s="84"/>
      <c r="CB160" s="84"/>
      <c r="CC160" s="84"/>
      <c r="CD160" s="84"/>
      <c r="CE160" s="84"/>
      <c r="CF160" s="84"/>
      <c r="CG160" s="84"/>
      <c r="CH160" s="84"/>
      <c r="CI160" s="84"/>
      <c r="CJ160" s="84"/>
      <c r="CK160" s="84"/>
      <c r="CL160" s="84"/>
      <c r="CM160" s="84"/>
      <c r="CN160" s="84"/>
      <c r="CO160" s="84"/>
      <c r="CP160" s="84"/>
      <c r="CQ160" s="84"/>
      <c r="CR160" s="84"/>
      <c r="CS160" s="84"/>
      <c r="CT160" s="84"/>
      <c r="CU160" s="84"/>
      <c r="CV160" s="84"/>
      <c r="CW160" s="84"/>
      <c r="CX160" s="84"/>
      <c r="CY160" s="84"/>
      <c r="CZ160" s="84"/>
      <c r="DA160" s="84"/>
      <c r="DB160" s="84"/>
      <c r="DC160" s="84"/>
      <c r="DD160" s="84"/>
      <c r="DE160" s="84"/>
      <c r="DF160" s="84"/>
      <c r="DG160" s="84"/>
      <c r="DH160" s="84"/>
      <c r="DI160" s="84"/>
      <c r="DJ160" s="84"/>
      <c r="DK160" s="84"/>
      <c r="DL160" s="84"/>
      <c r="DM160" s="84"/>
      <c r="DN160" s="84"/>
      <c r="DO160" s="84"/>
      <c r="DP160" s="84"/>
      <c r="DQ160" s="84"/>
      <c r="DR160" s="84"/>
      <c r="DS160" s="84"/>
      <c r="DT160" s="84"/>
      <c r="DU160" s="84"/>
      <c r="DV160" s="84"/>
      <c r="DW160" s="84"/>
      <c r="DX160" s="84"/>
      <c r="DY160" s="84"/>
      <c r="DZ160" s="84"/>
      <c r="EA160" s="84"/>
      <c r="EB160" s="84"/>
      <c r="EC160" s="84"/>
      <c r="ED160" s="84"/>
      <c r="EE160" s="84"/>
      <c r="EF160" s="84"/>
      <c r="EG160" s="84"/>
      <c r="EH160" s="84"/>
      <c r="EI160" s="84"/>
      <c r="EJ160" s="84"/>
      <c r="EK160" s="84"/>
      <c r="EL160" s="84"/>
      <c r="EM160" s="84"/>
      <c r="EN160" s="84"/>
      <c r="EO160" s="84"/>
      <c r="EP160" s="84"/>
      <c r="EQ160" s="84"/>
      <c r="ER160" s="84"/>
      <c r="ES160" s="84"/>
      <c r="ET160" s="84"/>
      <c r="EU160" s="84"/>
      <c r="EV160" s="84"/>
      <c r="EW160" s="84"/>
      <c r="EX160" s="84"/>
      <c r="EY160" s="84"/>
      <c r="EZ160" s="84"/>
      <c r="FA160" s="84"/>
      <c r="FB160" s="84"/>
      <c r="FC160" s="84"/>
      <c r="FD160" s="84"/>
      <c r="FE160" s="84"/>
      <c r="FF160" s="84"/>
      <c r="FG160" s="84"/>
      <c r="FH160" s="84"/>
      <c r="FI160" s="84"/>
      <c r="FJ160" s="84"/>
      <c r="FK160" s="84"/>
      <c r="FL160" s="84"/>
      <c r="FM160" s="84"/>
      <c r="FN160" s="84"/>
      <c r="FO160" s="84"/>
      <c r="FP160" s="84"/>
      <c r="FQ160" s="84"/>
      <c r="FR160" s="84"/>
      <c r="FS160" s="84"/>
      <c r="FT160" s="84"/>
      <c r="FU160" s="84"/>
      <c r="FV160" s="84"/>
      <c r="FW160" s="84"/>
      <c r="FX160" s="84"/>
      <c r="FY160" s="84"/>
      <c r="FZ160" s="84"/>
      <c r="GA160" s="84"/>
      <c r="GB160" s="84"/>
      <c r="GC160" s="84"/>
      <c r="GD160" s="84"/>
      <c r="GE160" s="84"/>
      <c r="GF160" s="84"/>
      <c r="GG160" s="84"/>
      <c r="GH160" s="84"/>
      <c r="GI160" s="84"/>
      <c r="GJ160" s="84"/>
      <c r="GK160" s="84"/>
      <c r="GL160" s="84"/>
      <c r="GM160" s="84"/>
      <c r="GN160" s="84"/>
      <c r="GO160" s="84"/>
      <c r="GP160" s="84"/>
      <c r="GQ160" s="84"/>
      <c r="GR160" s="84"/>
      <c r="GS160" s="84"/>
      <c r="GT160" s="84"/>
      <c r="GU160" s="84"/>
      <c r="GV160" s="84"/>
      <c r="GW160" s="84"/>
      <c r="GX160" s="84"/>
      <c r="GY160" s="84"/>
      <c r="GZ160" s="84"/>
      <c r="HA160" s="84"/>
      <c r="HB160" s="84"/>
      <c r="HC160" s="84"/>
      <c r="HD160" s="84"/>
      <c r="HE160" s="84"/>
      <c r="HF160" s="84"/>
      <c r="HG160" s="84"/>
      <c r="HH160" s="84"/>
      <c r="HI160" s="84"/>
      <c r="HJ160" s="84"/>
      <c r="HK160" s="84"/>
      <c r="HL160" s="84"/>
      <c r="HM160" s="84"/>
      <c r="HN160" s="84"/>
      <c r="HO160" s="84"/>
      <c r="HP160" s="84"/>
      <c r="HQ160" s="84"/>
      <c r="HR160" s="84"/>
      <c r="HS160" s="84"/>
      <c r="HT160" s="84"/>
      <c r="HU160" s="84"/>
      <c r="HV160" s="84"/>
      <c r="HW160" s="84"/>
      <c r="HX160" s="84"/>
      <c r="HY160" s="84"/>
      <c r="HZ160" s="84"/>
      <c r="IA160" s="84"/>
      <c r="IB160" s="84"/>
      <c r="IC160" s="84"/>
      <c r="ID160" s="84"/>
      <c r="IE160" s="84"/>
      <c r="IF160" s="84"/>
      <c r="IG160" s="84"/>
      <c r="IH160" s="84"/>
      <c r="II160" s="84"/>
      <c r="IJ160" s="84"/>
      <c r="IK160" s="84"/>
      <c r="IL160" s="84"/>
      <c r="IM160" s="84"/>
      <c r="IN160" s="84"/>
      <c r="IO160" s="84"/>
      <c r="IP160" s="84"/>
      <c r="IQ160" s="84"/>
      <c r="IR160" s="84"/>
      <c r="IS160" s="84"/>
      <c r="IT160" s="84"/>
      <c r="IU160" s="84"/>
      <c r="IV160" s="84"/>
      <c r="IW160" s="84"/>
      <c r="IX160" s="84"/>
      <c r="IY160" s="84"/>
      <c r="IZ160" s="84"/>
      <c r="JA160" s="84"/>
      <c r="JB160" s="84"/>
      <c r="JC160" s="84"/>
      <c r="JD160" s="84"/>
      <c r="JE160" s="84"/>
      <c r="JF160" s="84"/>
      <c r="JG160" s="84"/>
      <c r="JH160" s="84"/>
      <c r="JI160" s="84"/>
      <c r="JJ160" s="84"/>
      <c r="JK160" s="84"/>
      <c r="JL160" s="84"/>
      <c r="JM160" s="84"/>
      <c r="JN160" s="84"/>
      <c r="JO160" s="84"/>
      <c r="JP160" s="84"/>
      <c r="JQ160" s="84"/>
      <c r="JR160" s="84"/>
      <c r="JS160" s="84"/>
      <c r="JT160" s="84"/>
      <c r="JU160" s="84"/>
      <c r="JV160" s="84"/>
      <c r="JW160" s="84"/>
      <c r="JX160" s="84"/>
      <c r="JY160" s="84"/>
      <c r="JZ160" s="84"/>
      <c r="KA160" s="84"/>
      <c r="KB160" s="84"/>
      <c r="KC160" s="84"/>
      <c r="KD160" s="84"/>
      <c r="KE160" s="84"/>
      <c r="KF160" s="84"/>
      <c r="KG160" s="84"/>
      <c r="KH160" s="84"/>
      <c r="KI160" s="84"/>
      <c r="KJ160" s="84"/>
      <c r="KK160" s="84"/>
      <c r="KL160" s="84"/>
      <c r="KM160" s="84"/>
      <c r="KN160" s="84"/>
      <c r="KO160" s="84"/>
      <c r="KP160" s="84"/>
      <c r="KQ160" s="84"/>
      <c r="KR160" s="84"/>
      <c r="KS160" s="84"/>
      <c r="KT160" s="84"/>
      <c r="KU160" s="84"/>
      <c r="KV160" s="84"/>
      <c r="KW160" s="84"/>
      <c r="KX160" s="84"/>
      <c r="KY160" s="84"/>
      <c r="KZ160" s="84"/>
      <c r="LA160" s="84"/>
      <c r="LB160" s="84"/>
      <c r="LC160" s="84"/>
      <c r="LD160" s="84"/>
      <c r="LE160" s="84"/>
      <c r="LF160" s="84"/>
      <c r="LG160" s="84"/>
      <c r="LH160" s="84"/>
      <c r="LI160" s="84"/>
      <c r="LJ160" s="84"/>
      <c r="LK160" s="84"/>
      <c r="LL160" s="84"/>
      <c r="LM160" s="84"/>
      <c r="LN160" s="84"/>
      <c r="LO160" s="84"/>
      <c r="LP160" s="84"/>
      <c r="LQ160" s="84"/>
      <c r="LR160" s="84"/>
      <c r="LS160" s="84"/>
      <c r="LT160" s="84"/>
      <c r="LU160" s="84"/>
      <c r="LV160" s="84"/>
      <c r="LW160" s="84"/>
      <c r="LX160" s="84"/>
      <c r="LY160" s="84"/>
      <c r="LZ160" s="84"/>
      <c r="MA160" s="84"/>
      <c r="MB160" s="84"/>
      <c r="MC160" s="84"/>
      <c r="MD160" s="84"/>
      <c r="ME160" s="84"/>
      <c r="MF160" s="84"/>
      <c r="MG160" s="84"/>
      <c r="MH160" s="84"/>
      <c r="MI160" s="84"/>
      <c r="MJ160" s="84"/>
      <c r="MK160" s="84"/>
      <c r="ML160" s="84"/>
      <c r="MM160" s="84"/>
      <c r="MN160" s="84"/>
      <c r="MO160" s="84"/>
      <c r="MP160" s="84"/>
      <c r="MQ160" s="84"/>
      <c r="MR160" s="84"/>
      <c r="MS160" s="84"/>
      <c r="MT160" s="84"/>
      <c r="MU160" s="84"/>
      <c r="MV160" s="84"/>
      <c r="MW160" s="84"/>
      <c r="MX160" s="84"/>
      <c r="MY160" s="84"/>
      <c r="MZ160" s="84"/>
      <c r="NA160" s="84"/>
      <c r="NB160" s="84"/>
      <c r="NC160" s="84"/>
      <c r="ND160" s="84"/>
      <c r="NE160" s="84"/>
      <c r="NF160" s="84"/>
      <c r="NG160" s="84"/>
      <c r="NH160" s="84"/>
      <c r="NI160" s="84"/>
      <c r="NJ160" s="84"/>
      <c r="NK160" s="84"/>
      <c r="NL160" s="84"/>
      <c r="NM160" s="84"/>
      <c r="NN160" s="84"/>
      <c r="NO160" s="84"/>
      <c r="NP160" s="84"/>
      <c r="NQ160" s="84"/>
      <c r="NR160" s="84"/>
      <c r="NS160" s="84"/>
      <c r="NT160" s="84"/>
      <c r="NU160" s="84"/>
      <c r="NV160" s="84"/>
      <c r="NW160" s="84"/>
    </row>
    <row r="161" spans="1:387" s="40" customFormat="1" ht="99" customHeight="1" x14ac:dyDescent="0.25">
      <c r="A161" s="79"/>
      <c r="B161" s="79"/>
      <c r="C161" s="79">
        <v>1</v>
      </c>
      <c r="D161" s="79"/>
      <c r="E161" s="79"/>
      <c r="F161" s="30"/>
      <c r="G161" s="30"/>
      <c r="H161" s="30"/>
      <c r="I161" s="30">
        <v>1</v>
      </c>
      <c r="J161" s="30"/>
      <c r="K161" s="30"/>
      <c r="L161" s="30"/>
      <c r="M161" s="32" t="s">
        <v>1230</v>
      </c>
      <c r="N161" s="33" t="s">
        <v>1182</v>
      </c>
      <c r="O161" s="3" t="s">
        <v>1676</v>
      </c>
      <c r="P161" s="34" t="s">
        <v>2133</v>
      </c>
      <c r="Q161" s="10" t="s">
        <v>1931</v>
      </c>
      <c r="R161" s="32" t="s">
        <v>307</v>
      </c>
      <c r="S161" s="35" t="s">
        <v>1641</v>
      </c>
      <c r="T161" s="82">
        <v>44770</v>
      </c>
      <c r="U161" s="82">
        <v>44777</v>
      </c>
      <c r="V161" s="82">
        <v>44895</v>
      </c>
      <c r="W161" s="36">
        <v>445000000</v>
      </c>
      <c r="X161" s="19">
        <v>0</v>
      </c>
      <c r="Y161" s="19">
        <v>0</v>
      </c>
      <c r="Z161" s="19">
        <v>0</v>
      </c>
      <c r="AA161" s="19">
        <v>0</v>
      </c>
      <c r="AB161" s="22">
        <f t="shared" si="17"/>
        <v>445000000</v>
      </c>
      <c r="AC161" s="19">
        <v>0</v>
      </c>
      <c r="AD161" s="22">
        <f t="shared" si="20"/>
        <v>445000000</v>
      </c>
      <c r="AE161" s="20">
        <v>0</v>
      </c>
      <c r="AF161" s="22">
        <f t="shared" si="21"/>
        <v>445000000</v>
      </c>
      <c r="AG161" s="38" t="s">
        <v>673</v>
      </c>
      <c r="AH161" s="37" t="s">
        <v>1013</v>
      </c>
      <c r="AI161" s="37" t="s">
        <v>930</v>
      </c>
      <c r="AJ161" s="39">
        <v>900757947</v>
      </c>
      <c r="AK161" s="39">
        <v>3</v>
      </c>
      <c r="AL161" s="37" t="s">
        <v>931</v>
      </c>
      <c r="AM161" s="39">
        <v>7430010</v>
      </c>
      <c r="AN161" s="108" t="s">
        <v>932</v>
      </c>
      <c r="AO161" s="109" t="s">
        <v>20</v>
      </c>
      <c r="AP161" s="84"/>
      <c r="AQ161" s="84"/>
      <c r="AR161" s="84"/>
      <c r="AS161" s="84"/>
      <c r="AT161" s="84"/>
      <c r="AU161" s="84"/>
      <c r="AV161" s="84"/>
      <c r="AW161" s="84"/>
      <c r="AX161" s="84"/>
      <c r="AY161" s="84"/>
      <c r="AZ161" s="84"/>
      <c r="BA161" s="84"/>
      <c r="BB161" s="84"/>
      <c r="BC161" s="84"/>
      <c r="BD161" s="84"/>
      <c r="BE161" s="84"/>
      <c r="BF161" s="84"/>
      <c r="BG161" s="84"/>
      <c r="BH161" s="84"/>
      <c r="BI161" s="84"/>
      <c r="BJ161" s="84"/>
      <c r="BK161" s="84"/>
      <c r="BL161" s="84"/>
      <c r="BM161" s="84"/>
      <c r="BN161" s="84"/>
      <c r="BO161" s="84"/>
      <c r="BP161" s="84"/>
      <c r="BQ161" s="84"/>
      <c r="BR161" s="84"/>
      <c r="BS161" s="84"/>
      <c r="BT161" s="84"/>
      <c r="BU161" s="84"/>
      <c r="BV161" s="84"/>
      <c r="BW161" s="84"/>
      <c r="BX161" s="84"/>
      <c r="BY161" s="84"/>
      <c r="BZ161" s="84"/>
      <c r="CA161" s="84"/>
      <c r="CB161" s="84"/>
      <c r="CC161" s="84"/>
      <c r="CD161" s="84"/>
      <c r="CE161" s="84"/>
      <c r="CF161" s="84"/>
      <c r="CG161" s="84"/>
      <c r="CH161" s="84"/>
      <c r="CI161" s="84"/>
      <c r="CJ161" s="84"/>
      <c r="CK161" s="84"/>
      <c r="CL161" s="84"/>
      <c r="CM161" s="84"/>
      <c r="CN161" s="84"/>
      <c r="CO161" s="84"/>
      <c r="CP161" s="84"/>
      <c r="CQ161" s="84"/>
      <c r="CR161" s="84"/>
      <c r="CS161" s="84"/>
      <c r="CT161" s="84"/>
      <c r="CU161" s="84"/>
      <c r="CV161" s="84"/>
      <c r="CW161" s="84"/>
      <c r="CX161" s="84"/>
      <c r="CY161" s="84"/>
      <c r="CZ161" s="84"/>
      <c r="DA161" s="84"/>
      <c r="DB161" s="84"/>
      <c r="DC161" s="84"/>
      <c r="DD161" s="84"/>
      <c r="DE161" s="84"/>
      <c r="DF161" s="84"/>
      <c r="DG161" s="84"/>
      <c r="DH161" s="84"/>
      <c r="DI161" s="84"/>
      <c r="DJ161" s="84"/>
      <c r="DK161" s="84"/>
      <c r="DL161" s="84"/>
      <c r="DM161" s="84"/>
      <c r="DN161" s="84"/>
      <c r="DO161" s="84"/>
      <c r="DP161" s="84"/>
      <c r="DQ161" s="84"/>
      <c r="DR161" s="84"/>
      <c r="DS161" s="84"/>
      <c r="DT161" s="84"/>
      <c r="DU161" s="84"/>
      <c r="DV161" s="84"/>
      <c r="DW161" s="84"/>
      <c r="DX161" s="84"/>
      <c r="DY161" s="84"/>
      <c r="DZ161" s="84"/>
      <c r="EA161" s="84"/>
      <c r="EB161" s="84"/>
      <c r="EC161" s="84"/>
      <c r="ED161" s="84"/>
      <c r="EE161" s="84"/>
      <c r="EF161" s="84"/>
      <c r="EG161" s="84"/>
      <c r="EH161" s="84"/>
      <c r="EI161" s="84"/>
      <c r="EJ161" s="84"/>
      <c r="EK161" s="84"/>
      <c r="EL161" s="84"/>
      <c r="EM161" s="84"/>
      <c r="EN161" s="84"/>
      <c r="EO161" s="84"/>
      <c r="EP161" s="84"/>
      <c r="EQ161" s="84"/>
      <c r="ER161" s="84"/>
      <c r="ES161" s="84"/>
      <c r="ET161" s="84"/>
      <c r="EU161" s="84"/>
      <c r="EV161" s="84"/>
      <c r="EW161" s="84"/>
      <c r="EX161" s="84"/>
      <c r="EY161" s="84"/>
      <c r="EZ161" s="84"/>
      <c r="FA161" s="84"/>
      <c r="FB161" s="84"/>
      <c r="FC161" s="84"/>
      <c r="FD161" s="84"/>
      <c r="FE161" s="84"/>
      <c r="FF161" s="84"/>
      <c r="FG161" s="84"/>
      <c r="FH161" s="84"/>
      <c r="FI161" s="84"/>
      <c r="FJ161" s="84"/>
      <c r="FK161" s="84"/>
      <c r="FL161" s="84"/>
      <c r="FM161" s="84"/>
      <c r="FN161" s="84"/>
      <c r="FO161" s="84"/>
      <c r="FP161" s="84"/>
      <c r="FQ161" s="84"/>
      <c r="FR161" s="84"/>
      <c r="FS161" s="84"/>
      <c r="FT161" s="84"/>
      <c r="FU161" s="84"/>
      <c r="FV161" s="84"/>
      <c r="FW161" s="84"/>
      <c r="FX161" s="84"/>
      <c r="FY161" s="84"/>
      <c r="FZ161" s="84"/>
      <c r="GA161" s="84"/>
      <c r="GB161" s="84"/>
      <c r="GC161" s="84"/>
      <c r="GD161" s="84"/>
      <c r="GE161" s="84"/>
      <c r="GF161" s="84"/>
      <c r="GG161" s="84"/>
      <c r="GH161" s="84"/>
      <c r="GI161" s="84"/>
      <c r="GJ161" s="84"/>
      <c r="GK161" s="84"/>
      <c r="GL161" s="84"/>
      <c r="GM161" s="84"/>
      <c r="GN161" s="84"/>
      <c r="GO161" s="84"/>
      <c r="GP161" s="84"/>
      <c r="GQ161" s="84"/>
      <c r="GR161" s="84"/>
      <c r="GS161" s="84"/>
      <c r="GT161" s="84"/>
      <c r="GU161" s="84"/>
      <c r="GV161" s="84"/>
      <c r="GW161" s="84"/>
      <c r="GX161" s="84"/>
      <c r="GY161" s="84"/>
      <c r="GZ161" s="84"/>
      <c r="HA161" s="84"/>
      <c r="HB161" s="84"/>
      <c r="HC161" s="84"/>
      <c r="HD161" s="84"/>
      <c r="HE161" s="84"/>
      <c r="HF161" s="84"/>
      <c r="HG161" s="84"/>
      <c r="HH161" s="84"/>
      <c r="HI161" s="84"/>
      <c r="HJ161" s="84"/>
      <c r="HK161" s="84"/>
      <c r="HL161" s="84"/>
      <c r="HM161" s="84"/>
      <c r="HN161" s="84"/>
      <c r="HO161" s="84"/>
      <c r="HP161" s="84"/>
      <c r="HQ161" s="84"/>
      <c r="HR161" s="84"/>
      <c r="HS161" s="84"/>
      <c r="HT161" s="84"/>
      <c r="HU161" s="84"/>
      <c r="HV161" s="84"/>
      <c r="HW161" s="84"/>
      <c r="HX161" s="84"/>
      <c r="HY161" s="84"/>
      <c r="HZ161" s="84"/>
      <c r="IA161" s="84"/>
      <c r="IB161" s="84"/>
      <c r="IC161" s="84"/>
      <c r="ID161" s="84"/>
      <c r="IE161" s="84"/>
      <c r="IF161" s="84"/>
      <c r="IG161" s="84"/>
      <c r="IH161" s="84"/>
      <c r="II161" s="84"/>
      <c r="IJ161" s="84"/>
      <c r="IK161" s="84"/>
      <c r="IL161" s="84"/>
      <c r="IM161" s="84"/>
      <c r="IN161" s="84"/>
      <c r="IO161" s="84"/>
      <c r="IP161" s="84"/>
      <c r="IQ161" s="84"/>
      <c r="IR161" s="84"/>
      <c r="IS161" s="84"/>
      <c r="IT161" s="84"/>
      <c r="IU161" s="84"/>
      <c r="IV161" s="84"/>
      <c r="IW161" s="84"/>
      <c r="IX161" s="84"/>
      <c r="IY161" s="84"/>
      <c r="IZ161" s="84"/>
      <c r="JA161" s="84"/>
      <c r="JB161" s="84"/>
      <c r="JC161" s="84"/>
      <c r="JD161" s="84"/>
      <c r="JE161" s="84"/>
      <c r="JF161" s="84"/>
      <c r="JG161" s="84"/>
      <c r="JH161" s="84"/>
      <c r="JI161" s="84"/>
      <c r="JJ161" s="84"/>
      <c r="JK161" s="84"/>
      <c r="JL161" s="84"/>
      <c r="JM161" s="84"/>
      <c r="JN161" s="84"/>
      <c r="JO161" s="84"/>
      <c r="JP161" s="84"/>
      <c r="JQ161" s="84"/>
      <c r="JR161" s="84"/>
      <c r="JS161" s="84"/>
      <c r="JT161" s="84"/>
      <c r="JU161" s="84"/>
      <c r="JV161" s="84"/>
      <c r="JW161" s="84"/>
      <c r="JX161" s="84"/>
      <c r="JY161" s="84"/>
      <c r="JZ161" s="84"/>
      <c r="KA161" s="84"/>
      <c r="KB161" s="84"/>
      <c r="KC161" s="84"/>
      <c r="KD161" s="84"/>
      <c r="KE161" s="84"/>
      <c r="KF161" s="84"/>
      <c r="KG161" s="84"/>
      <c r="KH161" s="84"/>
      <c r="KI161" s="84"/>
      <c r="KJ161" s="84"/>
      <c r="KK161" s="84"/>
      <c r="KL161" s="84"/>
      <c r="KM161" s="84"/>
      <c r="KN161" s="84"/>
      <c r="KO161" s="84"/>
      <c r="KP161" s="84"/>
      <c r="KQ161" s="84"/>
      <c r="KR161" s="84"/>
      <c r="KS161" s="84"/>
      <c r="KT161" s="84"/>
      <c r="KU161" s="84"/>
      <c r="KV161" s="84"/>
      <c r="KW161" s="84"/>
      <c r="KX161" s="84"/>
      <c r="KY161" s="84"/>
      <c r="KZ161" s="84"/>
      <c r="LA161" s="84"/>
      <c r="LB161" s="84"/>
      <c r="LC161" s="84"/>
      <c r="LD161" s="84"/>
      <c r="LE161" s="84"/>
      <c r="LF161" s="84"/>
      <c r="LG161" s="84"/>
      <c r="LH161" s="84"/>
      <c r="LI161" s="84"/>
      <c r="LJ161" s="84"/>
      <c r="LK161" s="84"/>
      <c r="LL161" s="84"/>
      <c r="LM161" s="84"/>
      <c r="LN161" s="84"/>
      <c r="LO161" s="84"/>
      <c r="LP161" s="84"/>
      <c r="LQ161" s="84"/>
      <c r="LR161" s="84"/>
      <c r="LS161" s="84"/>
      <c r="LT161" s="84"/>
      <c r="LU161" s="84"/>
      <c r="LV161" s="84"/>
      <c r="LW161" s="84"/>
      <c r="LX161" s="84"/>
      <c r="LY161" s="84"/>
      <c r="LZ161" s="84"/>
      <c r="MA161" s="84"/>
      <c r="MB161" s="84"/>
      <c r="MC161" s="84"/>
      <c r="MD161" s="84"/>
      <c r="ME161" s="84"/>
      <c r="MF161" s="84"/>
      <c r="MG161" s="84"/>
      <c r="MH161" s="84"/>
      <c r="MI161" s="84"/>
      <c r="MJ161" s="84"/>
      <c r="MK161" s="84"/>
      <c r="ML161" s="84"/>
      <c r="MM161" s="84"/>
      <c r="MN161" s="84"/>
      <c r="MO161" s="84"/>
      <c r="MP161" s="84"/>
      <c r="MQ161" s="84"/>
      <c r="MR161" s="84"/>
      <c r="MS161" s="84"/>
      <c r="MT161" s="84"/>
      <c r="MU161" s="84"/>
      <c r="MV161" s="84"/>
      <c r="MW161" s="84"/>
      <c r="MX161" s="84"/>
      <c r="MY161" s="84"/>
      <c r="MZ161" s="84"/>
      <c r="NA161" s="84"/>
      <c r="NB161" s="84"/>
      <c r="NC161" s="84"/>
      <c r="ND161" s="84"/>
      <c r="NE161" s="84"/>
      <c r="NF161" s="84"/>
      <c r="NG161" s="84"/>
      <c r="NH161" s="84"/>
      <c r="NI161" s="84"/>
      <c r="NJ161" s="84"/>
      <c r="NK161" s="84"/>
      <c r="NL161" s="84"/>
      <c r="NM161" s="84"/>
      <c r="NN161" s="84"/>
      <c r="NO161" s="84"/>
      <c r="NP161" s="84"/>
      <c r="NQ161" s="84"/>
      <c r="NR161" s="84"/>
      <c r="NS161" s="84"/>
      <c r="NT161" s="84"/>
      <c r="NU161" s="84"/>
      <c r="NV161" s="84"/>
      <c r="NW161" s="84"/>
    </row>
    <row r="162" spans="1:387" s="40" customFormat="1" ht="99" customHeight="1" x14ac:dyDescent="0.25">
      <c r="A162" s="79"/>
      <c r="B162" s="79"/>
      <c r="C162" s="79">
        <v>1</v>
      </c>
      <c r="D162" s="79"/>
      <c r="E162" s="79"/>
      <c r="F162" s="30"/>
      <c r="G162" s="30"/>
      <c r="H162" s="30"/>
      <c r="I162" s="30"/>
      <c r="J162" s="30"/>
      <c r="K162" s="30">
        <v>1</v>
      </c>
      <c r="L162" s="30"/>
      <c r="M162" s="32" t="s">
        <v>1624</v>
      </c>
      <c r="N162" s="33" t="s">
        <v>1630</v>
      </c>
      <c r="O162" s="3" t="s">
        <v>1677</v>
      </c>
      <c r="P162" s="34" t="s">
        <v>2134</v>
      </c>
      <c r="Q162" s="10" t="s">
        <v>1831</v>
      </c>
      <c r="R162" s="32" t="s">
        <v>1658</v>
      </c>
      <c r="S162" s="35" t="s">
        <v>1659</v>
      </c>
      <c r="T162" s="82">
        <v>44774</v>
      </c>
      <c r="U162" s="82">
        <v>44781</v>
      </c>
      <c r="V162" s="82">
        <v>44893</v>
      </c>
      <c r="W162" s="36">
        <v>285005000</v>
      </c>
      <c r="X162" s="19">
        <v>0</v>
      </c>
      <c r="Y162" s="19">
        <v>0</v>
      </c>
      <c r="Z162" s="19">
        <v>0</v>
      </c>
      <c r="AA162" s="19">
        <v>0</v>
      </c>
      <c r="AB162" s="22">
        <f t="shared" si="17"/>
        <v>285005000</v>
      </c>
      <c r="AC162" s="19">
        <v>0</v>
      </c>
      <c r="AD162" s="22">
        <f t="shared" si="20"/>
        <v>285005000</v>
      </c>
      <c r="AE162" s="20">
        <v>0</v>
      </c>
      <c r="AF162" s="22">
        <f t="shared" si="21"/>
        <v>285005000</v>
      </c>
      <c r="AG162" s="38" t="s">
        <v>963</v>
      </c>
      <c r="AH162" s="37" t="s">
        <v>1013</v>
      </c>
      <c r="AI162" s="37" t="s">
        <v>1660</v>
      </c>
      <c r="AJ162" s="39">
        <v>900283722</v>
      </c>
      <c r="AK162" s="39">
        <v>8</v>
      </c>
      <c r="AL162" s="37" t="s">
        <v>1661</v>
      </c>
      <c r="AM162" s="39">
        <v>3204636684</v>
      </c>
      <c r="AN162" s="108" t="s">
        <v>1662</v>
      </c>
      <c r="AO162" s="109" t="s">
        <v>20</v>
      </c>
      <c r="AP162" s="84"/>
      <c r="AQ162" s="84"/>
      <c r="AR162" s="84"/>
      <c r="AS162" s="84"/>
      <c r="AT162" s="84"/>
      <c r="AU162" s="84"/>
      <c r="AV162" s="84"/>
      <c r="AW162" s="84"/>
      <c r="AX162" s="84"/>
      <c r="AY162" s="84"/>
      <c r="AZ162" s="84"/>
      <c r="BA162" s="84"/>
      <c r="BB162" s="84"/>
      <c r="BC162" s="84"/>
      <c r="BD162" s="84"/>
      <c r="BE162" s="84"/>
      <c r="BF162" s="84"/>
      <c r="BG162" s="84"/>
      <c r="BH162" s="84"/>
      <c r="BI162" s="84"/>
      <c r="BJ162" s="84"/>
      <c r="BK162" s="84"/>
      <c r="BL162" s="84"/>
      <c r="BM162" s="84"/>
      <c r="BN162" s="84"/>
      <c r="BO162" s="84"/>
      <c r="BP162" s="84"/>
      <c r="BQ162" s="84"/>
      <c r="BR162" s="84"/>
      <c r="BS162" s="84"/>
      <c r="BT162" s="84"/>
      <c r="BU162" s="84"/>
      <c r="BV162" s="84"/>
      <c r="BW162" s="84"/>
      <c r="BX162" s="84"/>
      <c r="BY162" s="84"/>
      <c r="BZ162" s="84"/>
      <c r="CA162" s="84"/>
      <c r="CB162" s="84"/>
      <c r="CC162" s="84"/>
      <c r="CD162" s="84"/>
      <c r="CE162" s="84"/>
      <c r="CF162" s="84"/>
      <c r="CG162" s="84"/>
      <c r="CH162" s="84"/>
      <c r="CI162" s="84"/>
      <c r="CJ162" s="84"/>
      <c r="CK162" s="84"/>
      <c r="CL162" s="84"/>
      <c r="CM162" s="84"/>
      <c r="CN162" s="84"/>
      <c r="CO162" s="84"/>
      <c r="CP162" s="84"/>
      <c r="CQ162" s="84"/>
      <c r="CR162" s="84"/>
      <c r="CS162" s="84"/>
      <c r="CT162" s="84"/>
      <c r="CU162" s="84"/>
      <c r="CV162" s="84"/>
      <c r="CW162" s="84"/>
      <c r="CX162" s="84"/>
      <c r="CY162" s="84"/>
      <c r="CZ162" s="84"/>
      <c r="DA162" s="84"/>
      <c r="DB162" s="84"/>
      <c r="DC162" s="84"/>
      <c r="DD162" s="84"/>
      <c r="DE162" s="84"/>
      <c r="DF162" s="84"/>
      <c r="DG162" s="84"/>
      <c r="DH162" s="84"/>
      <c r="DI162" s="84"/>
      <c r="DJ162" s="84"/>
      <c r="DK162" s="84"/>
      <c r="DL162" s="84"/>
      <c r="DM162" s="84"/>
      <c r="DN162" s="84"/>
      <c r="DO162" s="84"/>
      <c r="DP162" s="84"/>
      <c r="DQ162" s="84"/>
      <c r="DR162" s="84"/>
      <c r="DS162" s="84"/>
      <c r="DT162" s="84"/>
      <c r="DU162" s="84"/>
      <c r="DV162" s="84"/>
      <c r="DW162" s="84"/>
      <c r="DX162" s="84"/>
      <c r="DY162" s="84"/>
      <c r="DZ162" s="84"/>
      <c r="EA162" s="84"/>
      <c r="EB162" s="84"/>
      <c r="EC162" s="84"/>
      <c r="ED162" s="84"/>
      <c r="EE162" s="84"/>
      <c r="EF162" s="84"/>
      <c r="EG162" s="84"/>
      <c r="EH162" s="84"/>
      <c r="EI162" s="84"/>
      <c r="EJ162" s="84"/>
      <c r="EK162" s="84"/>
      <c r="EL162" s="84"/>
      <c r="EM162" s="84"/>
      <c r="EN162" s="84"/>
      <c r="EO162" s="84"/>
      <c r="EP162" s="84"/>
      <c r="EQ162" s="84"/>
      <c r="ER162" s="84"/>
      <c r="ES162" s="84"/>
      <c r="ET162" s="84"/>
      <c r="EU162" s="84"/>
      <c r="EV162" s="84"/>
      <c r="EW162" s="84"/>
      <c r="EX162" s="84"/>
      <c r="EY162" s="84"/>
      <c r="EZ162" s="84"/>
      <c r="FA162" s="84"/>
      <c r="FB162" s="84"/>
      <c r="FC162" s="84"/>
      <c r="FD162" s="84"/>
      <c r="FE162" s="84"/>
      <c r="FF162" s="84"/>
      <c r="FG162" s="84"/>
      <c r="FH162" s="84"/>
      <c r="FI162" s="84"/>
      <c r="FJ162" s="84"/>
      <c r="FK162" s="84"/>
      <c r="FL162" s="84"/>
      <c r="FM162" s="84"/>
      <c r="FN162" s="84"/>
      <c r="FO162" s="84"/>
      <c r="FP162" s="84"/>
      <c r="FQ162" s="84"/>
      <c r="FR162" s="84"/>
      <c r="FS162" s="84"/>
      <c r="FT162" s="84"/>
      <c r="FU162" s="84"/>
      <c r="FV162" s="84"/>
      <c r="FW162" s="84"/>
      <c r="FX162" s="84"/>
      <c r="FY162" s="84"/>
      <c r="FZ162" s="84"/>
      <c r="GA162" s="84"/>
      <c r="GB162" s="84"/>
      <c r="GC162" s="84"/>
      <c r="GD162" s="84"/>
      <c r="GE162" s="84"/>
      <c r="GF162" s="84"/>
      <c r="GG162" s="84"/>
      <c r="GH162" s="84"/>
      <c r="GI162" s="84"/>
      <c r="GJ162" s="84"/>
      <c r="GK162" s="84"/>
      <c r="GL162" s="84"/>
      <c r="GM162" s="84"/>
      <c r="GN162" s="84"/>
      <c r="GO162" s="84"/>
      <c r="GP162" s="84"/>
      <c r="GQ162" s="84"/>
      <c r="GR162" s="84"/>
      <c r="GS162" s="84"/>
      <c r="GT162" s="84"/>
      <c r="GU162" s="84"/>
      <c r="GV162" s="84"/>
      <c r="GW162" s="84"/>
      <c r="GX162" s="84"/>
      <c r="GY162" s="84"/>
      <c r="GZ162" s="84"/>
      <c r="HA162" s="84"/>
      <c r="HB162" s="84"/>
      <c r="HC162" s="84"/>
      <c r="HD162" s="84"/>
      <c r="HE162" s="84"/>
      <c r="HF162" s="84"/>
      <c r="HG162" s="84"/>
      <c r="HH162" s="84"/>
      <c r="HI162" s="84"/>
      <c r="HJ162" s="84"/>
      <c r="HK162" s="84"/>
      <c r="HL162" s="84"/>
      <c r="HM162" s="84"/>
      <c r="HN162" s="84"/>
      <c r="HO162" s="84"/>
      <c r="HP162" s="84"/>
      <c r="HQ162" s="84"/>
      <c r="HR162" s="84"/>
      <c r="HS162" s="84"/>
      <c r="HT162" s="84"/>
      <c r="HU162" s="84"/>
      <c r="HV162" s="84"/>
      <c r="HW162" s="84"/>
      <c r="HX162" s="84"/>
      <c r="HY162" s="84"/>
      <c r="HZ162" s="84"/>
      <c r="IA162" s="84"/>
      <c r="IB162" s="84"/>
      <c r="IC162" s="84"/>
      <c r="ID162" s="84"/>
      <c r="IE162" s="84"/>
      <c r="IF162" s="84"/>
      <c r="IG162" s="84"/>
      <c r="IH162" s="84"/>
      <c r="II162" s="84"/>
      <c r="IJ162" s="84"/>
      <c r="IK162" s="84"/>
      <c r="IL162" s="84"/>
      <c r="IM162" s="84"/>
      <c r="IN162" s="84"/>
      <c r="IO162" s="84"/>
      <c r="IP162" s="84"/>
      <c r="IQ162" s="84"/>
      <c r="IR162" s="84"/>
      <c r="IS162" s="84"/>
      <c r="IT162" s="84"/>
      <c r="IU162" s="84"/>
      <c r="IV162" s="84"/>
      <c r="IW162" s="84"/>
      <c r="IX162" s="84"/>
      <c r="IY162" s="84"/>
      <c r="IZ162" s="84"/>
      <c r="JA162" s="84"/>
      <c r="JB162" s="84"/>
      <c r="JC162" s="84"/>
      <c r="JD162" s="84"/>
      <c r="JE162" s="84"/>
      <c r="JF162" s="84"/>
      <c r="JG162" s="84"/>
      <c r="JH162" s="84"/>
      <c r="JI162" s="84"/>
      <c r="JJ162" s="84"/>
      <c r="JK162" s="84"/>
      <c r="JL162" s="84"/>
      <c r="JM162" s="84"/>
      <c r="JN162" s="84"/>
      <c r="JO162" s="84"/>
      <c r="JP162" s="84"/>
      <c r="JQ162" s="84"/>
      <c r="JR162" s="84"/>
      <c r="JS162" s="84"/>
      <c r="JT162" s="84"/>
      <c r="JU162" s="84"/>
      <c r="JV162" s="84"/>
      <c r="JW162" s="84"/>
      <c r="JX162" s="84"/>
      <c r="JY162" s="84"/>
      <c r="JZ162" s="84"/>
      <c r="KA162" s="84"/>
      <c r="KB162" s="84"/>
      <c r="KC162" s="84"/>
      <c r="KD162" s="84"/>
      <c r="KE162" s="84"/>
      <c r="KF162" s="84"/>
      <c r="KG162" s="84"/>
      <c r="KH162" s="84"/>
      <c r="KI162" s="84"/>
      <c r="KJ162" s="84"/>
      <c r="KK162" s="84"/>
      <c r="KL162" s="84"/>
      <c r="KM162" s="84"/>
      <c r="KN162" s="84"/>
      <c r="KO162" s="84"/>
      <c r="KP162" s="84"/>
      <c r="KQ162" s="84"/>
      <c r="KR162" s="84"/>
      <c r="KS162" s="84"/>
      <c r="KT162" s="84"/>
      <c r="KU162" s="84"/>
      <c r="KV162" s="84"/>
      <c r="KW162" s="84"/>
      <c r="KX162" s="84"/>
      <c r="KY162" s="84"/>
      <c r="KZ162" s="84"/>
      <c r="LA162" s="84"/>
      <c r="LB162" s="84"/>
      <c r="LC162" s="84"/>
      <c r="LD162" s="84"/>
      <c r="LE162" s="84"/>
      <c r="LF162" s="84"/>
      <c r="LG162" s="84"/>
      <c r="LH162" s="84"/>
      <c r="LI162" s="84"/>
      <c r="LJ162" s="84"/>
      <c r="LK162" s="84"/>
      <c r="LL162" s="84"/>
      <c r="LM162" s="84"/>
      <c r="LN162" s="84"/>
      <c r="LO162" s="84"/>
      <c r="LP162" s="84"/>
      <c r="LQ162" s="84"/>
      <c r="LR162" s="84"/>
      <c r="LS162" s="84"/>
      <c r="LT162" s="84"/>
      <c r="LU162" s="84"/>
      <c r="LV162" s="84"/>
      <c r="LW162" s="84"/>
      <c r="LX162" s="84"/>
      <c r="LY162" s="84"/>
      <c r="LZ162" s="84"/>
      <c r="MA162" s="84"/>
      <c r="MB162" s="84"/>
      <c r="MC162" s="84"/>
      <c r="MD162" s="84"/>
      <c r="ME162" s="84"/>
      <c r="MF162" s="84"/>
      <c r="MG162" s="84"/>
      <c r="MH162" s="84"/>
      <c r="MI162" s="84"/>
      <c r="MJ162" s="84"/>
      <c r="MK162" s="84"/>
      <c r="ML162" s="84"/>
      <c r="MM162" s="84"/>
      <c r="MN162" s="84"/>
      <c r="MO162" s="84"/>
      <c r="MP162" s="84"/>
      <c r="MQ162" s="84"/>
      <c r="MR162" s="84"/>
      <c r="MS162" s="84"/>
      <c r="MT162" s="84"/>
      <c r="MU162" s="84"/>
      <c r="MV162" s="84"/>
      <c r="MW162" s="84"/>
      <c r="MX162" s="84"/>
      <c r="MY162" s="84"/>
      <c r="MZ162" s="84"/>
      <c r="NA162" s="84"/>
      <c r="NB162" s="84"/>
      <c r="NC162" s="84"/>
      <c r="ND162" s="84"/>
      <c r="NE162" s="84"/>
      <c r="NF162" s="84"/>
      <c r="NG162" s="84"/>
      <c r="NH162" s="84"/>
      <c r="NI162" s="84"/>
      <c r="NJ162" s="84"/>
      <c r="NK162" s="84"/>
      <c r="NL162" s="84"/>
      <c r="NM162" s="84"/>
      <c r="NN162" s="84"/>
      <c r="NO162" s="84"/>
      <c r="NP162" s="84"/>
      <c r="NQ162" s="84"/>
      <c r="NR162" s="84"/>
      <c r="NS162" s="84"/>
      <c r="NT162" s="84"/>
      <c r="NU162" s="84"/>
      <c r="NV162" s="84"/>
      <c r="NW162" s="84"/>
    </row>
    <row r="163" spans="1:387" s="40" customFormat="1" ht="99" customHeight="1" x14ac:dyDescent="0.25">
      <c r="A163" s="79"/>
      <c r="B163" s="79"/>
      <c r="C163" s="79">
        <v>1</v>
      </c>
      <c r="D163" s="79"/>
      <c r="E163" s="79"/>
      <c r="F163" s="30"/>
      <c r="G163" s="30"/>
      <c r="H163" s="30"/>
      <c r="I163" s="30">
        <v>1</v>
      </c>
      <c r="J163" s="30"/>
      <c r="K163" s="30"/>
      <c r="L163" s="30"/>
      <c r="M163" s="32" t="s">
        <v>1175</v>
      </c>
      <c r="N163" s="33" t="s">
        <v>86</v>
      </c>
      <c r="O163" s="3" t="s">
        <v>1678</v>
      </c>
      <c r="P163" s="34" t="s">
        <v>2135</v>
      </c>
      <c r="Q163" s="10" t="s">
        <v>1932</v>
      </c>
      <c r="R163" s="32" t="s">
        <v>1647</v>
      </c>
      <c r="S163" s="35" t="s">
        <v>1646</v>
      </c>
      <c r="T163" s="82">
        <v>44772</v>
      </c>
      <c r="U163" s="82">
        <v>44777</v>
      </c>
      <c r="V163" s="82">
        <v>44910</v>
      </c>
      <c r="W163" s="36">
        <v>72540360</v>
      </c>
      <c r="X163" s="19">
        <v>0</v>
      </c>
      <c r="Y163" s="19">
        <v>0</v>
      </c>
      <c r="Z163" s="19">
        <v>0</v>
      </c>
      <c r="AA163" s="19">
        <v>0</v>
      </c>
      <c r="AB163" s="22">
        <f t="shared" si="17"/>
        <v>72540360</v>
      </c>
      <c r="AC163" s="19">
        <v>0</v>
      </c>
      <c r="AD163" s="22">
        <f t="shared" si="20"/>
        <v>72540360</v>
      </c>
      <c r="AE163" s="20">
        <v>0</v>
      </c>
      <c r="AF163" s="22">
        <f t="shared" si="21"/>
        <v>72540360</v>
      </c>
      <c r="AG163" s="38" t="s">
        <v>384</v>
      </c>
      <c r="AH163" s="37" t="s">
        <v>1013</v>
      </c>
      <c r="AI163" s="37" t="s">
        <v>1648</v>
      </c>
      <c r="AJ163" s="39">
        <v>830124848</v>
      </c>
      <c r="AK163" s="39">
        <v>2</v>
      </c>
      <c r="AL163" s="37" t="s">
        <v>1649</v>
      </c>
      <c r="AM163" s="39">
        <v>7038001</v>
      </c>
      <c r="AN163" s="108" t="s">
        <v>1650</v>
      </c>
      <c r="AO163" s="109" t="s">
        <v>20</v>
      </c>
      <c r="AP163" s="84"/>
      <c r="AQ163" s="84"/>
      <c r="AR163" s="84"/>
      <c r="AS163" s="84"/>
      <c r="AT163" s="84"/>
      <c r="AU163" s="84"/>
      <c r="AV163" s="84"/>
      <c r="AW163" s="84"/>
      <c r="AX163" s="84"/>
      <c r="AY163" s="84"/>
      <c r="AZ163" s="84"/>
      <c r="BA163" s="84"/>
      <c r="BB163" s="84"/>
      <c r="BC163" s="84"/>
      <c r="BD163" s="84"/>
      <c r="BE163" s="84"/>
      <c r="BF163" s="84"/>
      <c r="BG163" s="84"/>
      <c r="BH163" s="84"/>
      <c r="BI163" s="84"/>
      <c r="BJ163" s="84"/>
      <c r="BK163" s="84"/>
      <c r="BL163" s="84"/>
      <c r="BM163" s="84"/>
      <c r="BN163" s="84"/>
      <c r="BO163" s="84"/>
      <c r="BP163" s="84"/>
      <c r="BQ163" s="84"/>
      <c r="BR163" s="84"/>
      <c r="BS163" s="84"/>
      <c r="BT163" s="84"/>
      <c r="BU163" s="84"/>
      <c r="BV163" s="84"/>
      <c r="BW163" s="84"/>
      <c r="BX163" s="84"/>
      <c r="BY163" s="84"/>
      <c r="BZ163" s="84"/>
      <c r="CA163" s="84"/>
      <c r="CB163" s="84"/>
      <c r="CC163" s="84"/>
      <c r="CD163" s="84"/>
      <c r="CE163" s="84"/>
      <c r="CF163" s="84"/>
      <c r="CG163" s="84"/>
      <c r="CH163" s="84"/>
      <c r="CI163" s="84"/>
      <c r="CJ163" s="84"/>
      <c r="CK163" s="84"/>
      <c r="CL163" s="84"/>
      <c r="CM163" s="84"/>
      <c r="CN163" s="84"/>
      <c r="CO163" s="84"/>
      <c r="CP163" s="84"/>
      <c r="CQ163" s="84"/>
      <c r="CR163" s="84"/>
      <c r="CS163" s="84"/>
      <c r="CT163" s="84"/>
      <c r="CU163" s="84"/>
      <c r="CV163" s="84"/>
      <c r="CW163" s="84"/>
      <c r="CX163" s="84"/>
      <c r="CY163" s="84"/>
      <c r="CZ163" s="84"/>
      <c r="DA163" s="84"/>
      <c r="DB163" s="84"/>
      <c r="DC163" s="84"/>
      <c r="DD163" s="84"/>
      <c r="DE163" s="84"/>
      <c r="DF163" s="84"/>
      <c r="DG163" s="84"/>
      <c r="DH163" s="84"/>
      <c r="DI163" s="84"/>
      <c r="DJ163" s="84"/>
      <c r="DK163" s="84"/>
      <c r="DL163" s="84"/>
      <c r="DM163" s="84"/>
      <c r="DN163" s="84"/>
      <c r="DO163" s="84"/>
      <c r="DP163" s="84"/>
      <c r="DQ163" s="84"/>
      <c r="DR163" s="84"/>
      <c r="DS163" s="84"/>
      <c r="DT163" s="84"/>
      <c r="DU163" s="84"/>
      <c r="DV163" s="84"/>
      <c r="DW163" s="84"/>
      <c r="DX163" s="84"/>
      <c r="DY163" s="84"/>
      <c r="DZ163" s="84"/>
      <c r="EA163" s="84"/>
      <c r="EB163" s="84"/>
      <c r="EC163" s="84"/>
      <c r="ED163" s="84"/>
      <c r="EE163" s="84"/>
      <c r="EF163" s="84"/>
      <c r="EG163" s="84"/>
      <c r="EH163" s="84"/>
      <c r="EI163" s="84"/>
      <c r="EJ163" s="84"/>
      <c r="EK163" s="84"/>
      <c r="EL163" s="84"/>
      <c r="EM163" s="84"/>
      <c r="EN163" s="84"/>
      <c r="EO163" s="84"/>
      <c r="EP163" s="84"/>
      <c r="EQ163" s="84"/>
      <c r="ER163" s="84"/>
      <c r="ES163" s="84"/>
      <c r="ET163" s="84"/>
      <c r="EU163" s="84"/>
      <c r="EV163" s="84"/>
      <c r="EW163" s="84"/>
      <c r="EX163" s="84"/>
      <c r="EY163" s="84"/>
      <c r="EZ163" s="84"/>
      <c r="FA163" s="84"/>
      <c r="FB163" s="84"/>
      <c r="FC163" s="84"/>
      <c r="FD163" s="84"/>
      <c r="FE163" s="84"/>
      <c r="FF163" s="84"/>
      <c r="FG163" s="84"/>
      <c r="FH163" s="84"/>
      <c r="FI163" s="84"/>
      <c r="FJ163" s="84"/>
      <c r="FK163" s="84"/>
      <c r="FL163" s="84"/>
      <c r="FM163" s="84"/>
      <c r="FN163" s="84"/>
      <c r="FO163" s="84"/>
      <c r="FP163" s="84"/>
      <c r="FQ163" s="84"/>
      <c r="FR163" s="84"/>
      <c r="FS163" s="84"/>
      <c r="FT163" s="84"/>
      <c r="FU163" s="84"/>
      <c r="FV163" s="84"/>
      <c r="FW163" s="84"/>
      <c r="FX163" s="84"/>
      <c r="FY163" s="84"/>
      <c r="FZ163" s="84"/>
      <c r="GA163" s="84"/>
      <c r="GB163" s="84"/>
      <c r="GC163" s="84"/>
      <c r="GD163" s="84"/>
      <c r="GE163" s="84"/>
      <c r="GF163" s="84"/>
      <c r="GG163" s="84"/>
      <c r="GH163" s="84"/>
      <c r="GI163" s="84"/>
      <c r="GJ163" s="84"/>
      <c r="GK163" s="84"/>
      <c r="GL163" s="84"/>
      <c r="GM163" s="84"/>
      <c r="GN163" s="84"/>
      <c r="GO163" s="84"/>
      <c r="GP163" s="84"/>
      <c r="GQ163" s="84"/>
      <c r="GR163" s="84"/>
      <c r="GS163" s="84"/>
      <c r="GT163" s="84"/>
      <c r="GU163" s="84"/>
      <c r="GV163" s="84"/>
      <c r="GW163" s="84"/>
      <c r="GX163" s="84"/>
      <c r="GY163" s="84"/>
      <c r="GZ163" s="84"/>
      <c r="HA163" s="84"/>
      <c r="HB163" s="84"/>
      <c r="HC163" s="84"/>
      <c r="HD163" s="84"/>
      <c r="HE163" s="84"/>
      <c r="HF163" s="84"/>
      <c r="HG163" s="84"/>
      <c r="HH163" s="84"/>
      <c r="HI163" s="84"/>
      <c r="HJ163" s="84"/>
      <c r="HK163" s="84"/>
      <c r="HL163" s="84"/>
      <c r="HM163" s="84"/>
      <c r="HN163" s="84"/>
      <c r="HO163" s="84"/>
      <c r="HP163" s="84"/>
      <c r="HQ163" s="84"/>
      <c r="HR163" s="84"/>
      <c r="HS163" s="84"/>
      <c r="HT163" s="84"/>
      <c r="HU163" s="84"/>
      <c r="HV163" s="84"/>
      <c r="HW163" s="84"/>
      <c r="HX163" s="84"/>
      <c r="HY163" s="84"/>
      <c r="HZ163" s="84"/>
      <c r="IA163" s="84"/>
      <c r="IB163" s="84"/>
      <c r="IC163" s="84"/>
      <c r="ID163" s="84"/>
      <c r="IE163" s="84"/>
      <c r="IF163" s="84"/>
      <c r="IG163" s="84"/>
      <c r="IH163" s="84"/>
      <c r="II163" s="84"/>
      <c r="IJ163" s="84"/>
      <c r="IK163" s="84"/>
      <c r="IL163" s="84"/>
      <c r="IM163" s="84"/>
      <c r="IN163" s="84"/>
      <c r="IO163" s="84"/>
      <c r="IP163" s="84"/>
      <c r="IQ163" s="84"/>
      <c r="IR163" s="84"/>
      <c r="IS163" s="84"/>
      <c r="IT163" s="84"/>
      <c r="IU163" s="84"/>
      <c r="IV163" s="84"/>
      <c r="IW163" s="84"/>
      <c r="IX163" s="84"/>
      <c r="IY163" s="84"/>
      <c r="IZ163" s="84"/>
      <c r="JA163" s="84"/>
      <c r="JB163" s="84"/>
      <c r="JC163" s="84"/>
      <c r="JD163" s="84"/>
      <c r="JE163" s="84"/>
      <c r="JF163" s="84"/>
      <c r="JG163" s="84"/>
      <c r="JH163" s="84"/>
      <c r="JI163" s="84"/>
      <c r="JJ163" s="84"/>
      <c r="JK163" s="84"/>
      <c r="JL163" s="84"/>
      <c r="JM163" s="84"/>
      <c r="JN163" s="84"/>
      <c r="JO163" s="84"/>
      <c r="JP163" s="84"/>
      <c r="JQ163" s="84"/>
      <c r="JR163" s="84"/>
      <c r="JS163" s="84"/>
      <c r="JT163" s="84"/>
      <c r="JU163" s="84"/>
      <c r="JV163" s="84"/>
      <c r="JW163" s="84"/>
      <c r="JX163" s="84"/>
      <c r="JY163" s="84"/>
      <c r="JZ163" s="84"/>
      <c r="KA163" s="84"/>
      <c r="KB163" s="84"/>
      <c r="KC163" s="84"/>
      <c r="KD163" s="84"/>
      <c r="KE163" s="84"/>
      <c r="KF163" s="84"/>
      <c r="KG163" s="84"/>
      <c r="KH163" s="84"/>
      <c r="KI163" s="84"/>
      <c r="KJ163" s="84"/>
      <c r="KK163" s="84"/>
      <c r="KL163" s="84"/>
      <c r="KM163" s="84"/>
      <c r="KN163" s="84"/>
      <c r="KO163" s="84"/>
      <c r="KP163" s="84"/>
      <c r="KQ163" s="84"/>
      <c r="KR163" s="84"/>
      <c r="KS163" s="84"/>
      <c r="KT163" s="84"/>
      <c r="KU163" s="84"/>
      <c r="KV163" s="84"/>
      <c r="KW163" s="84"/>
      <c r="KX163" s="84"/>
      <c r="KY163" s="84"/>
      <c r="KZ163" s="84"/>
      <c r="LA163" s="84"/>
      <c r="LB163" s="84"/>
      <c r="LC163" s="84"/>
      <c r="LD163" s="84"/>
      <c r="LE163" s="84"/>
      <c r="LF163" s="84"/>
      <c r="LG163" s="84"/>
      <c r="LH163" s="84"/>
      <c r="LI163" s="84"/>
      <c r="LJ163" s="84"/>
      <c r="LK163" s="84"/>
      <c r="LL163" s="84"/>
      <c r="LM163" s="84"/>
      <c r="LN163" s="84"/>
      <c r="LO163" s="84"/>
      <c r="LP163" s="84"/>
      <c r="LQ163" s="84"/>
      <c r="LR163" s="84"/>
      <c r="LS163" s="84"/>
      <c r="LT163" s="84"/>
      <c r="LU163" s="84"/>
      <c r="LV163" s="84"/>
      <c r="LW163" s="84"/>
      <c r="LX163" s="84"/>
      <c r="LY163" s="84"/>
      <c r="LZ163" s="84"/>
      <c r="MA163" s="84"/>
      <c r="MB163" s="84"/>
      <c r="MC163" s="84"/>
      <c r="MD163" s="84"/>
      <c r="ME163" s="84"/>
      <c r="MF163" s="84"/>
      <c r="MG163" s="84"/>
      <c r="MH163" s="84"/>
      <c r="MI163" s="84"/>
      <c r="MJ163" s="84"/>
      <c r="MK163" s="84"/>
      <c r="ML163" s="84"/>
      <c r="MM163" s="84"/>
      <c r="MN163" s="84"/>
      <c r="MO163" s="84"/>
      <c r="MP163" s="84"/>
      <c r="MQ163" s="84"/>
      <c r="MR163" s="84"/>
      <c r="MS163" s="84"/>
      <c r="MT163" s="84"/>
      <c r="MU163" s="84"/>
      <c r="MV163" s="84"/>
      <c r="MW163" s="84"/>
      <c r="MX163" s="84"/>
      <c r="MY163" s="84"/>
      <c r="MZ163" s="84"/>
      <c r="NA163" s="84"/>
      <c r="NB163" s="84"/>
      <c r="NC163" s="84"/>
      <c r="ND163" s="84"/>
      <c r="NE163" s="84"/>
      <c r="NF163" s="84"/>
      <c r="NG163" s="84"/>
      <c r="NH163" s="84"/>
      <c r="NI163" s="84"/>
      <c r="NJ163" s="84"/>
      <c r="NK163" s="84"/>
      <c r="NL163" s="84"/>
      <c r="NM163" s="84"/>
      <c r="NN163" s="84"/>
      <c r="NO163" s="84"/>
      <c r="NP163" s="84"/>
      <c r="NQ163" s="84"/>
      <c r="NR163" s="84"/>
      <c r="NS163" s="84"/>
      <c r="NT163" s="84"/>
      <c r="NU163" s="84"/>
      <c r="NV163" s="84"/>
      <c r="NW163" s="84"/>
    </row>
    <row r="164" spans="1:387" s="40" customFormat="1" ht="99" customHeight="1" x14ac:dyDescent="0.25">
      <c r="A164" s="79"/>
      <c r="B164" s="79"/>
      <c r="C164" s="79">
        <v>1</v>
      </c>
      <c r="D164" s="79"/>
      <c r="E164" s="79"/>
      <c r="F164" s="30"/>
      <c r="G164" s="30"/>
      <c r="H164" s="30"/>
      <c r="I164" s="30">
        <v>1</v>
      </c>
      <c r="J164" s="30"/>
      <c r="K164" s="30"/>
      <c r="L164" s="30"/>
      <c r="M164" s="32" t="s">
        <v>1625</v>
      </c>
      <c r="N164" s="33" t="s">
        <v>309</v>
      </c>
      <c r="O164" s="3" t="s">
        <v>1679</v>
      </c>
      <c r="P164" s="34" t="s">
        <v>2136</v>
      </c>
      <c r="Q164" s="10" t="s">
        <v>1727</v>
      </c>
      <c r="R164" s="32" t="s">
        <v>386</v>
      </c>
      <c r="S164" s="35" t="s">
        <v>1626</v>
      </c>
      <c r="T164" s="82">
        <v>44770</v>
      </c>
      <c r="U164" s="82">
        <v>44774</v>
      </c>
      <c r="V164" s="82">
        <v>44910</v>
      </c>
      <c r="W164" s="36">
        <v>82232000</v>
      </c>
      <c r="X164" s="19">
        <v>0</v>
      </c>
      <c r="Y164" s="19">
        <v>0</v>
      </c>
      <c r="Z164" s="19">
        <v>0</v>
      </c>
      <c r="AA164" s="19">
        <v>0</v>
      </c>
      <c r="AB164" s="22">
        <f t="shared" si="17"/>
        <v>82232000</v>
      </c>
      <c r="AC164" s="19">
        <v>11432604</v>
      </c>
      <c r="AD164" s="22">
        <f t="shared" si="20"/>
        <v>93664604</v>
      </c>
      <c r="AE164" s="20">
        <v>0</v>
      </c>
      <c r="AF164" s="22">
        <f t="shared" si="21"/>
        <v>93664604</v>
      </c>
      <c r="AG164" s="25" t="s">
        <v>1766</v>
      </c>
      <c r="AH164" s="37" t="s">
        <v>1013</v>
      </c>
      <c r="AI164" s="37" t="s">
        <v>1627</v>
      </c>
      <c r="AJ164" s="39">
        <v>830080652</v>
      </c>
      <c r="AK164" s="39">
        <v>5</v>
      </c>
      <c r="AL164" s="37" t="s">
        <v>1628</v>
      </c>
      <c r="AM164" s="39">
        <v>3133472369</v>
      </c>
      <c r="AN164" s="108" t="s">
        <v>1629</v>
      </c>
      <c r="AO164" s="109" t="s">
        <v>20</v>
      </c>
      <c r="AP164" s="84"/>
      <c r="AQ164" s="84"/>
      <c r="AR164" s="84"/>
      <c r="AS164" s="84"/>
      <c r="AT164" s="84"/>
      <c r="AU164" s="84"/>
      <c r="AV164" s="84"/>
      <c r="AW164" s="84"/>
      <c r="AX164" s="84"/>
      <c r="AY164" s="84"/>
      <c r="AZ164" s="84"/>
      <c r="BA164" s="84"/>
      <c r="BB164" s="84"/>
      <c r="BC164" s="84"/>
      <c r="BD164" s="84"/>
      <c r="BE164" s="84"/>
      <c r="BF164" s="84"/>
      <c r="BG164" s="84"/>
      <c r="BH164" s="84"/>
      <c r="BI164" s="84"/>
      <c r="BJ164" s="84"/>
      <c r="BK164" s="84"/>
      <c r="BL164" s="84"/>
      <c r="BM164" s="84"/>
      <c r="BN164" s="84"/>
      <c r="BO164" s="84"/>
      <c r="BP164" s="84"/>
      <c r="BQ164" s="84"/>
      <c r="BR164" s="84"/>
      <c r="BS164" s="84"/>
      <c r="BT164" s="84"/>
      <c r="BU164" s="84"/>
      <c r="BV164" s="84"/>
      <c r="BW164" s="84"/>
      <c r="BX164" s="84"/>
      <c r="BY164" s="84"/>
      <c r="BZ164" s="84"/>
      <c r="CA164" s="84"/>
      <c r="CB164" s="84"/>
      <c r="CC164" s="84"/>
      <c r="CD164" s="84"/>
      <c r="CE164" s="84"/>
      <c r="CF164" s="84"/>
      <c r="CG164" s="84"/>
      <c r="CH164" s="84"/>
      <c r="CI164" s="84"/>
      <c r="CJ164" s="84"/>
      <c r="CK164" s="84"/>
      <c r="CL164" s="84"/>
      <c r="CM164" s="84"/>
      <c r="CN164" s="84"/>
      <c r="CO164" s="84"/>
      <c r="CP164" s="84"/>
      <c r="CQ164" s="84"/>
      <c r="CR164" s="84"/>
      <c r="CS164" s="84"/>
      <c r="CT164" s="84"/>
      <c r="CU164" s="84"/>
      <c r="CV164" s="84"/>
      <c r="CW164" s="84"/>
      <c r="CX164" s="84"/>
      <c r="CY164" s="84"/>
      <c r="CZ164" s="84"/>
      <c r="DA164" s="84"/>
      <c r="DB164" s="84"/>
      <c r="DC164" s="84"/>
      <c r="DD164" s="84"/>
      <c r="DE164" s="84"/>
      <c r="DF164" s="84"/>
      <c r="DG164" s="84"/>
      <c r="DH164" s="84"/>
      <c r="DI164" s="84"/>
      <c r="DJ164" s="84"/>
      <c r="DK164" s="84"/>
      <c r="DL164" s="84"/>
      <c r="DM164" s="84"/>
      <c r="DN164" s="84"/>
      <c r="DO164" s="84"/>
      <c r="DP164" s="84"/>
      <c r="DQ164" s="84"/>
      <c r="DR164" s="84"/>
      <c r="DS164" s="84"/>
      <c r="DT164" s="84"/>
      <c r="DU164" s="84"/>
      <c r="DV164" s="84"/>
      <c r="DW164" s="84"/>
      <c r="DX164" s="84"/>
      <c r="DY164" s="84"/>
      <c r="DZ164" s="84"/>
      <c r="EA164" s="84"/>
      <c r="EB164" s="84"/>
      <c r="EC164" s="84"/>
      <c r="ED164" s="84"/>
      <c r="EE164" s="84"/>
      <c r="EF164" s="84"/>
      <c r="EG164" s="84"/>
      <c r="EH164" s="84"/>
      <c r="EI164" s="84"/>
      <c r="EJ164" s="84"/>
      <c r="EK164" s="84"/>
      <c r="EL164" s="84"/>
      <c r="EM164" s="84"/>
      <c r="EN164" s="84"/>
      <c r="EO164" s="84"/>
      <c r="EP164" s="84"/>
      <c r="EQ164" s="84"/>
      <c r="ER164" s="84"/>
      <c r="ES164" s="84"/>
      <c r="ET164" s="84"/>
      <c r="EU164" s="84"/>
      <c r="EV164" s="84"/>
      <c r="EW164" s="84"/>
      <c r="EX164" s="84"/>
      <c r="EY164" s="84"/>
      <c r="EZ164" s="84"/>
      <c r="FA164" s="84"/>
      <c r="FB164" s="84"/>
      <c r="FC164" s="84"/>
      <c r="FD164" s="84"/>
      <c r="FE164" s="84"/>
      <c r="FF164" s="84"/>
      <c r="FG164" s="84"/>
      <c r="FH164" s="84"/>
      <c r="FI164" s="84"/>
      <c r="FJ164" s="84"/>
      <c r="FK164" s="84"/>
      <c r="FL164" s="84"/>
      <c r="FM164" s="84"/>
      <c r="FN164" s="84"/>
      <c r="FO164" s="84"/>
      <c r="FP164" s="84"/>
      <c r="FQ164" s="84"/>
      <c r="FR164" s="84"/>
      <c r="FS164" s="84"/>
      <c r="FT164" s="84"/>
      <c r="FU164" s="84"/>
      <c r="FV164" s="84"/>
      <c r="FW164" s="84"/>
      <c r="FX164" s="84"/>
      <c r="FY164" s="84"/>
      <c r="FZ164" s="84"/>
      <c r="GA164" s="84"/>
      <c r="GB164" s="84"/>
      <c r="GC164" s="84"/>
      <c r="GD164" s="84"/>
      <c r="GE164" s="84"/>
      <c r="GF164" s="84"/>
      <c r="GG164" s="84"/>
      <c r="GH164" s="84"/>
      <c r="GI164" s="84"/>
      <c r="GJ164" s="84"/>
      <c r="GK164" s="84"/>
      <c r="GL164" s="84"/>
      <c r="GM164" s="84"/>
      <c r="GN164" s="84"/>
      <c r="GO164" s="84"/>
      <c r="GP164" s="84"/>
      <c r="GQ164" s="84"/>
      <c r="GR164" s="84"/>
      <c r="GS164" s="84"/>
      <c r="GT164" s="84"/>
      <c r="GU164" s="84"/>
      <c r="GV164" s="84"/>
      <c r="GW164" s="84"/>
      <c r="GX164" s="84"/>
      <c r="GY164" s="84"/>
      <c r="GZ164" s="84"/>
      <c r="HA164" s="84"/>
      <c r="HB164" s="84"/>
      <c r="HC164" s="84"/>
      <c r="HD164" s="84"/>
      <c r="HE164" s="84"/>
      <c r="HF164" s="84"/>
      <c r="HG164" s="84"/>
      <c r="HH164" s="84"/>
      <c r="HI164" s="84"/>
      <c r="HJ164" s="84"/>
      <c r="HK164" s="84"/>
      <c r="HL164" s="84"/>
      <c r="HM164" s="84"/>
      <c r="HN164" s="84"/>
      <c r="HO164" s="84"/>
      <c r="HP164" s="84"/>
      <c r="HQ164" s="84"/>
      <c r="HR164" s="84"/>
      <c r="HS164" s="84"/>
      <c r="HT164" s="84"/>
      <c r="HU164" s="84"/>
      <c r="HV164" s="84"/>
      <c r="HW164" s="84"/>
      <c r="HX164" s="84"/>
      <c r="HY164" s="84"/>
      <c r="HZ164" s="84"/>
      <c r="IA164" s="84"/>
      <c r="IB164" s="84"/>
      <c r="IC164" s="84"/>
      <c r="ID164" s="84"/>
      <c r="IE164" s="84"/>
      <c r="IF164" s="84"/>
      <c r="IG164" s="84"/>
      <c r="IH164" s="84"/>
      <c r="II164" s="84"/>
      <c r="IJ164" s="84"/>
      <c r="IK164" s="84"/>
      <c r="IL164" s="84"/>
      <c r="IM164" s="84"/>
      <c r="IN164" s="84"/>
      <c r="IO164" s="84"/>
      <c r="IP164" s="84"/>
      <c r="IQ164" s="84"/>
      <c r="IR164" s="84"/>
      <c r="IS164" s="84"/>
      <c r="IT164" s="84"/>
      <c r="IU164" s="84"/>
      <c r="IV164" s="84"/>
      <c r="IW164" s="84"/>
      <c r="IX164" s="84"/>
      <c r="IY164" s="84"/>
      <c r="IZ164" s="84"/>
      <c r="JA164" s="84"/>
      <c r="JB164" s="84"/>
      <c r="JC164" s="84"/>
      <c r="JD164" s="84"/>
      <c r="JE164" s="84"/>
      <c r="JF164" s="84"/>
      <c r="JG164" s="84"/>
      <c r="JH164" s="84"/>
      <c r="JI164" s="84"/>
      <c r="JJ164" s="84"/>
      <c r="JK164" s="84"/>
      <c r="JL164" s="84"/>
      <c r="JM164" s="84"/>
      <c r="JN164" s="84"/>
      <c r="JO164" s="84"/>
      <c r="JP164" s="84"/>
      <c r="JQ164" s="84"/>
      <c r="JR164" s="84"/>
      <c r="JS164" s="84"/>
      <c r="JT164" s="84"/>
      <c r="JU164" s="84"/>
      <c r="JV164" s="84"/>
      <c r="JW164" s="84"/>
      <c r="JX164" s="84"/>
      <c r="JY164" s="84"/>
      <c r="JZ164" s="84"/>
      <c r="KA164" s="84"/>
      <c r="KB164" s="84"/>
      <c r="KC164" s="84"/>
      <c r="KD164" s="84"/>
      <c r="KE164" s="84"/>
      <c r="KF164" s="84"/>
      <c r="KG164" s="84"/>
      <c r="KH164" s="84"/>
      <c r="KI164" s="84"/>
      <c r="KJ164" s="84"/>
      <c r="KK164" s="84"/>
      <c r="KL164" s="84"/>
      <c r="KM164" s="84"/>
      <c r="KN164" s="84"/>
      <c r="KO164" s="84"/>
      <c r="KP164" s="84"/>
      <c r="KQ164" s="84"/>
      <c r="KR164" s="84"/>
      <c r="KS164" s="84"/>
      <c r="KT164" s="84"/>
      <c r="KU164" s="84"/>
      <c r="KV164" s="84"/>
      <c r="KW164" s="84"/>
      <c r="KX164" s="84"/>
      <c r="KY164" s="84"/>
      <c r="KZ164" s="84"/>
      <c r="LA164" s="84"/>
      <c r="LB164" s="84"/>
      <c r="LC164" s="84"/>
      <c r="LD164" s="84"/>
      <c r="LE164" s="84"/>
      <c r="LF164" s="84"/>
      <c r="LG164" s="84"/>
      <c r="LH164" s="84"/>
      <c r="LI164" s="84"/>
      <c r="LJ164" s="84"/>
      <c r="LK164" s="84"/>
      <c r="LL164" s="84"/>
      <c r="LM164" s="84"/>
      <c r="LN164" s="84"/>
      <c r="LO164" s="84"/>
      <c r="LP164" s="84"/>
      <c r="LQ164" s="84"/>
      <c r="LR164" s="84"/>
      <c r="LS164" s="84"/>
      <c r="LT164" s="84"/>
      <c r="LU164" s="84"/>
      <c r="LV164" s="84"/>
      <c r="LW164" s="84"/>
      <c r="LX164" s="84"/>
      <c r="LY164" s="84"/>
      <c r="LZ164" s="84"/>
      <c r="MA164" s="84"/>
      <c r="MB164" s="84"/>
      <c r="MC164" s="84"/>
      <c r="MD164" s="84"/>
      <c r="ME164" s="84"/>
      <c r="MF164" s="84"/>
      <c r="MG164" s="84"/>
      <c r="MH164" s="84"/>
      <c r="MI164" s="84"/>
      <c r="MJ164" s="84"/>
      <c r="MK164" s="84"/>
      <c r="ML164" s="84"/>
      <c r="MM164" s="84"/>
      <c r="MN164" s="84"/>
      <c r="MO164" s="84"/>
      <c r="MP164" s="84"/>
      <c r="MQ164" s="84"/>
      <c r="MR164" s="84"/>
      <c r="MS164" s="84"/>
      <c r="MT164" s="84"/>
      <c r="MU164" s="84"/>
      <c r="MV164" s="84"/>
      <c r="MW164" s="84"/>
      <c r="MX164" s="84"/>
      <c r="MY164" s="84"/>
      <c r="MZ164" s="84"/>
      <c r="NA164" s="84"/>
      <c r="NB164" s="84"/>
      <c r="NC164" s="84"/>
      <c r="ND164" s="84"/>
      <c r="NE164" s="84"/>
      <c r="NF164" s="84"/>
      <c r="NG164" s="84"/>
      <c r="NH164" s="84"/>
      <c r="NI164" s="84"/>
      <c r="NJ164" s="84"/>
      <c r="NK164" s="84"/>
      <c r="NL164" s="84"/>
      <c r="NM164" s="84"/>
      <c r="NN164" s="84"/>
      <c r="NO164" s="84"/>
      <c r="NP164" s="84"/>
      <c r="NQ164" s="84"/>
      <c r="NR164" s="84"/>
      <c r="NS164" s="84"/>
      <c r="NT164" s="84"/>
      <c r="NU164" s="84"/>
      <c r="NV164" s="84"/>
      <c r="NW164" s="84"/>
    </row>
    <row r="165" spans="1:387" s="40" customFormat="1" ht="99" customHeight="1" x14ac:dyDescent="0.25">
      <c r="A165" s="79"/>
      <c r="B165" s="79">
        <v>1</v>
      </c>
      <c r="C165" s="79"/>
      <c r="D165" s="79"/>
      <c r="E165" s="79"/>
      <c r="F165" s="30"/>
      <c r="G165" s="30"/>
      <c r="H165" s="30"/>
      <c r="I165" s="30">
        <v>1</v>
      </c>
      <c r="J165" s="30"/>
      <c r="K165" s="30"/>
      <c r="L165" s="30"/>
      <c r="M165" s="32" t="s">
        <v>1625</v>
      </c>
      <c r="N165" s="33" t="s">
        <v>309</v>
      </c>
      <c r="O165" s="3" t="s">
        <v>1679</v>
      </c>
      <c r="P165" s="34" t="s">
        <v>2136</v>
      </c>
      <c r="Q165" s="10" t="s">
        <v>1933</v>
      </c>
      <c r="R165" s="32" t="s">
        <v>672</v>
      </c>
      <c r="S165" s="35" t="s">
        <v>1655</v>
      </c>
      <c r="T165" s="82">
        <v>44770</v>
      </c>
      <c r="U165" s="82">
        <v>44777</v>
      </c>
      <c r="V165" s="82">
        <v>44910</v>
      </c>
      <c r="W165" s="36">
        <v>87364000</v>
      </c>
      <c r="X165" s="19">
        <v>0</v>
      </c>
      <c r="Y165" s="19">
        <v>0</v>
      </c>
      <c r="Z165" s="19">
        <v>0</v>
      </c>
      <c r="AA165" s="19">
        <v>0</v>
      </c>
      <c r="AB165" s="22">
        <f t="shared" si="17"/>
        <v>87364000</v>
      </c>
      <c r="AC165" s="19">
        <v>0</v>
      </c>
      <c r="AD165" s="22">
        <f t="shared" si="20"/>
        <v>87364000</v>
      </c>
      <c r="AE165" s="20">
        <v>0</v>
      </c>
      <c r="AF165" s="22">
        <f t="shared" si="21"/>
        <v>87364000</v>
      </c>
      <c r="AG165" s="38" t="s">
        <v>306</v>
      </c>
      <c r="AH165" s="37" t="s">
        <v>1013</v>
      </c>
      <c r="AI165" s="37" t="s">
        <v>372</v>
      </c>
      <c r="AJ165" s="39">
        <v>900343346</v>
      </c>
      <c r="AK165" s="39">
        <v>1</v>
      </c>
      <c r="AL165" s="37" t="s">
        <v>425</v>
      </c>
      <c r="AM165" s="39">
        <v>8125007</v>
      </c>
      <c r="AN165" s="108" t="s">
        <v>112</v>
      </c>
      <c r="AO165" s="109" t="s">
        <v>20</v>
      </c>
      <c r="AP165" s="84"/>
      <c r="AQ165" s="84"/>
      <c r="AR165" s="84"/>
      <c r="AS165" s="84"/>
      <c r="AT165" s="84"/>
      <c r="AU165" s="84"/>
      <c r="AV165" s="84"/>
      <c r="AW165" s="84"/>
      <c r="AX165" s="84"/>
      <c r="AY165" s="84"/>
      <c r="AZ165" s="84"/>
      <c r="BA165" s="84"/>
      <c r="BB165" s="84"/>
      <c r="BC165" s="84"/>
      <c r="BD165" s="84"/>
      <c r="BE165" s="84"/>
      <c r="BF165" s="84"/>
      <c r="BG165" s="84"/>
      <c r="BH165" s="84"/>
      <c r="BI165" s="84"/>
      <c r="BJ165" s="84"/>
      <c r="BK165" s="84"/>
      <c r="BL165" s="84"/>
      <c r="BM165" s="84"/>
      <c r="BN165" s="84"/>
      <c r="BO165" s="84"/>
      <c r="BP165" s="84"/>
      <c r="BQ165" s="84"/>
      <c r="BR165" s="84"/>
      <c r="BS165" s="84"/>
      <c r="BT165" s="84"/>
      <c r="BU165" s="84"/>
      <c r="BV165" s="84"/>
      <c r="BW165" s="84"/>
      <c r="BX165" s="84"/>
      <c r="BY165" s="84"/>
      <c r="BZ165" s="84"/>
      <c r="CA165" s="84"/>
      <c r="CB165" s="84"/>
      <c r="CC165" s="84"/>
      <c r="CD165" s="84"/>
      <c r="CE165" s="84"/>
      <c r="CF165" s="84"/>
      <c r="CG165" s="84"/>
      <c r="CH165" s="84"/>
      <c r="CI165" s="84"/>
      <c r="CJ165" s="84"/>
      <c r="CK165" s="84"/>
      <c r="CL165" s="84"/>
      <c r="CM165" s="84"/>
      <c r="CN165" s="84"/>
      <c r="CO165" s="84"/>
      <c r="CP165" s="84"/>
      <c r="CQ165" s="84"/>
      <c r="CR165" s="84"/>
      <c r="CS165" s="84"/>
      <c r="CT165" s="84"/>
      <c r="CU165" s="84"/>
      <c r="CV165" s="84"/>
      <c r="CW165" s="84"/>
      <c r="CX165" s="84"/>
      <c r="CY165" s="84"/>
      <c r="CZ165" s="84"/>
      <c r="DA165" s="84"/>
      <c r="DB165" s="84"/>
      <c r="DC165" s="84"/>
      <c r="DD165" s="84"/>
      <c r="DE165" s="84"/>
      <c r="DF165" s="84"/>
      <c r="DG165" s="84"/>
      <c r="DH165" s="84"/>
      <c r="DI165" s="84"/>
      <c r="DJ165" s="84"/>
      <c r="DK165" s="84"/>
      <c r="DL165" s="84"/>
      <c r="DM165" s="84"/>
      <c r="DN165" s="84"/>
      <c r="DO165" s="84"/>
      <c r="DP165" s="84"/>
      <c r="DQ165" s="84"/>
      <c r="DR165" s="84"/>
      <c r="DS165" s="84"/>
      <c r="DT165" s="84"/>
      <c r="DU165" s="84"/>
      <c r="DV165" s="84"/>
      <c r="DW165" s="84"/>
      <c r="DX165" s="84"/>
      <c r="DY165" s="84"/>
      <c r="DZ165" s="84"/>
      <c r="EA165" s="84"/>
      <c r="EB165" s="84"/>
      <c r="EC165" s="84"/>
      <c r="ED165" s="84"/>
      <c r="EE165" s="84"/>
      <c r="EF165" s="84"/>
      <c r="EG165" s="84"/>
      <c r="EH165" s="84"/>
      <c r="EI165" s="84"/>
      <c r="EJ165" s="84"/>
      <c r="EK165" s="84"/>
      <c r="EL165" s="84"/>
      <c r="EM165" s="84"/>
      <c r="EN165" s="84"/>
      <c r="EO165" s="84"/>
      <c r="EP165" s="84"/>
      <c r="EQ165" s="84"/>
      <c r="ER165" s="84"/>
      <c r="ES165" s="84"/>
      <c r="ET165" s="84"/>
      <c r="EU165" s="84"/>
      <c r="EV165" s="84"/>
      <c r="EW165" s="84"/>
      <c r="EX165" s="84"/>
      <c r="EY165" s="84"/>
      <c r="EZ165" s="84"/>
      <c r="FA165" s="84"/>
      <c r="FB165" s="84"/>
      <c r="FC165" s="84"/>
      <c r="FD165" s="84"/>
      <c r="FE165" s="84"/>
      <c r="FF165" s="84"/>
      <c r="FG165" s="84"/>
      <c r="FH165" s="84"/>
      <c r="FI165" s="84"/>
      <c r="FJ165" s="84"/>
      <c r="FK165" s="84"/>
      <c r="FL165" s="84"/>
      <c r="FM165" s="84"/>
      <c r="FN165" s="84"/>
      <c r="FO165" s="84"/>
      <c r="FP165" s="84"/>
      <c r="FQ165" s="84"/>
      <c r="FR165" s="84"/>
      <c r="FS165" s="84"/>
      <c r="FT165" s="84"/>
      <c r="FU165" s="84"/>
      <c r="FV165" s="84"/>
      <c r="FW165" s="84"/>
      <c r="FX165" s="84"/>
      <c r="FY165" s="84"/>
      <c r="FZ165" s="84"/>
      <c r="GA165" s="84"/>
      <c r="GB165" s="84"/>
      <c r="GC165" s="84"/>
      <c r="GD165" s="84"/>
      <c r="GE165" s="84"/>
      <c r="GF165" s="84"/>
      <c r="GG165" s="84"/>
      <c r="GH165" s="84"/>
      <c r="GI165" s="84"/>
      <c r="GJ165" s="84"/>
      <c r="GK165" s="84"/>
      <c r="GL165" s="84"/>
      <c r="GM165" s="84"/>
      <c r="GN165" s="84"/>
      <c r="GO165" s="84"/>
      <c r="GP165" s="84"/>
      <c r="GQ165" s="84"/>
      <c r="GR165" s="84"/>
      <c r="GS165" s="84"/>
      <c r="GT165" s="84"/>
      <c r="GU165" s="84"/>
      <c r="GV165" s="84"/>
      <c r="GW165" s="84"/>
      <c r="GX165" s="84"/>
      <c r="GY165" s="84"/>
      <c r="GZ165" s="84"/>
      <c r="HA165" s="84"/>
      <c r="HB165" s="84"/>
      <c r="HC165" s="84"/>
      <c r="HD165" s="84"/>
      <c r="HE165" s="84"/>
      <c r="HF165" s="84"/>
      <c r="HG165" s="84"/>
      <c r="HH165" s="84"/>
      <c r="HI165" s="84"/>
      <c r="HJ165" s="84"/>
      <c r="HK165" s="84"/>
      <c r="HL165" s="84"/>
      <c r="HM165" s="84"/>
      <c r="HN165" s="84"/>
      <c r="HO165" s="84"/>
      <c r="HP165" s="84"/>
      <c r="HQ165" s="84"/>
      <c r="HR165" s="84"/>
      <c r="HS165" s="84"/>
      <c r="HT165" s="84"/>
      <c r="HU165" s="84"/>
      <c r="HV165" s="84"/>
      <c r="HW165" s="84"/>
      <c r="HX165" s="84"/>
      <c r="HY165" s="84"/>
      <c r="HZ165" s="84"/>
      <c r="IA165" s="84"/>
      <c r="IB165" s="84"/>
      <c r="IC165" s="84"/>
      <c r="ID165" s="84"/>
      <c r="IE165" s="84"/>
      <c r="IF165" s="84"/>
      <c r="IG165" s="84"/>
      <c r="IH165" s="84"/>
      <c r="II165" s="84"/>
      <c r="IJ165" s="84"/>
      <c r="IK165" s="84"/>
      <c r="IL165" s="84"/>
      <c r="IM165" s="84"/>
      <c r="IN165" s="84"/>
      <c r="IO165" s="84"/>
      <c r="IP165" s="84"/>
      <c r="IQ165" s="84"/>
      <c r="IR165" s="84"/>
      <c r="IS165" s="84"/>
      <c r="IT165" s="84"/>
      <c r="IU165" s="84"/>
      <c r="IV165" s="84"/>
      <c r="IW165" s="84"/>
      <c r="IX165" s="84"/>
      <c r="IY165" s="84"/>
      <c r="IZ165" s="84"/>
      <c r="JA165" s="84"/>
      <c r="JB165" s="84"/>
      <c r="JC165" s="84"/>
      <c r="JD165" s="84"/>
      <c r="JE165" s="84"/>
      <c r="JF165" s="84"/>
      <c r="JG165" s="84"/>
      <c r="JH165" s="84"/>
      <c r="JI165" s="84"/>
      <c r="JJ165" s="84"/>
      <c r="JK165" s="84"/>
      <c r="JL165" s="84"/>
      <c r="JM165" s="84"/>
      <c r="JN165" s="84"/>
      <c r="JO165" s="84"/>
      <c r="JP165" s="84"/>
      <c r="JQ165" s="84"/>
      <c r="JR165" s="84"/>
      <c r="JS165" s="84"/>
      <c r="JT165" s="84"/>
      <c r="JU165" s="84"/>
      <c r="JV165" s="84"/>
      <c r="JW165" s="84"/>
      <c r="JX165" s="84"/>
      <c r="JY165" s="84"/>
      <c r="JZ165" s="84"/>
      <c r="KA165" s="84"/>
      <c r="KB165" s="84"/>
      <c r="KC165" s="84"/>
      <c r="KD165" s="84"/>
      <c r="KE165" s="84"/>
      <c r="KF165" s="84"/>
      <c r="KG165" s="84"/>
      <c r="KH165" s="84"/>
      <c r="KI165" s="84"/>
      <c r="KJ165" s="84"/>
      <c r="KK165" s="84"/>
      <c r="KL165" s="84"/>
      <c r="KM165" s="84"/>
      <c r="KN165" s="84"/>
      <c r="KO165" s="84"/>
      <c r="KP165" s="84"/>
      <c r="KQ165" s="84"/>
      <c r="KR165" s="84"/>
      <c r="KS165" s="84"/>
      <c r="KT165" s="84"/>
      <c r="KU165" s="84"/>
      <c r="KV165" s="84"/>
      <c r="KW165" s="84"/>
      <c r="KX165" s="84"/>
      <c r="KY165" s="84"/>
      <c r="KZ165" s="84"/>
      <c r="LA165" s="84"/>
      <c r="LB165" s="84"/>
      <c r="LC165" s="84"/>
      <c r="LD165" s="84"/>
      <c r="LE165" s="84"/>
      <c r="LF165" s="84"/>
      <c r="LG165" s="84"/>
      <c r="LH165" s="84"/>
      <c r="LI165" s="84"/>
      <c r="LJ165" s="84"/>
      <c r="LK165" s="84"/>
      <c r="LL165" s="84"/>
      <c r="LM165" s="84"/>
      <c r="LN165" s="84"/>
      <c r="LO165" s="84"/>
      <c r="LP165" s="84"/>
      <c r="LQ165" s="84"/>
      <c r="LR165" s="84"/>
      <c r="LS165" s="84"/>
      <c r="LT165" s="84"/>
      <c r="LU165" s="84"/>
      <c r="LV165" s="84"/>
      <c r="LW165" s="84"/>
      <c r="LX165" s="84"/>
      <c r="LY165" s="84"/>
      <c r="LZ165" s="84"/>
      <c r="MA165" s="84"/>
      <c r="MB165" s="84"/>
      <c r="MC165" s="84"/>
      <c r="MD165" s="84"/>
      <c r="ME165" s="84"/>
      <c r="MF165" s="84"/>
      <c r="MG165" s="84"/>
      <c r="MH165" s="84"/>
      <c r="MI165" s="84"/>
      <c r="MJ165" s="84"/>
      <c r="MK165" s="84"/>
      <c r="ML165" s="84"/>
      <c r="MM165" s="84"/>
      <c r="MN165" s="84"/>
      <c r="MO165" s="84"/>
      <c r="MP165" s="84"/>
      <c r="MQ165" s="84"/>
      <c r="MR165" s="84"/>
      <c r="MS165" s="84"/>
      <c r="MT165" s="84"/>
      <c r="MU165" s="84"/>
      <c r="MV165" s="84"/>
      <c r="MW165" s="84"/>
      <c r="MX165" s="84"/>
      <c r="MY165" s="84"/>
      <c r="MZ165" s="84"/>
      <c r="NA165" s="84"/>
      <c r="NB165" s="84"/>
      <c r="NC165" s="84"/>
      <c r="ND165" s="84"/>
      <c r="NE165" s="84"/>
      <c r="NF165" s="84"/>
      <c r="NG165" s="84"/>
      <c r="NH165" s="84"/>
      <c r="NI165" s="84"/>
      <c r="NJ165" s="84"/>
      <c r="NK165" s="84"/>
      <c r="NL165" s="84"/>
      <c r="NM165" s="84"/>
      <c r="NN165" s="84"/>
      <c r="NO165" s="84"/>
      <c r="NP165" s="84"/>
      <c r="NQ165" s="84"/>
      <c r="NR165" s="84"/>
      <c r="NS165" s="84"/>
      <c r="NT165" s="84"/>
      <c r="NU165" s="84"/>
      <c r="NV165" s="84"/>
      <c r="NW165" s="84"/>
    </row>
    <row r="166" spans="1:387" s="40" customFormat="1" ht="99" customHeight="1" x14ac:dyDescent="0.25">
      <c r="A166" s="79"/>
      <c r="B166" s="79"/>
      <c r="C166" s="79">
        <v>1</v>
      </c>
      <c r="D166" s="79"/>
      <c r="E166" s="79"/>
      <c r="F166" s="30"/>
      <c r="G166" s="30"/>
      <c r="H166" s="30">
        <v>1</v>
      </c>
      <c r="I166" s="30"/>
      <c r="J166" s="30"/>
      <c r="K166" s="30"/>
      <c r="L166" s="30"/>
      <c r="M166" s="32" t="s">
        <v>1745</v>
      </c>
      <c r="N166" s="33" t="s">
        <v>86</v>
      </c>
      <c r="O166" s="3" t="s">
        <v>1757</v>
      </c>
      <c r="P166" s="34" t="s">
        <v>2137</v>
      </c>
      <c r="Q166" s="10" t="s">
        <v>1934</v>
      </c>
      <c r="R166" s="32" t="s">
        <v>1747</v>
      </c>
      <c r="S166" s="35" t="s">
        <v>1746</v>
      </c>
      <c r="T166" s="82">
        <v>44802</v>
      </c>
      <c r="U166" s="82">
        <v>44809</v>
      </c>
      <c r="V166" s="82">
        <v>44926</v>
      </c>
      <c r="W166" s="36">
        <v>10000000</v>
      </c>
      <c r="X166" s="19">
        <v>0</v>
      </c>
      <c r="Y166" s="19">
        <v>0</v>
      </c>
      <c r="Z166" s="19">
        <v>0</v>
      </c>
      <c r="AA166" s="19">
        <v>0</v>
      </c>
      <c r="AB166" s="22">
        <f t="shared" si="17"/>
        <v>10000000</v>
      </c>
      <c r="AC166" s="19">
        <v>0</v>
      </c>
      <c r="AD166" s="22">
        <f t="shared" si="20"/>
        <v>10000000</v>
      </c>
      <c r="AE166" s="20">
        <v>0</v>
      </c>
      <c r="AF166" s="22">
        <f t="shared" si="21"/>
        <v>10000000</v>
      </c>
      <c r="AG166" s="38" t="s">
        <v>1753</v>
      </c>
      <c r="AH166" s="37" t="s">
        <v>1013</v>
      </c>
      <c r="AI166" s="37" t="s">
        <v>1748</v>
      </c>
      <c r="AJ166" s="39">
        <v>900448208</v>
      </c>
      <c r="AK166" s="39">
        <v>3</v>
      </c>
      <c r="AL166" s="37" t="s">
        <v>257</v>
      </c>
      <c r="AM166" s="39">
        <v>5082122</v>
      </c>
      <c r="AN166" s="108" t="s">
        <v>1749</v>
      </c>
      <c r="AO166" s="109" t="s">
        <v>20</v>
      </c>
      <c r="AP166" s="84"/>
      <c r="AQ166" s="84"/>
      <c r="AR166" s="84"/>
      <c r="AS166" s="84"/>
      <c r="AT166" s="84"/>
      <c r="AU166" s="84"/>
      <c r="AV166" s="84"/>
      <c r="AW166" s="84"/>
      <c r="AX166" s="84"/>
      <c r="AY166" s="84"/>
      <c r="AZ166" s="84"/>
      <c r="BA166" s="84"/>
      <c r="BB166" s="84"/>
      <c r="BC166" s="84"/>
      <c r="BD166" s="84"/>
      <c r="BE166" s="84"/>
      <c r="BF166" s="84"/>
      <c r="BG166" s="84"/>
      <c r="BH166" s="84"/>
      <c r="BI166" s="84"/>
      <c r="BJ166" s="84"/>
      <c r="BK166" s="84"/>
      <c r="BL166" s="84"/>
      <c r="BM166" s="84"/>
      <c r="BN166" s="84"/>
      <c r="BO166" s="84"/>
      <c r="BP166" s="84"/>
      <c r="BQ166" s="84"/>
      <c r="BR166" s="84"/>
      <c r="BS166" s="84"/>
      <c r="BT166" s="84"/>
      <c r="BU166" s="84"/>
      <c r="BV166" s="84"/>
      <c r="BW166" s="84"/>
      <c r="BX166" s="84"/>
      <c r="BY166" s="84"/>
      <c r="BZ166" s="84"/>
      <c r="CA166" s="84"/>
      <c r="CB166" s="84"/>
      <c r="CC166" s="84"/>
      <c r="CD166" s="84"/>
      <c r="CE166" s="84"/>
      <c r="CF166" s="84"/>
      <c r="CG166" s="84"/>
      <c r="CH166" s="84"/>
      <c r="CI166" s="84"/>
      <c r="CJ166" s="84"/>
      <c r="CK166" s="84"/>
      <c r="CL166" s="84"/>
      <c r="CM166" s="84"/>
      <c r="CN166" s="84"/>
      <c r="CO166" s="84"/>
      <c r="CP166" s="84"/>
      <c r="CQ166" s="84"/>
      <c r="CR166" s="84"/>
      <c r="CS166" s="84"/>
      <c r="CT166" s="84"/>
      <c r="CU166" s="84"/>
      <c r="CV166" s="84"/>
      <c r="CW166" s="84"/>
      <c r="CX166" s="84"/>
      <c r="CY166" s="84"/>
      <c r="CZ166" s="84"/>
      <c r="DA166" s="84"/>
      <c r="DB166" s="84"/>
      <c r="DC166" s="84"/>
      <c r="DD166" s="84"/>
      <c r="DE166" s="84"/>
      <c r="DF166" s="84"/>
      <c r="DG166" s="84"/>
      <c r="DH166" s="84"/>
      <c r="DI166" s="84"/>
      <c r="DJ166" s="84"/>
      <c r="DK166" s="84"/>
      <c r="DL166" s="84"/>
      <c r="DM166" s="84"/>
      <c r="DN166" s="84"/>
      <c r="DO166" s="84"/>
      <c r="DP166" s="84"/>
      <c r="DQ166" s="84"/>
      <c r="DR166" s="84"/>
      <c r="DS166" s="84"/>
      <c r="DT166" s="84"/>
      <c r="DU166" s="84"/>
      <c r="DV166" s="84"/>
      <c r="DW166" s="84"/>
      <c r="DX166" s="84"/>
      <c r="DY166" s="84"/>
      <c r="DZ166" s="84"/>
      <c r="EA166" s="84"/>
      <c r="EB166" s="84"/>
      <c r="EC166" s="84"/>
      <c r="ED166" s="84"/>
      <c r="EE166" s="84"/>
      <c r="EF166" s="84"/>
      <c r="EG166" s="84"/>
      <c r="EH166" s="84"/>
      <c r="EI166" s="84"/>
      <c r="EJ166" s="84"/>
      <c r="EK166" s="84"/>
      <c r="EL166" s="84"/>
      <c r="EM166" s="84"/>
      <c r="EN166" s="84"/>
      <c r="EO166" s="84"/>
      <c r="EP166" s="84"/>
      <c r="EQ166" s="84"/>
      <c r="ER166" s="84"/>
      <c r="ES166" s="84"/>
      <c r="ET166" s="84"/>
      <c r="EU166" s="84"/>
      <c r="EV166" s="84"/>
      <c r="EW166" s="84"/>
      <c r="EX166" s="84"/>
      <c r="EY166" s="84"/>
      <c r="EZ166" s="84"/>
      <c r="FA166" s="84"/>
      <c r="FB166" s="84"/>
      <c r="FC166" s="84"/>
      <c r="FD166" s="84"/>
      <c r="FE166" s="84"/>
      <c r="FF166" s="84"/>
      <c r="FG166" s="84"/>
      <c r="FH166" s="84"/>
      <c r="FI166" s="84"/>
      <c r="FJ166" s="84"/>
      <c r="FK166" s="84"/>
      <c r="FL166" s="84"/>
      <c r="FM166" s="84"/>
      <c r="FN166" s="84"/>
      <c r="FO166" s="84"/>
      <c r="FP166" s="84"/>
      <c r="FQ166" s="84"/>
      <c r="FR166" s="84"/>
      <c r="FS166" s="84"/>
      <c r="FT166" s="84"/>
      <c r="FU166" s="84"/>
      <c r="FV166" s="84"/>
      <c r="FW166" s="84"/>
      <c r="FX166" s="84"/>
      <c r="FY166" s="84"/>
      <c r="FZ166" s="84"/>
      <c r="GA166" s="84"/>
      <c r="GB166" s="84"/>
      <c r="GC166" s="84"/>
      <c r="GD166" s="84"/>
      <c r="GE166" s="84"/>
      <c r="GF166" s="84"/>
      <c r="GG166" s="84"/>
      <c r="GH166" s="84"/>
      <c r="GI166" s="84"/>
      <c r="GJ166" s="84"/>
      <c r="GK166" s="84"/>
      <c r="GL166" s="84"/>
      <c r="GM166" s="84"/>
      <c r="GN166" s="84"/>
      <c r="GO166" s="84"/>
      <c r="GP166" s="84"/>
      <c r="GQ166" s="84"/>
      <c r="GR166" s="84"/>
      <c r="GS166" s="84"/>
      <c r="GT166" s="84"/>
      <c r="GU166" s="84"/>
      <c r="GV166" s="84"/>
      <c r="GW166" s="84"/>
      <c r="GX166" s="84"/>
      <c r="GY166" s="84"/>
      <c r="GZ166" s="84"/>
      <c r="HA166" s="84"/>
      <c r="HB166" s="84"/>
      <c r="HC166" s="84"/>
      <c r="HD166" s="84"/>
      <c r="HE166" s="84"/>
      <c r="HF166" s="84"/>
      <c r="HG166" s="84"/>
      <c r="HH166" s="84"/>
      <c r="HI166" s="84"/>
      <c r="HJ166" s="84"/>
      <c r="HK166" s="84"/>
      <c r="HL166" s="84"/>
      <c r="HM166" s="84"/>
      <c r="HN166" s="84"/>
      <c r="HO166" s="84"/>
      <c r="HP166" s="84"/>
      <c r="HQ166" s="84"/>
      <c r="HR166" s="84"/>
      <c r="HS166" s="84"/>
      <c r="HT166" s="84"/>
      <c r="HU166" s="84"/>
      <c r="HV166" s="84"/>
      <c r="HW166" s="84"/>
      <c r="HX166" s="84"/>
      <c r="HY166" s="84"/>
      <c r="HZ166" s="84"/>
      <c r="IA166" s="84"/>
      <c r="IB166" s="84"/>
      <c r="IC166" s="84"/>
      <c r="ID166" s="84"/>
      <c r="IE166" s="84"/>
      <c r="IF166" s="84"/>
      <c r="IG166" s="84"/>
      <c r="IH166" s="84"/>
      <c r="II166" s="84"/>
      <c r="IJ166" s="84"/>
      <c r="IK166" s="84"/>
      <c r="IL166" s="84"/>
      <c r="IM166" s="84"/>
      <c r="IN166" s="84"/>
      <c r="IO166" s="84"/>
      <c r="IP166" s="84"/>
      <c r="IQ166" s="84"/>
      <c r="IR166" s="84"/>
      <c r="IS166" s="84"/>
      <c r="IT166" s="84"/>
      <c r="IU166" s="84"/>
      <c r="IV166" s="84"/>
      <c r="IW166" s="84"/>
      <c r="IX166" s="84"/>
      <c r="IY166" s="84"/>
      <c r="IZ166" s="84"/>
      <c r="JA166" s="84"/>
      <c r="JB166" s="84"/>
      <c r="JC166" s="84"/>
      <c r="JD166" s="84"/>
      <c r="JE166" s="84"/>
      <c r="JF166" s="84"/>
      <c r="JG166" s="84"/>
      <c r="JH166" s="84"/>
      <c r="JI166" s="84"/>
      <c r="JJ166" s="84"/>
      <c r="JK166" s="84"/>
      <c r="JL166" s="84"/>
      <c r="JM166" s="84"/>
      <c r="JN166" s="84"/>
      <c r="JO166" s="84"/>
      <c r="JP166" s="84"/>
      <c r="JQ166" s="84"/>
      <c r="JR166" s="84"/>
      <c r="JS166" s="84"/>
      <c r="JT166" s="84"/>
      <c r="JU166" s="84"/>
      <c r="JV166" s="84"/>
      <c r="JW166" s="84"/>
      <c r="JX166" s="84"/>
      <c r="JY166" s="84"/>
      <c r="JZ166" s="84"/>
      <c r="KA166" s="84"/>
      <c r="KB166" s="84"/>
      <c r="KC166" s="84"/>
      <c r="KD166" s="84"/>
      <c r="KE166" s="84"/>
      <c r="KF166" s="84"/>
      <c r="KG166" s="84"/>
      <c r="KH166" s="84"/>
      <c r="KI166" s="84"/>
      <c r="KJ166" s="84"/>
      <c r="KK166" s="84"/>
      <c r="KL166" s="84"/>
      <c r="KM166" s="84"/>
      <c r="KN166" s="84"/>
      <c r="KO166" s="84"/>
      <c r="KP166" s="84"/>
      <c r="KQ166" s="84"/>
      <c r="KR166" s="84"/>
      <c r="KS166" s="84"/>
      <c r="KT166" s="84"/>
      <c r="KU166" s="84"/>
      <c r="KV166" s="84"/>
      <c r="KW166" s="84"/>
      <c r="KX166" s="84"/>
      <c r="KY166" s="84"/>
      <c r="KZ166" s="84"/>
      <c r="LA166" s="84"/>
      <c r="LB166" s="84"/>
      <c r="LC166" s="84"/>
      <c r="LD166" s="84"/>
      <c r="LE166" s="84"/>
      <c r="LF166" s="84"/>
      <c r="LG166" s="84"/>
      <c r="LH166" s="84"/>
      <c r="LI166" s="84"/>
      <c r="LJ166" s="84"/>
      <c r="LK166" s="84"/>
      <c r="LL166" s="84"/>
      <c r="LM166" s="84"/>
      <c r="LN166" s="84"/>
      <c r="LO166" s="84"/>
      <c r="LP166" s="84"/>
      <c r="LQ166" s="84"/>
      <c r="LR166" s="84"/>
      <c r="LS166" s="84"/>
      <c r="LT166" s="84"/>
      <c r="LU166" s="84"/>
      <c r="LV166" s="84"/>
      <c r="LW166" s="84"/>
      <c r="LX166" s="84"/>
      <c r="LY166" s="84"/>
      <c r="LZ166" s="84"/>
      <c r="MA166" s="84"/>
      <c r="MB166" s="84"/>
      <c r="MC166" s="84"/>
      <c r="MD166" s="84"/>
      <c r="ME166" s="84"/>
      <c r="MF166" s="84"/>
      <c r="MG166" s="84"/>
      <c r="MH166" s="84"/>
      <c r="MI166" s="84"/>
      <c r="MJ166" s="84"/>
      <c r="MK166" s="84"/>
      <c r="ML166" s="84"/>
      <c r="MM166" s="84"/>
      <c r="MN166" s="84"/>
      <c r="MO166" s="84"/>
      <c r="MP166" s="84"/>
      <c r="MQ166" s="84"/>
      <c r="MR166" s="84"/>
      <c r="MS166" s="84"/>
      <c r="MT166" s="84"/>
      <c r="MU166" s="84"/>
      <c r="MV166" s="84"/>
      <c r="MW166" s="84"/>
      <c r="MX166" s="84"/>
      <c r="MY166" s="84"/>
      <c r="MZ166" s="84"/>
      <c r="NA166" s="84"/>
      <c r="NB166" s="84"/>
      <c r="NC166" s="84"/>
      <c r="ND166" s="84"/>
      <c r="NE166" s="84"/>
      <c r="NF166" s="84"/>
      <c r="NG166" s="84"/>
      <c r="NH166" s="84"/>
      <c r="NI166" s="84"/>
      <c r="NJ166" s="84"/>
      <c r="NK166" s="84"/>
      <c r="NL166" s="84"/>
      <c r="NM166" s="84"/>
      <c r="NN166" s="84"/>
      <c r="NO166" s="84"/>
      <c r="NP166" s="84"/>
      <c r="NQ166" s="84"/>
      <c r="NR166" s="84"/>
      <c r="NS166" s="84"/>
      <c r="NT166" s="84"/>
      <c r="NU166" s="84"/>
      <c r="NV166" s="84"/>
      <c r="NW166" s="84"/>
    </row>
    <row r="167" spans="1:387" s="40" customFormat="1" ht="99" customHeight="1" x14ac:dyDescent="0.25">
      <c r="A167" s="79"/>
      <c r="B167" s="79">
        <v>1</v>
      </c>
      <c r="C167" s="79"/>
      <c r="D167" s="79"/>
      <c r="E167" s="79"/>
      <c r="F167" s="30"/>
      <c r="G167" s="30"/>
      <c r="H167" s="30"/>
      <c r="I167" s="30">
        <v>1</v>
      </c>
      <c r="J167" s="30"/>
      <c r="K167" s="30"/>
      <c r="L167" s="30"/>
      <c r="M167" s="32" t="s">
        <v>1245</v>
      </c>
      <c r="N167" s="33" t="s">
        <v>1182</v>
      </c>
      <c r="O167" s="3" t="s">
        <v>1680</v>
      </c>
      <c r="P167" s="34" t="s">
        <v>2138</v>
      </c>
      <c r="Q167" s="10" t="s">
        <v>1935</v>
      </c>
      <c r="R167" s="32" t="s">
        <v>1668</v>
      </c>
      <c r="S167" s="35" t="s">
        <v>1669</v>
      </c>
      <c r="T167" s="82">
        <v>44775</v>
      </c>
      <c r="U167" s="82">
        <v>44781</v>
      </c>
      <c r="V167" s="82">
        <v>44895</v>
      </c>
      <c r="W167" s="36">
        <v>426000000</v>
      </c>
      <c r="X167" s="19">
        <v>0</v>
      </c>
      <c r="Y167" s="19">
        <v>0</v>
      </c>
      <c r="Z167" s="19">
        <v>0</v>
      </c>
      <c r="AA167" s="19">
        <v>0</v>
      </c>
      <c r="AB167" s="22">
        <f t="shared" si="17"/>
        <v>426000000</v>
      </c>
      <c r="AC167" s="19">
        <v>0</v>
      </c>
      <c r="AD167" s="22">
        <f t="shared" si="20"/>
        <v>426000000</v>
      </c>
      <c r="AE167" s="20">
        <v>0</v>
      </c>
      <c r="AF167" s="22">
        <f t="shared" si="21"/>
        <v>426000000</v>
      </c>
      <c r="AG167" s="38" t="s">
        <v>1670</v>
      </c>
      <c r="AH167" s="37" t="s">
        <v>1013</v>
      </c>
      <c r="AI167" s="37" t="s">
        <v>534</v>
      </c>
      <c r="AJ167" s="39">
        <v>900958202</v>
      </c>
      <c r="AK167" s="39">
        <v>8</v>
      </c>
      <c r="AL167" s="37" t="s">
        <v>535</v>
      </c>
      <c r="AM167" s="39">
        <v>4644004</v>
      </c>
      <c r="AN167" s="108" t="s">
        <v>1671</v>
      </c>
      <c r="AO167" s="109" t="s">
        <v>20</v>
      </c>
      <c r="AP167" s="84"/>
      <c r="AQ167" s="84"/>
      <c r="AR167" s="84"/>
      <c r="AS167" s="84"/>
      <c r="AT167" s="84"/>
      <c r="AU167" s="84"/>
      <c r="AV167" s="84"/>
      <c r="AW167" s="84"/>
      <c r="AX167" s="84"/>
      <c r="AY167" s="84"/>
      <c r="AZ167" s="84"/>
      <c r="BA167" s="84"/>
      <c r="BB167" s="84"/>
      <c r="BC167" s="84"/>
      <c r="BD167" s="84"/>
      <c r="BE167" s="84"/>
      <c r="BF167" s="84"/>
      <c r="BG167" s="84"/>
      <c r="BH167" s="84"/>
      <c r="BI167" s="84"/>
      <c r="BJ167" s="84"/>
      <c r="BK167" s="84"/>
      <c r="BL167" s="84"/>
      <c r="BM167" s="84"/>
      <c r="BN167" s="84"/>
      <c r="BO167" s="84"/>
      <c r="BP167" s="84"/>
      <c r="BQ167" s="84"/>
      <c r="BR167" s="84"/>
      <c r="BS167" s="84"/>
      <c r="BT167" s="84"/>
      <c r="BU167" s="84"/>
      <c r="BV167" s="84"/>
      <c r="BW167" s="84"/>
      <c r="BX167" s="84"/>
      <c r="BY167" s="84"/>
      <c r="BZ167" s="84"/>
      <c r="CA167" s="84"/>
      <c r="CB167" s="84"/>
      <c r="CC167" s="84"/>
      <c r="CD167" s="84"/>
      <c r="CE167" s="84"/>
      <c r="CF167" s="84"/>
      <c r="CG167" s="84"/>
      <c r="CH167" s="84"/>
      <c r="CI167" s="84"/>
      <c r="CJ167" s="84"/>
      <c r="CK167" s="84"/>
      <c r="CL167" s="84"/>
      <c r="CM167" s="84"/>
      <c r="CN167" s="84"/>
      <c r="CO167" s="84"/>
      <c r="CP167" s="84"/>
      <c r="CQ167" s="84"/>
      <c r="CR167" s="84"/>
      <c r="CS167" s="84"/>
      <c r="CT167" s="84"/>
      <c r="CU167" s="84"/>
      <c r="CV167" s="84"/>
      <c r="CW167" s="84"/>
      <c r="CX167" s="84"/>
      <c r="CY167" s="84"/>
      <c r="CZ167" s="84"/>
      <c r="DA167" s="84"/>
      <c r="DB167" s="84"/>
      <c r="DC167" s="84"/>
      <c r="DD167" s="84"/>
      <c r="DE167" s="84"/>
      <c r="DF167" s="84"/>
      <c r="DG167" s="84"/>
      <c r="DH167" s="84"/>
      <c r="DI167" s="84"/>
      <c r="DJ167" s="84"/>
      <c r="DK167" s="84"/>
      <c r="DL167" s="84"/>
      <c r="DM167" s="84"/>
      <c r="DN167" s="84"/>
      <c r="DO167" s="84"/>
      <c r="DP167" s="84"/>
      <c r="DQ167" s="84"/>
      <c r="DR167" s="84"/>
      <c r="DS167" s="84"/>
      <c r="DT167" s="84"/>
      <c r="DU167" s="84"/>
      <c r="DV167" s="84"/>
      <c r="DW167" s="84"/>
      <c r="DX167" s="84"/>
      <c r="DY167" s="84"/>
      <c r="DZ167" s="84"/>
      <c r="EA167" s="84"/>
      <c r="EB167" s="84"/>
      <c r="EC167" s="84"/>
      <c r="ED167" s="84"/>
      <c r="EE167" s="84"/>
      <c r="EF167" s="84"/>
      <c r="EG167" s="84"/>
      <c r="EH167" s="84"/>
      <c r="EI167" s="84"/>
      <c r="EJ167" s="84"/>
      <c r="EK167" s="84"/>
      <c r="EL167" s="84"/>
      <c r="EM167" s="84"/>
      <c r="EN167" s="84"/>
      <c r="EO167" s="84"/>
      <c r="EP167" s="84"/>
      <c r="EQ167" s="84"/>
      <c r="ER167" s="84"/>
      <c r="ES167" s="84"/>
      <c r="ET167" s="84"/>
      <c r="EU167" s="84"/>
      <c r="EV167" s="84"/>
      <c r="EW167" s="84"/>
      <c r="EX167" s="84"/>
      <c r="EY167" s="84"/>
      <c r="EZ167" s="84"/>
      <c r="FA167" s="84"/>
      <c r="FB167" s="84"/>
      <c r="FC167" s="84"/>
      <c r="FD167" s="84"/>
      <c r="FE167" s="84"/>
      <c r="FF167" s="84"/>
      <c r="FG167" s="84"/>
      <c r="FH167" s="84"/>
      <c r="FI167" s="84"/>
      <c r="FJ167" s="84"/>
      <c r="FK167" s="84"/>
      <c r="FL167" s="84"/>
      <c r="FM167" s="84"/>
      <c r="FN167" s="84"/>
      <c r="FO167" s="84"/>
      <c r="FP167" s="84"/>
      <c r="FQ167" s="84"/>
      <c r="FR167" s="84"/>
      <c r="FS167" s="84"/>
      <c r="FT167" s="84"/>
      <c r="FU167" s="84"/>
      <c r="FV167" s="84"/>
      <c r="FW167" s="84"/>
      <c r="FX167" s="84"/>
      <c r="FY167" s="84"/>
      <c r="FZ167" s="84"/>
      <c r="GA167" s="84"/>
      <c r="GB167" s="84"/>
      <c r="GC167" s="84"/>
      <c r="GD167" s="84"/>
      <c r="GE167" s="84"/>
      <c r="GF167" s="84"/>
      <c r="GG167" s="84"/>
      <c r="GH167" s="84"/>
      <c r="GI167" s="84"/>
      <c r="GJ167" s="84"/>
      <c r="GK167" s="84"/>
      <c r="GL167" s="84"/>
      <c r="GM167" s="84"/>
      <c r="GN167" s="84"/>
      <c r="GO167" s="84"/>
      <c r="GP167" s="84"/>
      <c r="GQ167" s="84"/>
      <c r="GR167" s="84"/>
      <c r="GS167" s="84"/>
      <c r="GT167" s="84"/>
      <c r="GU167" s="84"/>
      <c r="GV167" s="84"/>
      <c r="GW167" s="84"/>
      <c r="GX167" s="84"/>
      <c r="GY167" s="84"/>
      <c r="GZ167" s="84"/>
      <c r="HA167" s="84"/>
      <c r="HB167" s="84"/>
      <c r="HC167" s="84"/>
      <c r="HD167" s="84"/>
      <c r="HE167" s="84"/>
      <c r="HF167" s="84"/>
      <c r="HG167" s="84"/>
      <c r="HH167" s="84"/>
      <c r="HI167" s="84"/>
      <c r="HJ167" s="84"/>
      <c r="HK167" s="84"/>
      <c r="HL167" s="84"/>
      <c r="HM167" s="84"/>
      <c r="HN167" s="84"/>
      <c r="HO167" s="84"/>
      <c r="HP167" s="84"/>
      <c r="HQ167" s="84"/>
      <c r="HR167" s="84"/>
      <c r="HS167" s="84"/>
      <c r="HT167" s="84"/>
      <c r="HU167" s="84"/>
      <c r="HV167" s="84"/>
      <c r="HW167" s="84"/>
      <c r="HX167" s="84"/>
      <c r="HY167" s="84"/>
      <c r="HZ167" s="84"/>
      <c r="IA167" s="84"/>
      <c r="IB167" s="84"/>
      <c r="IC167" s="84"/>
      <c r="ID167" s="84"/>
      <c r="IE167" s="84"/>
      <c r="IF167" s="84"/>
      <c r="IG167" s="84"/>
      <c r="IH167" s="84"/>
      <c r="II167" s="84"/>
      <c r="IJ167" s="84"/>
      <c r="IK167" s="84"/>
      <c r="IL167" s="84"/>
      <c r="IM167" s="84"/>
      <c r="IN167" s="84"/>
      <c r="IO167" s="84"/>
      <c r="IP167" s="84"/>
      <c r="IQ167" s="84"/>
      <c r="IR167" s="84"/>
      <c r="IS167" s="84"/>
      <c r="IT167" s="84"/>
      <c r="IU167" s="84"/>
      <c r="IV167" s="84"/>
      <c r="IW167" s="84"/>
      <c r="IX167" s="84"/>
      <c r="IY167" s="84"/>
      <c r="IZ167" s="84"/>
      <c r="JA167" s="84"/>
      <c r="JB167" s="84"/>
      <c r="JC167" s="84"/>
      <c r="JD167" s="84"/>
      <c r="JE167" s="84"/>
      <c r="JF167" s="84"/>
      <c r="JG167" s="84"/>
      <c r="JH167" s="84"/>
      <c r="JI167" s="84"/>
      <c r="JJ167" s="84"/>
      <c r="JK167" s="84"/>
      <c r="JL167" s="84"/>
      <c r="JM167" s="84"/>
      <c r="JN167" s="84"/>
      <c r="JO167" s="84"/>
      <c r="JP167" s="84"/>
      <c r="JQ167" s="84"/>
      <c r="JR167" s="84"/>
      <c r="JS167" s="84"/>
      <c r="JT167" s="84"/>
      <c r="JU167" s="84"/>
      <c r="JV167" s="84"/>
      <c r="JW167" s="84"/>
      <c r="JX167" s="84"/>
      <c r="JY167" s="84"/>
      <c r="JZ167" s="84"/>
      <c r="KA167" s="84"/>
      <c r="KB167" s="84"/>
      <c r="KC167" s="84"/>
      <c r="KD167" s="84"/>
      <c r="KE167" s="84"/>
      <c r="KF167" s="84"/>
      <c r="KG167" s="84"/>
      <c r="KH167" s="84"/>
      <c r="KI167" s="84"/>
      <c r="KJ167" s="84"/>
      <c r="KK167" s="84"/>
      <c r="KL167" s="84"/>
      <c r="KM167" s="84"/>
      <c r="KN167" s="84"/>
      <c r="KO167" s="84"/>
      <c r="KP167" s="84"/>
      <c r="KQ167" s="84"/>
      <c r="KR167" s="84"/>
      <c r="KS167" s="84"/>
      <c r="KT167" s="84"/>
      <c r="KU167" s="84"/>
      <c r="KV167" s="84"/>
      <c r="KW167" s="84"/>
      <c r="KX167" s="84"/>
      <c r="KY167" s="84"/>
      <c r="KZ167" s="84"/>
      <c r="LA167" s="84"/>
      <c r="LB167" s="84"/>
      <c r="LC167" s="84"/>
      <c r="LD167" s="84"/>
      <c r="LE167" s="84"/>
      <c r="LF167" s="84"/>
      <c r="LG167" s="84"/>
      <c r="LH167" s="84"/>
      <c r="LI167" s="84"/>
      <c r="LJ167" s="84"/>
      <c r="LK167" s="84"/>
      <c r="LL167" s="84"/>
      <c r="LM167" s="84"/>
      <c r="LN167" s="84"/>
      <c r="LO167" s="84"/>
      <c r="LP167" s="84"/>
      <c r="LQ167" s="84"/>
      <c r="LR167" s="84"/>
      <c r="LS167" s="84"/>
      <c r="LT167" s="84"/>
      <c r="LU167" s="84"/>
      <c r="LV167" s="84"/>
      <c r="LW167" s="84"/>
      <c r="LX167" s="84"/>
      <c r="LY167" s="84"/>
      <c r="LZ167" s="84"/>
      <c r="MA167" s="84"/>
      <c r="MB167" s="84"/>
      <c r="MC167" s="84"/>
      <c r="MD167" s="84"/>
      <c r="ME167" s="84"/>
      <c r="MF167" s="84"/>
      <c r="MG167" s="84"/>
      <c r="MH167" s="84"/>
      <c r="MI167" s="84"/>
      <c r="MJ167" s="84"/>
      <c r="MK167" s="84"/>
      <c r="ML167" s="84"/>
      <c r="MM167" s="84"/>
      <c r="MN167" s="84"/>
      <c r="MO167" s="84"/>
      <c r="MP167" s="84"/>
      <c r="MQ167" s="84"/>
      <c r="MR167" s="84"/>
      <c r="MS167" s="84"/>
      <c r="MT167" s="84"/>
      <c r="MU167" s="84"/>
      <c r="MV167" s="84"/>
      <c r="MW167" s="84"/>
      <c r="MX167" s="84"/>
      <c r="MY167" s="84"/>
      <c r="MZ167" s="84"/>
      <c r="NA167" s="84"/>
      <c r="NB167" s="84"/>
      <c r="NC167" s="84"/>
      <c r="ND167" s="84"/>
      <c r="NE167" s="84"/>
      <c r="NF167" s="84"/>
      <c r="NG167" s="84"/>
      <c r="NH167" s="84"/>
      <c r="NI167" s="84"/>
      <c r="NJ167" s="84"/>
      <c r="NK167" s="84"/>
      <c r="NL167" s="84"/>
      <c r="NM167" s="84"/>
      <c r="NN167" s="84"/>
      <c r="NO167" s="84"/>
      <c r="NP167" s="84"/>
      <c r="NQ167" s="84"/>
      <c r="NR167" s="84"/>
      <c r="NS167" s="84"/>
      <c r="NT167" s="84"/>
      <c r="NU167" s="84"/>
      <c r="NV167" s="84"/>
      <c r="NW167" s="84"/>
    </row>
    <row r="168" spans="1:387" s="40" customFormat="1" ht="99" customHeight="1" x14ac:dyDescent="0.25">
      <c r="A168" s="79">
        <v>1</v>
      </c>
      <c r="B168" s="79"/>
      <c r="C168" s="79"/>
      <c r="D168" s="79"/>
      <c r="E168" s="79"/>
      <c r="F168" s="30"/>
      <c r="G168" s="30"/>
      <c r="H168" s="30">
        <v>1</v>
      </c>
      <c r="I168" s="30"/>
      <c r="J168" s="30"/>
      <c r="K168" s="30"/>
      <c r="L168" s="30"/>
      <c r="M168" s="32" t="s">
        <v>1656</v>
      </c>
      <c r="N168" s="33" t="s">
        <v>309</v>
      </c>
      <c r="O168" s="3" t="s">
        <v>1681</v>
      </c>
      <c r="P168" s="34" t="s">
        <v>2139</v>
      </c>
      <c r="Q168" s="10" t="s">
        <v>1837</v>
      </c>
      <c r="R168" s="32" t="s">
        <v>364</v>
      </c>
      <c r="S168" s="35" t="s">
        <v>1657</v>
      </c>
      <c r="T168" s="82">
        <v>44774</v>
      </c>
      <c r="U168" s="82">
        <v>44777</v>
      </c>
      <c r="V168" s="82">
        <v>44910</v>
      </c>
      <c r="W168" s="36">
        <v>20000000</v>
      </c>
      <c r="X168" s="19">
        <v>0</v>
      </c>
      <c r="Y168" s="19">
        <v>0</v>
      </c>
      <c r="Z168" s="19">
        <v>0</v>
      </c>
      <c r="AA168" s="19">
        <v>0</v>
      </c>
      <c r="AB168" s="22">
        <f t="shared" si="17"/>
        <v>20000000</v>
      </c>
      <c r="AC168" s="19">
        <v>0</v>
      </c>
      <c r="AD168" s="22">
        <f t="shared" si="20"/>
        <v>20000000</v>
      </c>
      <c r="AE168" s="20">
        <v>0</v>
      </c>
      <c r="AF168" s="22">
        <f t="shared" si="21"/>
        <v>20000000</v>
      </c>
      <c r="AG168" s="38" t="s">
        <v>78</v>
      </c>
      <c r="AH168" s="37" t="s">
        <v>1013</v>
      </c>
      <c r="AI168" s="37" t="s">
        <v>714</v>
      </c>
      <c r="AJ168" s="39">
        <v>830025149</v>
      </c>
      <c r="AK168" s="39">
        <v>8</v>
      </c>
      <c r="AL168" s="37" t="s">
        <v>124</v>
      </c>
      <c r="AM168" s="39" t="s">
        <v>365</v>
      </c>
      <c r="AN168" s="108" t="s">
        <v>715</v>
      </c>
      <c r="AO168" s="109" t="s">
        <v>20</v>
      </c>
      <c r="AP168" s="84"/>
      <c r="AQ168" s="84"/>
      <c r="AR168" s="84"/>
      <c r="AS168" s="84"/>
      <c r="AT168" s="84"/>
      <c r="AU168" s="84"/>
      <c r="AV168" s="84"/>
      <c r="AW168" s="84"/>
      <c r="AX168" s="84"/>
      <c r="AY168" s="84"/>
      <c r="AZ168" s="84"/>
      <c r="BA168" s="84"/>
      <c r="BB168" s="84"/>
      <c r="BC168" s="84"/>
      <c r="BD168" s="84"/>
      <c r="BE168" s="84"/>
      <c r="BF168" s="84"/>
      <c r="BG168" s="84"/>
      <c r="BH168" s="84"/>
      <c r="BI168" s="84"/>
      <c r="BJ168" s="84"/>
      <c r="BK168" s="84"/>
      <c r="BL168" s="84"/>
      <c r="BM168" s="84"/>
      <c r="BN168" s="84"/>
      <c r="BO168" s="84"/>
      <c r="BP168" s="84"/>
      <c r="BQ168" s="84"/>
      <c r="BR168" s="84"/>
      <c r="BS168" s="84"/>
      <c r="BT168" s="84"/>
      <c r="BU168" s="84"/>
      <c r="BV168" s="84"/>
      <c r="BW168" s="84"/>
      <c r="BX168" s="84"/>
      <c r="BY168" s="84"/>
      <c r="BZ168" s="84"/>
      <c r="CA168" s="84"/>
      <c r="CB168" s="84"/>
      <c r="CC168" s="84"/>
      <c r="CD168" s="84"/>
      <c r="CE168" s="84"/>
      <c r="CF168" s="84"/>
      <c r="CG168" s="84"/>
      <c r="CH168" s="84"/>
      <c r="CI168" s="84"/>
      <c r="CJ168" s="84"/>
      <c r="CK168" s="84"/>
      <c r="CL168" s="84"/>
      <c r="CM168" s="84"/>
      <c r="CN168" s="84"/>
      <c r="CO168" s="84"/>
      <c r="CP168" s="84"/>
      <c r="CQ168" s="84"/>
      <c r="CR168" s="84"/>
      <c r="CS168" s="84"/>
      <c r="CT168" s="84"/>
      <c r="CU168" s="84"/>
      <c r="CV168" s="84"/>
      <c r="CW168" s="84"/>
      <c r="CX168" s="84"/>
      <c r="CY168" s="84"/>
      <c r="CZ168" s="84"/>
      <c r="DA168" s="84"/>
      <c r="DB168" s="84"/>
      <c r="DC168" s="84"/>
      <c r="DD168" s="84"/>
      <c r="DE168" s="84"/>
      <c r="DF168" s="84"/>
      <c r="DG168" s="84"/>
      <c r="DH168" s="84"/>
      <c r="DI168" s="84"/>
      <c r="DJ168" s="84"/>
      <c r="DK168" s="84"/>
      <c r="DL168" s="84"/>
      <c r="DM168" s="84"/>
      <c r="DN168" s="84"/>
      <c r="DO168" s="84"/>
      <c r="DP168" s="84"/>
      <c r="DQ168" s="84"/>
      <c r="DR168" s="84"/>
      <c r="DS168" s="84"/>
      <c r="DT168" s="84"/>
      <c r="DU168" s="84"/>
      <c r="DV168" s="84"/>
      <c r="DW168" s="84"/>
      <c r="DX168" s="84"/>
      <c r="DY168" s="84"/>
      <c r="DZ168" s="84"/>
      <c r="EA168" s="84"/>
      <c r="EB168" s="84"/>
      <c r="EC168" s="84"/>
      <c r="ED168" s="84"/>
      <c r="EE168" s="84"/>
      <c r="EF168" s="84"/>
      <c r="EG168" s="84"/>
      <c r="EH168" s="84"/>
      <c r="EI168" s="84"/>
      <c r="EJ168" s="84"/>
      <c r="EK168" s="84"/>
      <c r="EL168" s="84"/>
      <c r="EM168" s="84"/>
      <c r="EN168" s="84"/>
      <c r="EO168" s="84"/>
      <c r="EP168" s="84"/>
      <c r="EQ168" s="84"/>
      <c r="ER168" s="84"/>
      <c r="ES168" s="84"/>
      <c r="ET168" s="84"/>
      <c r="EU168" s="84"/>
      <c r="EV168" s="84"/>
      <c r="EW168" s="84"/>
      <c r="EX168" s="84"/>
      <c r="EY168" s="84"/>
      <c r="EZ168" s="84"/>
      <c r="FA168" s="84"/>
      <c r="FB168" s="84"/>
      <c r="FC168" s="84"/>
      <c r="FD168" s="84"/>
      <c r="FE168" s="84"/>
      <c r="FF168" s="84"/>
      <c r="FG168" s="84"/>
      <c r="FH168" s="84"/>
      <c r="FI168" s="84"/>
      <c r="FJ168" s="84"/>
      <c r="FK168" s="84"/>
      <c r="FL168" s="84"/>
      <c r="FM168" s="84"/>
      <c r="FN168" s="84"/>
      <c r="FO168" s="84"/>
      <c r="FP168" s="84"/>
      <c r="FQ168" s="84"/>
      <c r="FR168" s="84"/>
      <c r="FS168" s="84"/>
      <c r="FT168" s="84"/>
      <c r="FU168" s="84"/>
      <c r="FV168" s="84"/>
      <c r="FW168" s="84"/>
      <c r="FX168" s="84"/>
      <c r="FY168" s="84"/>
      <c r="FZ168" s="84"/>
      <c r="GA168" s="84"/>
      <c r="GB168" s="84"/>
      <c r="GC168" s="84"/>
      <c r="GD168" s="84"/>
      <c r="GE168" s="84"/>
      <c r="GF168" s="84"/>
      <c r="GG168" s="84"/>
      <c r="GH168" s="84"/>
      <c r="GI168" s="84"/>
      <c r="GJ168" s="84"/>
      <c r="GK168" s="84"/>
      <c r="GL168" s="84"/>
      <c r="GM168" s="84"/>
      <c r="GN168" s="84"/>
      <c r="GO168" s="84"/>
      <c r="GP168" s="84"/>
      <c r="GQ168" s="84"/>
      <c r="GR168" s="84"/>
      <c r="GS168" s="84"/>
      <c r="GT168" s="84"/>
      <c r="GU168" s="84"/>
      <c r="GV168" s="84"/>
      <c r="GW168" s="84"/>
      <c r="GX168" s="84"/>
      <c r="GY168" s="84"/>
      <c r="GZ168" s="84"/>
      <c r="HA168" s="84"/>
      <c r="HB168" s="84"/>
      <c r="HC168" s="84"/>
      <c r="HD168" s="84"/>
      <c r="HE168" s="84"/>
      <c r="HF168" s="84"/>
      <c r="HG168" s="84"/>
      <c r="HH168" s="84"/>
      <c r="HI168" s="84"/>
      <c r="HJ168" s="84"/>
      <c r="HK168" s="84"/>
      <c r="HL168" s="84"/>
      <c r="HM168" s="84"/>
      <c r="HN168" s="84"/>
      <c r="HO168" s="84"/>
      <c r="HP168" s="84"/>
      <c r="HQ168" s="84"/>
      <c r="HR168" s="84"/>
      <c r="HS168" s="84"/>
      <c r="HT168" s="84"/>
      <c r="HU168" s="84"/>
      <c r="HV168" s="84"/>
      <c r="HW168" s="84"/>
      <c r="HX168" s="84"/>
      <c r="HY168" s="84"/>
      <c r="HZ168" s="84"/>
      <c r="IA168" s="84"/>
      <c r="IB168" s="84"/>
      <c r="IC168" s="84"/>
      <c r="ID168" s="84"/>
      <c r="IE168" s="84"/>
      <c r="IF168" s="84"/>
      <c r="IG168" s="84"/>
      <c r="IH168" s="84"/>
      <c r="II168" s="84"/>
      <c r="IJ168" s="84"/>
      <c r="IK168" s="84"/>
      <c r="IL168" s="84"/>
      <c r="IM168" s="84"/>
      <c r="IN168" s="84"/>
      <c r="IO168" s="84"/>
      <c r="IP168" s="84"/>
      <c r="IQ168" s="84"/>
      <c r="IR168" s="84"/>
      <c r="IS168" s="84"/>
      <c r="IT168" s="84"/>
      <c r="IU168" s="84"/>
      <c r="IV168" s="84"/>
      <c r="IW168" s="84"/>
      <c r="IX168" s="84"/>
      <c r="IY168" s="84"/>
      <c r="IZ168" s="84"/>
      <c r="JA168" s="84"/>
      <c r="JB168" s="84"/>
      <c r="JC168" s="84"/>
      <c r="JD168" s="84"/>
      <c r="JE168" s="84"/>
      <c r="JF168" s="84"/>
      <c r="JG168" s="84"/>
      <c r="JH168" s="84"/>
      <c r="JI168" s="84"/>
      <c r="JJ168" s="84"/>
      <c r="JK168" s="84"/>
      <c r="JL168" s="84"/>
      <c r="JM168" s="84"/>
      <c r="JN168" s="84"/>
      <c r="JO168" s="84"/>
      <c r="JP168" s="84"/>
      <c r="JQ168" s="84"/>
      <c r="JR168" s="84"/>
      <c r="JS168" s="84"/>
      <c r="JT168" s="84"/>
      <c r="JU168" s="84"/>
      <c r="JV168" s="84"/>
      <c r="JW168" s="84"/>
      <c r="JX168" s="84"/>
      <c r="JY168" s="84"/>
      <c r="JZ168" s="84"/>
      <c r="KA168" s="84"/>
      <c r="KB168" s="84"/>
      <c r="KC168" s="84"/>
      <c r="KD168" s="84"/>
      <c r="KE168" s="84"/>
      <c r="KF168" s="84"/>
      <c r="KG168" s="84"/>
      <c r="KH168" s="84"/>
      <c r="KI168" s="84"/>
      <c r="KJ168" s="84"/>
      <c r="KK168" s="84"/>
      <c r="KL168" s="84"/>
      <c r="KM168" s="84"/>
      <c r="KN168" s="84"/>
      <c r="KO168" s="84"/>
      <c r="KP168" s="84"/>
      <c r="KQ168" s="84"/>
      <c r="KR168" s="84"/>
      <c r="KS168" s="84"/>
      <c r="KT168" s="84"/>
      <c r="KU168" s="84"/>
      <c r="KV168" s="84"/>
      <c r="KW168" s="84"/>
      <c r="KX168" s="84"/>
      <c r="KY168" s="84"/>
      <c r="KZ168" s="84"/>
      <c r="LA168" s="84"/>
      <c r="LB168" s="84"/>
      <c r="LC168" s="84"/>
      <c r="LD168" s="84"/>
      <c r="LE168" s="84"/>
      <c r="LF168" s="84"/>
      <c r="LG168" s="84"/>
      <c r="LH168" s="84"/>
      <c r="LI168" s="84"/>
      <c r="LJ168" s="84"/>
      <c r="LK168" s="84"/>
      <c r="LL168" s="84"/>
      <c r="LM168" s="84"/>
      <c r="LN168" s="84"/>
      <c r="LO168" s="84"/>
      <c r="LP168" s="84"/>
      <c r="LQ168" s="84"/>
      <c r="LR168" s="84"/>
      <c r="LS168" s="84"/>
      <c r="LT168" s="84"/>
      <c r="LU168" s="84"/>
      <c r="LV168" s="84"/>
      <c r="LW168" s="84"/>
      <c r="LX168" s="84"/>
      <c r="LY168" s="84"/>
      <c r="LZ168" s="84"/>
      <c r="MA168" s="84"/>
      <c r="MB168" s="84"/>
      <c r="MC168" s="84"/>
      <c r="MD168" s="84"/>
      <c r="ME168" s="84"/>
      <c r="MF168" s="84"/>
      <c r="MG168" s="84"/>
      <c r="MH168" s="84"/>
      <c r="MI168" s="84"/>
      <c r="MJ168" s="84"/>
      <c r="MK168" s="84"/>
      <c r="ML168" s="84"/>
      <c r="MM168" s="84"/>
      <c r="MN168" s="84"/>
      <c r="MO168" s="84"/>
      <c r="MP168" s="84"/>
      <c r="MQ168" s="84"/>
      <c r="MR168" s="84"/>
      <c r="MS168" s="84"/>
      <c r="MT168" s="84"/>
      <c r="MU168" s="84"/>
      <c r="MV168" s="84"/>
      <c r="MW168" s="84"/>
      <c r="MX168" s="84"/>
      <c r="MY168" s="84"/>
      <c r="MZ168" s="84"/>
      <c r="NA168" s="84"/>
      <c r="NB168" s="84"/>
      <c r="NC168" s="84"/>
      <c r="ND168" s="84"/>
      <c r="NE168" s="84"/>
      <c r="NF168" s="84"/>
      <c r="NG168" s="84"/>
      <c r="NH168" s="84"/>
      <c r="NI168" s="84"/>
      <c r="NJ168" s="84"/>
      <c r="NK168" s="84"/>
      <c r="NL168" s="84"/>
      <c r="NM168" s="84"/>
      <c r="NN168" s="84"/>
      <c r="NO168" s="84"/>
      <c r="NP168" s="84"/>
      <c r="NQ168" s="84"/>
      <c r="NR168" s="84"/>
      <c r="NS168" s="84"/>
      <c r="NT168" s="84"/>
      <c r="NU168" s="84"/>
      <c r="NV168" s="84"/>
      <c r="NW168" s="84"/>
    </row>
    <row r="169" spans="1:387" s="40" customFormat="1" ht="99" customHeight="1" x14ac:dyDescent="0.25">
      <c r="A169" s="79"/>
      <c r="B169" s="79"/>
      <c r="C169" s="79">
        <v>1</v>
      </c>
      <c r="D169" s="79"/>
      <c r="E169" s="79"/>
      <c r="F169" s="30"/>
      <c r="G169" s="30"/>
      <c r="H169" s="30"/>
      <c r="I169" s="30"/>
      <c r="J169" s="30"/>
      <c r="K169" s="30"/>
      <c r="L169" s="30">
        <v>1</v>
      </c>
      <c r="M169" s="32" t="s">
        <v>1156</v>
      </c>
      <c r="N169" s="33" t="s">
        <v>309</v>
      </c>
      <c r="O169" s="3" t="s">
        <v>1682</v>
      </c>
      <c r="P169" s="34" t="s">
        <v>2140</v>
      </c>
      <c r="Q169" s="10" t="s">
        <v>1767</v>
      </c>
      <c r="R169" s="32" t="s">
        <v>1651</v>
      </c>
      <c r="S169" s="35" t="s">
        <v>1985</v>
      </c>
      <c r="T169" s="82">
        <v>44714</v>
      </c>
      <c r="U169" s="82">
        <v>44777</v>
      </c>
      <c r="V169" s="82">
        <v>44910</v>
      </c>
      <c r="W169" s="36">
        <v>169911240</v>
      </c>
      <c r="X169" s="19">
        <v>0</v>
      </c>
      <c r="Y169" s="19">
        <v>0</v>
      </c>
      <c r="Z169" s="19">
        <v>0</v>
      </c>
      <c r="AA169" s="19">
        <v>0</v>
      </c>
      <c r="AB169" s="22">
        <f t="shared" si="17"/>
        <v>169911240</v>
      </c>
      <c r="AC169" s="19">
        <v>0</v>
      </c>
      <c r="AD169" s="22">
        <f t="shared" si="20"/>
        <v>169911240</v>
      </c>
      <c r="AE169" s="20">
        <v>0</v>
      </c>
      <c r="AF169" s="22">
        <f t="shared" si="21"/>
        <v>169911240</v>
      </c>
      <c r="AG169" s="38" t="s">
        <v>1744</v>
      </c>
      <c r="AH169" s="37" t="s">
        <v>1013</v>
      </c>
      <c r="AI169" s="37" t="s">
        <v>1652</v>
      </c>
      <c r="AJ169" s="39">
        <v>901041558</v>
      </c>
      <c r="AK169" s="39">
        <v>1</v>
      </c>
      <c r="AL169" s="37" t="s">
        <v>1653</v>
      </c>
      <c r="AM169" s="39">
        <v>3175111034</v>
      </c>
      <c r="AN169" s="108" t="s">
        <v>1654</v>
      </c>
      <c r="AO169" s="109" t="s">
        <v>20</v>
      </c>
      <c r="AP169" s="84"/>
      <c r="AQ169" s="84"/>
      <c r="AR169" s="84"/>
      <c r="AS169" s="84"/>
      <c r="AT169" s="84"/>
      <c r="AU169" s="84"/>
      <c r="AV169" s="84"/>
      <c r="AW169" s="84"/>
      <c r="AX169" s="84"/>
      <c r="AY169" s="84"/>
      <c r="AZ169" s="84"/>
      <c r="BA169" s="84"/>
      <c r="BB169" s="84"/>
      <c r="BC169" s="84"/>
      <c r="BD169" s="84"/>
      <c r="BE169" s="84"/>
      <c r="BF169" s="84"/>
      <c r="BG169" s="84"/>
      <c r="BH169" s="84"/>
      <c r="BI169" s="84"/>
      <c r="BJ169" s="84"/>
      <c r="BK169" s="84"/>
      <c r="BL169" s="84"/>
      <c r="BM169" s="84"/>
      <c r="BN169" s="84"/>
      <c r="BO169" s="84"/>
      <c r="BP169" s="84"/>
      <c r="BQ169" s="84"/>
      <c r="BR169" s="84"/>
      <c r="BS169" s="84"/>
      <c r="BT169" s="84"/>
      <c r="BU169" s="84"/>
      <c r="BV169" s="84"/>
      <c r="BW169" s="84"/>
      <c r="BX169" s="84"/>
      <c r="BY169" s="84"/>
      <c r="BZ169" s="84"/>
      <c r="CA169" s="84"/>
      <c r="CB169" s="84"/>
      <c r="CC169" s="84"/>
      <c r="CD169" s="84"/>
      <c r="CE169" s="84"/>
      <c r="CF169" s="84"/>
      <c r="CG169" s="84"/>
      <c r="CH169" s="84"/>
      <c r="CI169" s="84"/>
      <c r="CJ169" s="84"/>
      <c r="CK169" s="84"/>
      <c r="CL169" s="84"/>
      <c r="CM169" s="84"/>
      <c r="CN169" s="84"/>
      <c r="CO169" s="84"/>
      <c r="CP169" s="84"/>
      <c r="CQ169" s="84"/>
      <c r="CR169" s="84"/>
      <c r="CS169" s="84"/>
      <c r="CT169" s="84"/>
      <c r="CU169" s="84"/>
      <c r="CV169" s="84"/>
      <c r="CW169" s="84"/>
      <c r="CX169" s="84"/>
      <c r="CY169" s="84"/>
      <c r="CZ169" s="84"/>
      <c r="DA169" s="84"/>
      <c r="DB169" s="84"/>
      <c r="DC169" s="84"/>
      <c r="DD169" s="84"/>
      <c r="DE169" s="84"/>
      <c r="DF169" s="84"/>
      <c r="DG169" s="84"/>
      <c r="DH169" s="84"/>
      <c r="DI169" s="84"/>
      <c r="DJ169" s="84"/>
      <c r="DK169" s="84"/>
      <c r="DL169" s="84"/>
      <c r="DM169" s="84"/>
      <c r="DN169" s="84"/>
      <c r="DO169" s="84"/>
      <c r="DP169" s="84"/>
      <c r="DQ169" s="84"/>
      <c r="DR169" s="84"/>
      <c r="DS169" s="84"/>
      <c r="DT169" s="84"/>
      <c r="DU169" s="84"/>
      <c r="DV169" s="84"/>
      <c r="DW169" s="84"/>
      <c r="DX169" s="84"/>
      <c r="DY169" s="84"/>
      <c r="DZ169" s="84"/>
      <c r="EA169" s="84"/>
      <c r="EB169" s="84"/>
      <c r="EC169" s="84"/>
      <c r="ED169" s="84"/>
      <c r="EE169" s="84"/>
      <c r="EF169" s="84"/>
      <c r="EG169" s="84"/>
      <c r="EH169" s="84"/>
      <c r="EI169" s="84"/>
      <c r="EJ169" s="84"/>
      <c r="EK169" s="84"/>
      <c r="EL169" s="84"/>
      <c r="EM169" s="84"/>
      <c r="EN169" s="84"/>
      <c r="EO169" s="84"/>
      <c r="EP169" s="84"/>
      <c r="EQ169" s="84"/>
      <c r="ER169" s="84"/>
      <c r="ES169" s="84"/>
      <c r="ET169" s="84"/>
      <c r="EU169" s="84"/>
      <c r="EV169" s="84"/>
      <c r="EW169" s="84"/>
      <c r="EX169" s="84"/>
      <c r="EY169" s="84"/>
      <c r="EZ169" s="84"/>
      <c r="FA169" s="84"/>
      <c r="FB169" s="84"/>
      <c r="FC169" s="84"/>
      <c r="FD169" s="84"/>
      <c r="FE169" s="84"/>
      <c r="FF169" s="84"/>
      <c r="FG169" s="84"/>
      <c r="FH169" s="84"/>
      <c r="FI169" s="84"/>
      <c r="FJ169" s="84"/>
      <c r="FK169" s="84"/>
      <c r="FL169" s="84"/>
      <c r="FM169" s="84"/>
      <c r="FN169" s="84"/>
      <c r="FO169" s="84"/>
      <c r="FP169" s="84"/>
      <c r="FQ169" s="84"/>
      <c r="FR169" s="84"/>
      <c r="FS169" s="84"/>
      <c r="FT169" s="84"/>
      <c r="FU169" s="84"/>
      <c r="FV169" s="84"/>
      <c r="FW169" s="84"/>
      <c r="FX169" s="84"/>
      <c r="FY169" s="84"/>
      <c r="FZ169" s="84"/>
      <c r="GA169" s="84"/>
      <c r="GB169" s="84"/>
      <c r="GC169" s="84"/>
      <c r="GD169" s="84"/>
      <c r="GE169" s="84"/>
      <c r="GF169" s="84"/>
      <c r="GG169" s="84"/>
      <c r="GH169" s="84"/>
      <c r="GI169" s="84"/>
      <c r="GJ169" s="84"/>
      <c r="GK169" s="84"/>
      <c r="GL169" s="84"/>
      <c r="GM169" s="84"/>
      <c r="GN169" s="84"/>
      <c r="GO169" s="84"/>
      <c r="GP169" s="84"/>
      <c r="GQ169" s="84"/>
      <c r="GR169" s="84"/>
      <c r="GS169" s="84"/>
      <c r="GT169" s="84"/>
      <c r="GU169" s="84"/>
      <c r="GV169" s="84"/>
      <c r="GW169" s="84"/>
      <c r="GX169" s="84"/>
      <c r="GY169" s="84"/>
      <c r="GZ169" s="84"/>
      <c r="HA169" s="84"/>
      <c r="HB169" s="84"/>
      <c r="HC169" s="84"/>
      <c r="HD169" s="84"/>
      <c r="HE169" s="84"/>
      <c r="HF169" s="84"/>
      <c r="HG169" s="84"/>
      <c r="HH169" s="84"/>
      <c r="HI169" s="84"/>
      <c r="HJ169" s="84"/>
      <c r="HK169" s="84"/>
      <c r="HL169" s="84"/>
      <c r="HM169" s="84"/>
      <c r="HN169" s="84"/>
      <c r="HO169" s="84"/>
      <c r="HP169" s="84"/>
      <c r="HQ169" s="84"/>
      <c r="HR169" s="84"/>
      <c r="HS169" s="84"/>
      <c r="HT169" s="84"/>
      <c r="HU169" s="84"/>
      <c r="HV169" s="84"/>
      <c r="HW169" s="84"/>
      <c r="HX169" s="84"/>
      <c r="HY169" s="84"/>
      <c r="HZ169" s="84"/>
      <c r="IA169" s="84"/>
      <c r="IB169" s="84"/>
      <c r="IC169" s="84"/>
      <c r="ID169" s="84"/>
      <c r="IE169" s="84"/>
      <c r="IF169" s="84"/>
      <c r="IG169" s="84"/>
      <c r="IH169" s="84"/>
      <c r="II169" s="84"/>
      <c r="IJ169" s="84"/>
      <c r="IK169" s="84"/>
      <c r="IL169" s="84"/>
      <c r="IM169" s="84"/>
      <c r="IN169" s="84"/>
      <c r="IO169" s="84"/>
      <c r="IP169" s="84"/>
      <c r="IQ169" s="84"/>
      <c r="IR169" s="84"/>
      <c r="IS169" s="84"/>
      <c r="IT169" s="84"/>
      <c r="IU169" s="84"/>
      <c r="IV169" s="84"/>
      <c r="IW169" s="84"/>
      <c r="IX169" s="84"/>
      <c r="IY169" s="84"/>
      <c r="IZ169" s="84"/>
      <c r="JA169" s="84"/>
      <c r="JB169" s="84"/>
      <c r="JC169" s="84"/>
      <c r="JD169" s="84"/>
      <c r="JE169" s="84"/>
      <c r="JF169" s="84"/>
      <c r="JG169" s="84"/>
      <c r="JH169" s="84"/>
      <c r="JI169" s="84"/>
      <c r="JJ169" s="84"/>
      <c r="JK169" s="84"/>
      <c r="JL169" s="84"/>
      <c r="JM169" s="84"/>
      <c r="JN169" s="84"/>
      <c r="JO169" s="84"/>
      <c r="JP169" s="84"/>
      <c r="JQ169" s="84"/>
      <c r="JR169" s="84"/>
      <c r="JS169" s="84"/>
      <c r="JT169" s="84"/>
      <c r="JU169" s="84"/>
      <c r="JV169" s="84"/>
      <c r="JW169" s="84"/>
      <c r="JX169" s="84"/>
      <c r="JY169" s="84"/>
      <c r="JZ169" s="84"/>
      <c r="KA169" s="84"/>
      <c r="KB169" s="84"/>
      <c r="KC169" s="84"/>
      <c r="KD169" s="84"/>
      <c r="KE169" s="84"/>
      <c r="KF169" s="84"/>
      <c r="KG169" s="84"/>
      <c r="KH169" s="84"/>
      <c r="KI169" s="84"/>
      <c r="KJ169" s="84"/>
      <c r="KK169" s="84"/>
      <c r="KL169" s="84"/>
      <c r="KM169" s="84"/>
      <c r="KN169" s="84"/>
      <c r="KO169" s="84"/>
      <c r="KP169" s="84"/>
      <c r="KQ169" s="84"/>
      <c r="KR169" s="84"/>
      <c r="KS169" s="84"/>
      <c r="KT169" s="84"/>
      <c r="KU169" s="84"/>
      <c r="KV169" s="84"/>
      <c r="KW169" s="84"/>
      <c r="KX169" s="84"/>
      <c r="KY169" s="84"/>
      <c r="KZ169" s="84"/>
      <c r="LA169" s="84"/>
      <c r="LB169" s="84"/>
      <c r="LC169" s="84"/>
      <c r="LD169" s="84"/>
      <c r="LE169" s="84"/>
      <c r="LF169" s="84"/>
      <c r="LG169" s="84"/>
      <c r="LH169" s="84"/>
      <c r="LI169" s="84"/>
      <c r="LJ169" s="84"/>
      <c r="LK169" s="84"/>
      <c r="LL169" s="84"/>
      <c r="LM169" s="84"/>
      <c r="LN169" s="84"/>
      <c r="LO169" s="84"/>
      <c r="LP169" s="84"/>
      <c r="LQ169" s="84"/>
      <c r="LR169" s="84"/>
      <c r="LS169" s="84"/>
      <c r="LT169" s="84"/>
      <c r="LU169" s="84"/>
      <c r="LV169" s="84"/>
      <c r="LW169" s="84"/>
      <c r="LX169" s="84"/>
      <c r="LY169" s="84"/>
      <c r="LZ169" s="84"/>
      <c r="MA169" s="84"/>
      <c r="MB169" s="84"/>
      <c r="MC169" s="84"/>
      <c r="MD169" s="84"/>
      <c r="ME169" s="84"/>
      <c r="MF169" s="84"/>
      <c r="MG169" s="84"/>
      <c r="MH169" s="84"/>
      <c r="MI169" s="84"/>
      <c r="MJ169" s="84"/>
      <c r="MK169" s="84"/>
      <c r="ML169" s="84"/>
      <c r="MM169" s="84"/>
      <c r="MN169" s="84"/>
      <c r="MO169" s="84"/>
      <c r="MP169" s="84"/>
      <c r="MQ169" s="84"/>
      <c r="MR169" s="84"/>
      <c r="MS169" s="84"/>
      <c r="MT169" s="84"/>
      <c r="MU169" s="84"/>
      <c r="MV169" s="84"/>
      <c r="MW169" s="84"/>
      <c r="MX169" s="84"/>
      <c r="MY169" s="84"/>
      <c r="MZ169" s="84"/>
      <c r="NA169" s="84"/>
      <c r="NB169" s="84"/>
      <c r="NC169" s="84"/>
      <c r="ND169" s="84"/>
      <c r="NE169" s="84"/>
      <c r="NF169" s="84"/>
      <c r="NG169" s="84"/>
      <c r="NH169" s="84"/>
      <c r="NI169" s="84"/>
      <c r="NJ169" s="84"/>
      <c r="NK169" s="84"/>
      <c r="NL169" s="84"/>
      <c r="NM169" s="84"/>
      <c r="NN169" s="84"/>
      <c r="NO169" s="84"/>
      <c r="NP169" s="84"/>
      <c r="NQ169" s="84"/>
      <c r="NR169" s="84"/>
      <c r="NS169" s="84"/>
      <c r="NT169" s="84"/>
      <c r="NU169" s="84"/>
      <c r="NV169" s="84"/>
      <c r="NW169" s="84"/>
    </row>
    <row r="170" spans="1:387" s="40" customFormat="1" ht="99" customHeight="1" x14ac:dyDescent="0.25">
      <c r="A170" s="79">
        <v>1</v>
      </c>
      <c r="B170" s="79"/>
      <c r="C170" s="79"/>
      <c r="D170" s="79"/>
      <c r="E170" s="79"/>
      <c r="F170" s="30"/>
      <c r="G170" s="30"/>
      <c r="H170" s="30"/>
      <c r="I170" s="30">
        <v>1</v>
      </c>
      <c r="J170" s="30"/>
      <c r="K170" s="30"/>
      <c r="L170" s="30"/>
      <c r="M170" s="32" t="s">
        <v>1217</v>
      </c>
      <c r="N170" s="33" t="s">
        <v>308</v>
      </c>
      <c r="O170" s="3" t="s">
        <v>1683</v>
      </c>
      <c r="P170" s="34" t="s">
        <v>2141</v>
      </c>
      <c r="Q170" s="10" t="s">
        <v>1936</v>
      </c>
      <c r="R170" s="32" t="s">
        <v>1664</v>
      </c>
      <c r="S170" s="35" t="s">
        <v>1663</v>
      </c>
      <c r="T170" s="82">
        <v>44774</v>
      </c>
      <c r="U170" s="82">
        <v>44775</v>
      </c>
      <c r="V170" s="82">
        <v>44880</v>
      </c>
      <c r="W170" s="36">
        <v>490000000</v>
      </c>
      <c r="X170" s="19">
        <v>0</v>
      </c>
      <c r="Y170" s="19">
        <v>0</v>
      </c>
      <c r="Z170" s="19">
        <v>0</v>
      </c>
      <c r="AA170" s="19">
        <v>0</v>
      </c>
      <c r="AB170" s="22">
        <f t="shared" si="17"/>
        <v>490000000</v>
      </c>
      <c r="AC170" s="19">
        <v>0</v>
      </c>
      <c r="AD170" s="22">
        <f t="shared" si="20"/>
        <v>490000000</v>
      </c>
      <c r="AE170" s="20">
        <v>0</v>
      </c>
      <c r="AF170" s="22">
        <f t="shared" si="21"/>
        <v>490000000</v>
      </c>
      <c r="AG170" s="38" t="s">
        <v>98</v>
      </c>
      <c r="AH170" s="37" t="s">
        <v>1013</v>
      </c>
      <c r="AI170" s="37" t="s">
        <v>1665</v>
      </c>
      <c r="AJ170" s="39">
        <v>830507291</v>
      </c>
      <c r="AK170" s="39">
        <v>5</v>
      </c>
      <c r="AL170" s="37" t="s">
        <v>1666</v>
      </c>
      <c r="AM170" s="39">
        <v>7430150</v>
      </c>
      <c r="AN170" s="108" t="s">
        <v>1667</v>
      </c>
      <c r="AO170" s="109" t="s">
        <v>20</v>
      </c>
      <c r="AP170" s="84"/>
      <c r="AQ170" s="84"/>
      <c r="AR170" s="84"/>
      <c r="AS170" s="84"/>
      <c r="AT170" s="84"/>
      <c r="AU170" s="84"/>
      <c r="AV170" s="84"/>
      <c r="AW170" s="84"/>
      <c r="AX170" s="84"/>
      <c r="AY170" s="84"/>
      <c r="AZ170" s="84"/>
      <c r="BA170" s="84"/>
      <c r="BB170" s="84"/>
      <c r="BC170" s="84"/>
      <c r="BD170" s="84"/>
      <c r="BE170" s="84"/>
      <c r="BF170" s="84"/>
      <c r="BG170" s="84"/>
      <c r="BH170" s="84"/>
      <c r="BI170" s="84"/>
      <c r="BJ170" s="84"/>
      <c r="BK170" s="84"/>
      <c r="BL170" s="84"/>
      <c r="BM170" s="84"/>
      <c r="BN170" s="84"/>
      <c r="BO170" s="84"/>
      <c r="BP170" s="84"/>
      <c r="BQ170" s="84"/>
      <c r="BR170" s="84"/>
      <c r="BS170" s="84"/>
      <c r="BT170" s="84"/>
      <c r="BU170" s="84"/>
      <c r="BV170" s="84"/>
      <c r="BW170" s="84"/>
      <c r="BX170" s="84"/>
      <c r="BY170" s="84"/>
      <c r="BZ170" s="84"/>
      <c r="CA170" s="84"/>
      <c r="CB170" s="84"/>
      <c r="CC170" s="84"/>
      <c r="CD170" s="84"/>
      <c r="CE170" s="84"/>
      <c r="CF170" s="84"/>
      <c r="CG170" s="84"/>
      <c r="CH170" s="84"/>
      <c r="CI170" s="84"/>
      <c r="CJ170" s="84"/>
      <c r="CK170" s="84"/>
      <c r="CL170" s="84"/>
      <c r="CM170" s="84"/>
      <c r="CN170" s="84"/>
      <c r="CO170" s="84"/>
      <c r="CP170" s="84"/>
      <c r="CQ170" s="84"/>
      <c r="CR170" s="84"/>
      <c r="CS170" s="84"/>
      <c r="CT170" s="84"/>
      <c r="CU170" s="84"/>
      <c r="CV170" s="84"/>
      <c r="CW170" s="84"/>
      <c r="CX170" s="84"/>
      <c r="CY170" s="84"/>
      <c r="CZ170" s="84"/>
      <c r="DA170" s="84"/>
      <c r="DB170" s="84"/>
      <c r="DC170" s="84"/>
      <c r="DD170" s="84"/>
      <c r="DE170" s="84"/>
      <c r="DF170" s="84"/>
      <c r="DG170" s="84"/>
      <c r="DH170" s="84"/>
      <c r="DI170" s="84"/>
      <c r="DJ170" s="84"/>
      <c r="DK170" s="84"/>
      <c r="DL170" s="84"/>
      <c r="DM170" s="84"/>
      <c r="DN170" s="84"/>
      <c r="DO170" s="84"/>
      <c r="DP170" s="84"/>
      <c r="DQ170" s="84"/>
      <c r="DR170" s="84"/>
      <c r="DS170" s="84"/>
      <c r="DT170" s="84"/>
      <c r="DU170" s="84"/>
      <c r="DV170" s="84"/>
      <c r="DW170" s="84"/>
      <c r="DX170" s="84"/>
      <c r="DY170" s="84"/>
      <c r="DZ170" s="84"/>
      <c r="EA170" s="84"/>
      <c r="EB170" s="84"/>
      <c r="EC170" s="84"/>
      <c r="ED170" s="84"/>
      <c r="EE170" s="84"/>
      <c r="EF170" s="84"/>
      <c r="EG170" s="84"/>
      <c r="EH170" s="84"/>
      <c r="EI170" s="84"/>
      <c r="EJ170" s="84"/>
      <c r="EK170" s="84"/>
      <c r="EL170" s="84"/>
      <c r="EM170" s="84"/>
      <c r="EN170" s="84"/>
      <c r="EO170" s="84"/>
      <c r="EP170" s="84"/>
      <c r="EQ170" s="84"/>
      <c r="ER170" s="84"/>
      <c r="ES170" s="84"/>
      <c r="ET170" s="84"/>
      <c r="EU170" s="84"/>
      <c r="EV170" s="84"/>
      <c r="EW170" s="84"/>
      <c r="EX170" s="84"/>
      <c r="EY170" s="84"/>
      <c r="EZ170" s="84"/>
      <c r="FA170" s="84"/>
      <c r="FB170" s="84"/>
      <c r="FC170" s="84"/>
      <c r="FD170" s="84"/>
      <c r="FE170" s="84"/>
      <c r="FF170" s="84"/>
      <c r="FG170" s="84"/>
      <c r="FH170" s="84"/>
      <c r="FI170" s="84"/>
      <c r="FJ170" s="84"/>
      <c r="FK170" s="84"/>
      <c r="FL170" s="84"/>
      <c r="FM170" s="84"/>
      <c r="FN170" s="84"/>
      <c r="FO170" s="84"/>
      <c r="FP170" s="84"/>
      <c r="FQ170" s="84"/>
      <c r="FR170" s="84"/>
      <c r="FS170" s="84"/>
      <c r="FT170" s="84"/>
      <c r="FU170" s="84"/>
      <c r="FV170" s="84"/>
      <c r="FW170" s="84"/>
      <c r="FX170" s="84"/>
      <c r="FY170" s="84"/>
      <c r="FZ170" s="84"/>
      <c r="GA170" s="84"/>
      <c r="GB170" s="84"/>
      <c r="GC170" s="84"/>
      <c r="GD170" s="84"/>
      <c r="GE170" s="84"/>
      <c r="GF170" s="84"/>
      <c r="GG170" s="84"/>
      <c r="GH170" s="84"/>
      <c r="GI170" s="84"/>
      <c r="GJ170" s="84"/>
      <c r="GK170" s="84"/>
      <c r="GL170" s="84"/>
      <c r="GM170" s="84"/>
      <c r="GN170" s="84"/>
      <c r="GO170" s="84"/>
      <c r="GP170" s="84"/>
      <c r="GQ170" s="84"/>
      <c r="GR170" s="84"/>
      <c r="GS170" s="84"/>
      <c r="GT170" s="84"/>
      <c r="GU170" s="84"/>
      <c r="GV170" s="84"/>
      <c r="GW170" s="84"/>
      <c r="GX170" s="84"/>
      <c r="GY170" s="84"/>
      <c r="GZ170" s="84"/>
      <c r="HA170" s="84"/>
      <c r="HB170" s="84"/>
      <c r="HC170" s="84"/>
      <c r="HD170" s="84"/>
      <c r="HE170" s="84"/>
      <c r="HF170" s="84"/>
      <c r="HG170" s="84"/>
      <c r="HH170" s="84"/>
      <c r="HI170" s="84"/>
      <c r="HJ170" s="84"/>
      <c r="HK170" s="84"/>
      <c r="HL170" s="84"/>
      <c r="HM170" s="84"/>
      <c r="HN170" s="84"/>
      <c r="HO170" s="84"/>
      <c r="HP170" s="84"/>
      <c r="HQ170" s="84"/>
      <c r="HR170" s="84"/>
      <c r="HS170" s="84"/>
      <c r="HT170" s="84"/>
      <c r="HU170" s="84"/>
      <c r="HV170" s="84"/>
      <c r="HW170" s="84"/>
      <c r="HX170" s="84"/>
      <c r="HY170" s="84"/>
      <c r="HZ170" s="84"/>
      <c r="IA170" s="84"/>
      <c r="IB170" s="84"/>
      <c r="IC170" s="84"/>
      <c r="ID170" s="84"/>
      <c r="IE170" s="84"/>
      <c r="IF170" s="84"/>
      <c r="IG170" s="84"/>
      <c r="IH170" s="84"/>
      <c r="II170" s="84"/>
      <c r="IJ170" s="84"/>
      <c r="IK170" s="84"/>
      <c r="IL170" s="84"/>
      <c r="IM170" s="84"/>
      <c r="IN170" s="84"/>
      <c r="IO170" s="84"/>
      <c r="IP170" s="84"/>
      <c r="IQ170" s="84"/>
      <c r="IR170" s="84"/>
      <c r="IS170" s="84"/>
      <c r="IT170" s="84"/>
      <c r="IU170" s="84"/>
      <c r="IV170" s="84"/>
      <c r="IW170" s="84"/>
      <c r="IX170" s="84"/>
      <c r="IY170" s="84"/>
      <c r="IZ170" s="84"/>
      <c r="JA170" s="84"/>
      <c r="JB170" s="84"/>
      <c r="JC170" s="84"/>
      <c r="JD170" s="84"/>
      <c r="JE170" s="84"/>
      <c r="JF170" s="84"/>
      <c r="JG170" s="84"/>
      <c r="JH170" s="84"/>
      <c r="JI170" s="84"/>
      <c r="JJ170" s="84"/>
      <c r="JK170" s="84"/>
      <c r="JL170" s="84"/>
      <c r="JM170" s="84"/>
      <c r="JN170" s="84"/>
      <c r="JO170" s="84"/>
      <c r="JP170" s="84"/>
      <c r="JQ170" s="84"/>
      <c r="JR170" s="84"/>
      <c r="JS170" s="84"/>
      <c r="JT170" s="84"/>
      <c r="JU170" s="84"/>
      <c r="JV170" s="84"/>
      <c r="JW170" s="84"/>
      <c r="JX170" s="84"/>
      <c r="JY170" s="84"/>
      <c r="JZ170" s="84"/>
      <c r="KA170" s="84"/>
      <c r="KB170" s="84"/>
      <c r="KC170" s="84"/>
      <c r="KD170" s="84"/>
      <c r="KE170" s="84"/>
      <c r="KF170" s="84"/>
      <c r="KG170" s="84"/>
      <c r="KH170" s="84"/>
      <c r="KI170" s="84"/>
      <c r="KJ170" s="84"/>
      <c r="KK170" s="84"/>
      <c r="KL170" s="84"/>
      <c r="KM170" s="84"/>
      <c r="KN170" s="84"/>
      <c r="KO170" s="84"/>
      <c r="KP170" s="84"/>
      <c r="KQ170" s="84"/>
      <c r="KR170" s="84"/>
      <c r="KS170" s="84"/>
      <c r="KT170" s="84"/>
      <c r="KU170" s="84"/>
      <c r="KV170" s="84"/>
      <c r="KW170" s="84"/>
      <c r="KX170" s="84"/>
      <c r="KY170" s="84"/>
      <c r="KZ170" s="84"/>
      <c r="LA170" s="84"/>
      <c r="LB170" s="84"/>
      <c r="LC170" s="84"/>
      <c r="LD170" s="84"/>
      <c r="LE170" s="84"/>
      <c r="LF170" s="84"/>
      <c r="LG170" s="84"/>
      <c r="LH170" s="84"/>
      <c r="LI170" s="84"/>
      <c r="LJ170" s="84"/>
      <c r="LK170" s="84"/>
      <c r="LL170" s="84"/>
      <c r="LM170" s="84"/>
      <c r="LN170" s="84"/>
      <c r="LO170" s="84"/>
      <c r="LP170" s="84"/>
      <c r="LQ170" s="84"/>
      <c r="LR170" s="84"/>
      <c r="LS170" s="84"/>
      <c r="LT170" s="84"/>
      <c r="LU170" s="84"/>
      <c r="LV170" s="84"/>
      <c r="LW170" s="84"/>
      <c r="LX170" s="84"/>
      <c r="LY170" s="84"/>
      <c r="LZ170" s="84"/>
      <c r="MA170" s="84"/>
      <c r="MB170" s="84"/>
      <c r="MC170" s="84"/>
      <c r="MD170" s="84"/>
      <c r="ME170" s="84"/>
      <c r="MF170" s="84"/>
      <c r="MG170" s="84"/>
      <c r="MH170" s="84"/>
      <c r="MI170" s="84"/>
      <c r="MJ170" s="84"/>
      <c r="MK170" s="84"/>
      <c r="ML170" s="84"/>
      <c r="MM170" s="84"/>
      <c r="MN170" s="84"/>
      <c r="MO170" s="84"/>
      <c r="MP170" s="84"/>
      <c r="MQ170" s="84"/>
      <c r="MR170" s="84"/>
      <c r="MS170" s="84"/>
      <c r="MT170" s="84"/>
      <c r="MU170" s="84"/>
      <c r="MV170" s="84"/>
      <c r="MW170" s="84"/>
      <c r="MX170" s="84"/>
      <c r="MY170" s="84"/>
      <c r="MZ170" s="84"/>
      <c r="NA170" s="84"/>
      <c r="NB170" s="84"/>
      <c r="NC170" s="84"/>
      <c r="ND170" s="84"/>
      <c r="NE170" s="84"/>
      <c r="NF170" s="84"/>
      <c r="NG170" s="84"/>
      <c r="NH170" s="84"/>
      <c r="NI170" s="84"/>
      <c r="NJ170" s="84"/>
      <c r="NK170" s="84"/>
      <c r="NL170" s="84"/>
      <c r="NM170" s="84"/>
      <c r="NN170" s="84"/>
      <c r="NO170" s="84"/>
      <c r="NP170" s="84"/>
      <c r="NQ170" s="84"/>
      <c r="NR170" s="84"/>
      <c r="NS170" s="84"/>
      <c r="NT170" s="84"/>
      <c r="NU170" s="84"/>
      <c r="NV170" s="84"/>
      <c r="NW170" s="84"/>
    </row>
    <row r="171" spans="1:387" s="40" customFormat="1" ht="99" customHeight="1" x14ac:dyDescent="0.25">
      <c r="A171" s="79"/>
      <c r="B171" s="79">
        <v>1</v>
      </c>
      <c r="C171" s="79"/>
      <c r="D171" s="79"/>
      <c r="E171" s="79"/>
      <c r="F171" s="30"/>
      <c r="G171" s="30"/>
      <c r="H171" s="30">
        <v>1</v>
      </c>
      <c r="I171" s="30"/>
      <c r="J171" s="30"/>
      <c r="K171" s="30"/>
      <c r="L171" s="30"/>
      <c r="M171" s="32" t="s">
        <v>1672</v>
      </c>
      <c r="N171" s="33" t="s">
        <v>309</v>
      </c>
      <c r="O171" s="3" t="s">
        <v>1684</v>
      </c>
      <c r="P171" s="34" t="s">
        <v>2142</v>
      </c>
      <c r="Q171" s="10" t="s">
        <v>1797</v>
      </c>
      <c r="R171" s="32" t="s">
        <v>1287</v>
      </c>
      <c r="S171" s="35" t="s">
        <v>1673</v>
      </c>
      <c r="T171" s="82">
        <v>44778</v>
      </c>
      <c r="U171" s="82">
        <v>44813</v>
      </c>
      <c r="V171" s="82">
        <v>44910</v>
      </c>
      <c r="W171" s="36">
        <v>3287655</v>
      </c>
      <c r="X171" s="19">
        <v>0</v>
      </c>
      <c r="Y171" s="19">
        <v>0</v>
      </c>
      <c r="Z171" s="19">
        <v>0</v>
      </c>
      <c r="AA171" s="19">
        <v>0</v>
      </c>
      <c r="AB171" s="22">
        <f t="shared" si="17"/>
        <v>3287655</v>
      </c>
      <c r="AC171" s="19">
        <v>0</v>
      </c>
      <c r="AD171" s="22">
        <f t="shared" si="20"/>
        <v>3287655</v>
      </c>
      <c r="AE171" s="20">
        <v>0</v>
      </c>
      <c r="AF171" s="22">
        <f t="shared" si="21"/>
        <v>3287655</v>
      </c>
      <c r="AG171" s="38" t="s">
        <v>1289</v>
      </c>
      <c r="AH171" s="37" t="s">
        <v>1013</v>
      </c>
      <c r="AI171" s="37" t="s">
        <v>366</v>
      </c>
      <c r="AJ171" s="39">
        <v>830131869</v>
      </c>
      <c r="AK171" s="39">
        <v>6</v>
      </c>
      <c r="AL171" s="37" t="s">
        <v>552</v>
      </c>
      <c r="AM171" s="39">
        <v>5334444</v>
      </c>
      <c r="AN171" s="108" t="s">
        <v>553</v>
      </c>
      <c r="AO171" s="109" t="s">
        <v>20</v>
      </c>
      <c r="AP171" s="84"/>
      <c r="AQ171" s="84"/>
      <c r="AR171" s="84"/>
      <c r="AS171" s="84"/>
      <c r="AT171" s="84"/>
      <c r="AU171" s="84"/>
      <c r="AV171" s="84"/>
      <c r="AW171" s="84"/>
      <c r="AX171" s="84"/>
      <c r="AY171" s="84"/>
      <c r="AZ171" s="84"/>
      <c r="BA171" s="84"/>
      <c r="BB171" s="84"/>
      <c r="BC171" s="84"/>
      <c r="BD171" s="84"/>
      <c r="BE171" s="84"/>
      <c r="BF171" s="84"/>
      <c r="BG171" s="84"/>
      <c r="BH171" s="84"/>
      <c r="BI171" s="84"/>
      <c r="BJ171" s="84"/>
      <c r="BK171" s="84"/>
      <c r="BL171" s="84"/>
      <c r="BM171" s="84"/>
      <c r="BN171" s="84"/>
      <c r="BO171" s="84"/>
      <c r="BP171" s="84"/>
      <c r="BQ171" s="84"/>
      <c r="BR171" s="84"/>
      <c r="BS171" s="84"/>
      <c r="BT171" s="84"/>
      <c r="BU171" s="84"/>
      <c r="BV171" s="84"/>
      <c r="BW171" s="84"/>
      <c r="BX171" s="84"/>
      <c r="BY171" s="84"/>
      <c r="BZ171" s="84"/>
      <c r="CA171" s="84"/>
      <c r="CB171" s="84"/>
      <c r="CC171" s="84"/>
      <c r="CD171" s="84"/>
      <c r="CE171" s="84"/>
      <c r="CF171" s="84"/>
      <c r="CG171" s="84"/>
      <c r="CH171" s="84"/>
      <c r="CI171" s="84"/>
      <c r="CJ171" s="84"/>
      <c r="CK171" s="84"/>
      <c r="CL171" s="84"/>
      <c r="CM171" s="84"/>
      <c r="CN171" s="84"/>
      <c r="CO171" s="84"/>
      <c r="CP171" s="84"/>
      <c r="CQ171" s="84"/>
      <c r="CR171" s="84"/>
      <c r="CS171" s="84"/>
      <c r="CT171" s="84"/>
      <c r="CU171" s="84"/>
      <c r="CV171" s="84"/>
      <c r="CW171" s="84"/>
      <c r="CX171" s="84"/>
      <c r="CY171" s="84"/>
      <c r="CZ171" s="84"/>
      <c r="DA171" s="84"/>
      <c r="DB171" s="84"/>
      <c r="DC171" s="84"/>
      <c r="DD171" s="84"/>
      <c r="DE171" s="84"/>
      <c r="DF171" s="84"/>
      <c r="DG171" s="84"/>
      <c r="DH171" s="84"/>
      <c r="DI171" s="84"/>
      <c r="DJ171" s="84"/>
      <c r="DK171" s="84"/>
      <c r="DL171" s="84"/>
      <c r="DM171" s="84"/>
      <c r="DN171" s="84"/>
      <c r="DO171" s="84"/>
      <c r="DP171" s="84"/>
      <c r="DQ171" s="84"/>
      <c r="DR171" s="84"/>
      <c r="DS171" s="84"/>
      <c r="DT171" s="84"/>
      <c r="DU171" s="84"/>
      <c r="DV171" s="84"/>
      <c r="DW171" s="84"/>
      <c r="DX171" s="84"/>
      <c r="DY171" s="84"/>
      <c r="DZ171" s="84"/>
      <c r="EA171" s="84"/>
      <c r="EB171" s="84"/>
      <c r="EC171" s="84"/>
      <c r="ED171" s="84"/>
      <c r="EE171" s="84"/>
      <c r="EF171" s="84"/>
      <c r="EG171" s="84"/>
      <c r="EH171" s="84"/>
      <c r="EI171" s="84"/>
      <c r="EJ171" s="84"/>
      <c r="EK171" s="84"/>
      <c r="EL171" s="84"/>
      <c r="EM171" s="84"/>
      <c r="EN171" s="84"/>
      <c r="EO171" s="84"/>
      <c r="EP171" s="84"/>
      <c r="EQ171" s="84"/>
      <c r="ER171" s="84"/>
      <c r="ES171" s="84"/>
      <c r="ET171" s="84"/>
      <c r="EU171" s="84"/>
      <c r="EV171" s="84"/>
      <c r="EW171" s="84"/>
      <c r="EX171" s="84"/>
      <c r="EY171" s="84"/>
      <c r="EZ171" s="84"/>
      <c r="FA171" s="84"/>
      <c r="FB171" s="84"/>
      <c r="FC171" s="84"/>
      <c r="FD171" s="84"/>
      <c r="FE171" s="84"/>
      <c r="FF171" s="84"/>
      <c r="FG171" s="84"/>
      <c r="FH171" s="84"/>
      <c r="FI171" s="84"/>
      <c r="FJ171" s="84"/>
      <c r="FK171" s="84"/>
      <c r="FL171" s="84"/>
      <c r="FM171" s="84"/>
      <c r="FN171" s="84"/>
      <c r="FO171" s="84"/>
      <c r="FP171" s="84"/>
      <c r="FQ171" s="84"/>
      <c r="FR171" s="84"/>
      <c r="FS171" s="84"/>
      <c r="FT171" s="84"/>
      <c r="FU171" s="84"/>
      <c r="FV171" s="84"/>
      <c r="FW171" s="84"/>
      <c r="FX171" s="84"/>
      <c r="FY171" s="84"/>
      <c r="FZ171" s="84"/>
      <c r="GA171" s="84"/>
      <c r="GB171" s="84"/>
      <c r="GC171" s="84"/>
      <c r="GD171" s="84"/>
      <c r="GE171" s="84"/>
      <c r="GF171" s="84"/>
      <c r="GG171" s="84"/>
      <c r="GH171" s="84"/>
      <c r="GI171" s="84"/>
      <c r="GJ171" s="84"/>
      <c r="GK171" s="84"/>
      <c r="GL171" s="84"/>
      <c r="GM171" s="84"/>
      <c r="GN171" s="84"/>
      <c r="GO171" s="84"/>
      <c r="GP171" s="84"/>
      <c r="GQ171" s="84"/>
      <c r="GR171" s="84"/>
      <c r="GS171" s="84"/>
      <c r="GT171" s="84"/>
      <c r="GU171" s="84"/>
      <c r="GV171" s="84"/>
      <c r="GW171" s="84"/>
      <c r="GX171" s="84"/>
      <c r="GY171" s="84"/>
      <c r="GZ171" s="84"/>
      <c r="HA171" s="84"/>
      <c r="HB171" s="84"/>
      <c r="HC171" s="84"/>
      <c r="HD171" s="84"/>
      <c r="HE171" s="84"/>
      <c r="HF171" s="84"/>
      <c r="HG171" s="84"/>
      <c r="HH171" s="84"/>
      <c r="HI171" s="84"/>
      <c r="HJ171" s="84"/>
      <c r="HK171" s="84"/>
      <c r="HL171" s="84"/>
      <c r="HM171" s="84"/>
      <c r="HN171" s="84"/>
      <c r="HO171" s="84"/>
      <c r="HP171" s="84"/>
      <c r="HQ171" s="84"/>
      <c r="HR171" s="84"/>
      <c r="HS171" s="84"/>
      <c r="HT171" s="84"/>
      <c r="HU171" s="84"/>
      <c r="HV171" s="84"/>
      <c r="HW171" s="84"/>
      <c r="HX171" s="84"/>
      <c r="HY171" s="84"/>
      <c r="HZ171" s="84"/>
      <c r="IA171" s="84"/>
      <c r="IB171" s="84"/>
      <c r="IC171" s="84"/>
      <c r="ID171" s="84"/>
      <c r="IE171" s="84"/>
      <c r="IF171" s="84"/>
      <c r="IG171" s="84"/>
      <c r="IH171" s="84"/>
      <c r="II171" s="84"/>
      <c r="IJ171" s="84"/>
      <c r="IK171" s="84"/>
      <c r="IL171" s="84"/>
      <c r="IM171" s="84"/>
      <c r="IN171" s="84"/>
      <c r="IO171" s="84"/>
      <c r="IP171" s="84"/>
      <c r="IQ171" s="84"/>
      <c r="IR171" s="84"/>
      <c r="IS171" s="84"/>
      <c r="IT171" s="84"/>
      <c r="IU171" s="84"/>
      <c r="IV171" s="84"/>
      <c r="IW171" s="84"/>
      <c r="IX171" s="84"/>
      <c r="IY171" s="84"/>
      <c r="IZ171" s="84"/>
      <c r="JA171" s="84"/>
      <c r="JB171" s="84"/>
      <c r="JC171" s="84"/>
      <c r="JD171" s="84"/>
      <c r="JE171" s="84"/>
      <c r="JF171" s="84"/>
      <c r="JG171" s="84"/>
      <c r="JH171" s="84"/>
      <c r="JI171" s="84"/>
      <c r="JJ171" s="84"/>
      <c r="JK171" s="84"/>
      <c r="JL171" s="84"/>
      <c r="JM171" s="84"/>
      <c r="JN171" s="84"/>
      <c r="JO171" s="84"/>
      <c r="JP171" s="84"/>
      <c r="JQ171" s="84"/>
      <c r="JR171" s="84"/>
      <c r="JS171" s="84"/>
      <c r="JT171" s="84"/>
      <c r="JU171" s="84"/>
      <c r="JV171" s="84"/>
      <c r="JW171" s="84"/>
      <c r="JX171" s="84"/>
      <c r="JY171" s="84"/>
      <c r="JZ171" s="84"/>
      <c r="KA171" s="84"/>
      <c r="KB171" s="84"/>
      <c r="KC171" s="84"/>
      <c r="KD171" s="84"/>
      <c r="KE171" s="84"/>
      <c r="KF171" s="84"/>
      <c r="KG171" s="84"/>
      <c r="KH171" s="84"/>
      <c r="KI171" s="84"/>
      <c r="KJ171" s="84"/>
      <c r="KK171" s="84"/>
      <c r="KL171" s="84"/>
      <c r="KM171" s="84"/>
      <c r="KN171" s="84"/>
      <c r="KO171" s="84"/>
      <c r="KP171" s="84"/>
      <c r="KQ171" s="84"/>
      <c r="KR171" s="84"/>
      <c r="KS171" s="84"/>
      <c r="KT171" s="84"/>
      <c r="KU171" s="84"/>
      <c r="KV171" s="84"/>
      <c r="KW171" s="84"/>
      <c r="KX171" s="84"/>
      <c r="KY171" s="84"/>
      <c r="KZ171" s="84"/>
      <c r="LA171" s="84"/>
      <c r="LB171" s="84"/>
      <c r="LC171" s="84"/>
      <c r="LD171" s="84"/>
      <c r="LE171" s="84"/>
      <c r="LF171" s="84"/>
      <c r="LG171" s="84"/>
      <c r="LH171" s="84"/>
      <c r="LI171" s="84"/>
      <c r="LJ171" s="84"/>
      <c r="LK171" s="84"/>
      <c r="LL171" s="84"/>
      <c r="LM171" s="84"/>
      <c r="LN171" s="84"/>
      <c r="LO171" s="84"/>
      <c r="LP171" s="84"/>
      <c r="LQ171" s="84"/>
      <c r="LR171" s="84"/>
      <c r="LS171" s="84"/>
      <c r="LT171" s="84"/>
      <c r="LU171" s="84"/>
      <c r="LV171" s="84"/>
      <c r="LW171" s="84"/>
      <c r="LX171" s="84"/>
      <c r="LY171" s="84"/>
      <c r="LZ171" s="84"/>
      <c r="MA171" s="84"/>
      <c r="MB171" s="84"/>
      <c r="MC171" s="84"/>
      <c r="MD171" s="84"/>
      <c r="ME171" s="84"/>
      <c r="MF171" s="84"/>
      <c r="MG171" s="84"/>
      <c r="MH171" s="84"/>
      <c r="MI171" s="84"/>
      <c r="MJ171" s="84"/>
      <c r="MK171" s="84"/>
      <c r="ML171" s="84"/>
      <c r="MM171" s="84"/>
      <c r="MN171" s="84"/>
      <c r="MO171" s="84"/>
      <c r="MP171" s="84"/>
      <c r="MQ171" s="84"/>
      <c r="MR171" s="84"/>
      <c r="MS171" s="84"/>
      <c r="MT171" s="84"/>
      <c r="MU171" s="84"/>
      <c r="MV171" s="84"/>
      <c r="MW171" s="84"/>
      <c r="MX171" s="84"/>
      <c r="MY171" s="84"/>
      <c r="MZ171" s="84"/>
      <c r="NA171" s="84"/>
      <c r="NB171" s="84"/>
      <c r="NC171" s="84"/>
      <c r="ND171" s="84"/>
      <c r="NE171" s="84"/>
      <c r="NF171" s="84"/>
      <c r="NG171" s="84"/>
      <c r="NH171" s="84"/>
      <c r="NI171" s="84"/>
      <c r="NJ171" s="84"/>
      <c r="NK171" s="84"/>
      <c r="NL171" s="84"/>
      <c r="NM171" s="84"/>
      <c r="NN171" s="84"/>
      <c r="NO171" s="84"/>
      <c r="NP171" s="84"/>
      <c r="NQ171" s="84"/>
      <c r="NR171" s="84"/>
      <c r="NS171" s="84"/>
      <c r="NT171" s="84"/>
      <c r="NU171" s="84"/>
      <c r="NV171" s="84"/>
      <c r="NW171" s="84"/>
    </row>
    <row r="172" spans="1:387" s="40" customFormat="1" ht="99" customHeight="1" x14ac:dyDescent="0.25">
      <c r="A172" s="79"/>
      <c r="B172" s="79">
        <v>1</v>
      </c>
      <c r="C172" s="79"/>
      <c r="D172" s="79"/>
      <c r="E172" s="79"/>
      <c r="F172" s="30"/>
      <c r="G172" s="30"/>
      <c r="H172" s="30">
        <v>1</v>
      </c>
      <c r="I172" s="30"/>
      <c r="J172" s="30"/>
      <c r="K172" s="30"/>
      <c r="L172" s="30"/>
      <c r="M172" s="32" t="s">
        <v>1689</v>
      </c>
      <c r="N172" s="33" t="s">
        <v>309</v>
      </c>
      <c r="O172" s="3" t="s">
        <v>1699</v>
      </c>
      <c r="P172" s="34" t="s">
        <v>2143</v>
      </c>
      <c r="Q172" s="10" t="s">
        <v>1813</v>
      </c>
      <c r="R172" s="32" t="s">
        <v>1691</v>
      </c>
      <c r="S172" s="35" t="s">
        <v>1690</v>
      </c>
      <c r="T172" s="82">
        <v>44781</v>
      </c>
      <c r="U172" s="82">
        <v>44791</v>
      </c>
      <c r="V172" s="82">
        <v>44910</v>
      </c>
      <c r="W172" s="36">
        <v>25000000</v>
      </c>
      <c r="X172" s="19">
        <v>0</v>
      </c>
      <c r="Y172" s="19">
        <v>0</v>
      </c>
      <c r="Z172" s="19">
        <v>0</v>
      </c>
      <c r="AA172" s="19">
        <v>0</v>
      </c>
      <c r="AB172" s="22">
        <f t="shared" si="17"/>
        <v>25000000</v>
      </c>
      <c r="AC172" s="19">
        <v>0</v>
      </c>
      <c r="AD172" s="22">
        <f t="shared" si="20"/>
        <v>25000000</v>
      </c>
      <c r="AE172" s="20">
        <v>0</v>
      </c>
      <c r="AF172" s="22">
        <f t="shared" si="21"/>
        <v>25000000</v>
      </c>
      <c r="AG172" s="38" t="s">
        <v>653</v>
      </c>
      <c r="AH172" s="37" t="s">
        <v>1013</v>
      </c>
      <c r="AI172" s="37" t="s">
        <v>1692</v>
      </c>
      <c r="AJ172" s="39">
        <v>900194023</v>
      </c>
      <c r="AK172" s="39">
        <v>6</v>
      </c>
      <c r="AL172" s="37" t="s">
        <v>1693</v>
      </c>
      <c r="AM172" s="39">
        <v>4726223</v>
      </c>
      <c r="AN172" s="108" t="s">
        <v>127</v>
      </c>
      <c r="AO172" s="109" t="s">
        <v>20</v>
      </c>
      <c r="AP172" s="84"/>
      <c r="AQ172" s="84"/>
      <c r="AR172" s="84"/>
      <c r="AS172" s="84"/>
      <c r="AT172" s="84"/>
      <c r="AU172" s="84"/>
      <c r="AV172" s="84"/>
      <c r="AW172" s="84"/>
      <c r="AX172" s="84"/>
      <c r="AY172" s="84"/>
      <c r="AZ172" s="84"/>
      <c r="BA172" s="84"/>
      <c r="BB172" s="84"/>
      <c r="BC172" s="84"/>
      <c r="BD172" s="84"/>
      <c r="BE172" s="84"/>
      <c r="BF172" s="84"/>
      <c r="BG172" s="84"/>
      <c r="BH172" s="84"/>
      <c r="BI172" s="84"/>
      <c r="BJ172" s="84"/>
      <c r="BK172" s="84"/>
      <c r="BL172" s="84"/>
      <c r="BM172" s="84"/>
      <c r="BN172" s="84"/>
      <c r="BO172" s="84"/>
      <c r="BP172" s="84"/>
      <c r="BQ172" s="84"/>
      <c r="BR172" s="84"/>
      <c r="BS172" s="84"/>
      <c r="BT172" s="84"/>
      <c r="BU172" s="84"/>
      <c r="BV172" s="84"/>
      <c r="BW172" s="84"/>
      <c r="BX172" s="84"/>
      <c r="BY172" s="84"/>
      <c r="BZ172" s="84"/>
      <c r="CA172" s="84"/>
      <c r="CB172" s="84"/>
      <c r="CC172" s="84"/>
      <c r="CD172" s="84"/>
      <c r="CE172" s="84"/>
      <c r="CF172" s="84"/>
      <c r="CG172" s="84"/>
      <c r="CH172" s="84"/>
      <c r="CI172" s="84"/>
      <c r="CJ172" s="84"/>
      <c r="CK172" s="84"/>
      <c r="CL172" s="84"/>
      <c r="CM172" s="84"/>
      <c r="CN172" s="84"/>
      <c r="CO172" s="84"/>
      <c r="CP172" s="84"/>
      <c r="CQ172" s="84"/>
      <c r="CR172" s="84"/>
      <c r="CS172" s="84"/>
      <c r="CT172" s="84"/>
      <c r="CU172" s="84"/>
      <c r="CV172" s="84"/>
      <c r="CW172" s="84"/>
      <c r="CX172" s="84"/>
      <c r="CY172" s="84"/>
      <c r="CZ172" s="84"/>
      <c r="DA172" s="84"/>
      <c r="DB172" s="84"/>
      <c r="DC172" s="84"/>
      <c r="DD172" s="84"/>
      <c r="DE172" s="84"/>
      <c r="DF172" s="84"/>
      <c r="DG172" s="84"/>
      <c r="DH172" s="84"/>
      <c r="DI172" s="84"/>
      <c r="DJ172" s="84"/>
      <c r="DK172" s="84"/>
      <c r="DL172" s="84"/>
      <c r="DM172" s="84"/>
      <c r="DN172" s="84"/>
      <c r="DO172" s="84"/>
      <c r="DP172" s="84"/>
      <c r="DQ172" s="84"/>
      <c r="DR172" s="84"/>
      <c r="DS172" s="84"/>
      <c r="DT172" s="84"/>
      <c r="DU172" s="84"/>
      <c r="DV172" s="84"/>
      <c r="DW172" s="84"/>
      <c r="DX172" s="84"/>
      <c r="DY172" s="84"/>
      <c r="DZ172" s="84"/>
      <c r="EA172" s="84"/>
      <c r="EB172" s="84"/>
      <c r="EC172" s="84"/>
      <c r="ED172" s="84"/>
      <c r="EE172" s="84"/>
      <c r="EF172" s="84"/>
      <c r="EG172" s="84"/>
      <c r="EH172" s="84"/>
      <c r="EI172" s="84"/>
      <c r="EJ172" s="84"/>
      <c r="EK172" s="84"/>
      <c r="EL172" s="84"/>
      <c r="EM172" s="84"/>
      <c r="EN172" s="84"/>
      <c r="EO172" s="84"/>
      <c r="EP172" s="84"/>
      <c r="EQ172" s="84"/>
      <c r="ER172" s="84"/>
      <c r="ES172" s="84"/>
      <c r="ET172" s="84"/>
      <c r="EU172" s="84"/>
      <c r="EV172" s="84"/>
      <c r="EW172" s="84"/>
      <c r="EX172" s="84"/>
      <c r="EY172" s="84"/>
      <c r="EZ172" s="84"/>
      <c r="FA172" s="84"/>
      <c r="FB172" s="84"/>
      <c r="FC172" s="84"/>
      <c r="FD172" s="84"/>
      <c r="FE172" s="84"/>
      <c r="FF172" s="84"/>
      <c r="FG172" s="84"/>
      <c r="FH172" s="84"/>
      <c r="FI172" s="84"/>
      <c r="FJ172" s="84"/>
      <c r="FK172" s="84"/>
      <c r="FL172" s="84"/>
      <c r="FM172" s="84"/>
      <c r="FN172" s="84"/>
      <c r="FO172" s="84"/>
      <c r="FP172" s="84"/>
      <c r="FQ172" s="84"/>
      <c r="FR172" s="84"/>
      <c r="FS172" s="84"/>
      <c r="FT172" s="84"/>
      <c r="FU172" s="84"/>
      <c r="FV172" s="84"/>
      <c r="FW172" s="84"/>
      <c r="FX172" s="84"/>
      <c r="FY172" s="84"/>
      <c r="FZ172" s="84"/>
      <c r="GA172" s="84"/>
      <c r="GB172" s="84"/>
      <c r="GC172" s="84"/>
      <c r="GD172" s="84"/>
      <c r="GE172" s="84"/>
      <c r="GF172" s="84"/>
      <c r="GG172" s="84"/>
      <c r="GH172" s="84"/>
      <c r="GI172" s="84"/>
      <c r="GJ172" s="84"/>
      <c r="GK172" s="84"/>
      <c r="GL172" s="84"/>
      <c r="GM172" s="84"/>
      <c r="GN172" s="84"/>
      <c r="GO172" s="84"/>
      <c r="GP172" s="84"/>
      <c r="GQ172" s="84"/>
      <c r="GR172" s="84"/>
      <c r="GS172" s="84"/>
      <c r="GT172" s="84"/>
      <c r="GU172" s="84"/>
      <c r="GV172" s="84"/>
      <c r="GW172" s="84"/>
      <c r="GX172" s="84"/>
      <c r="GY172" s="84"/>
      <c r="GZ172" s="84"/>
      <c r="HA172" s="84"/>
      <c r="HB172" s="84"/>
      <c r="HC172" s="84"/>
      <c r="HD172" s="84"/>
      <c r="HE172" s="84"/>
      <c r="HF172" s="84"/>
      <c r="HG172" s="84"/>
      <c r="HH172" s="84"/>
      <c r="HI172" s="84"/>
      <c r="HJ172" s="84"/>
      <c r="HK172" s="84"/>
      <c r="HL172" s="84"/>
      <c r="HM172" s="84"/>
      <c r="HN172" s="84"/>
      <c r="HO172" s="84"/>
      <c r="HP172" s="84"/>
      <c r="HQ172" s="84"/>
      <c r="HR172" s="84"/>
      <c r="HS172" s="84"/>
      <c r="HT172" s="84"/>
      <c r="HU172" s="84"/>
      <c r="HV172" s="84"/>
      <c r="HW172" s="84"/>
      <c r="HX172" s="84"/>
      <c r="HY172" s="84"/>
      <c r="HZ172" s="84"/>
      <c r="IA172" s="84"/>
      <c r="IB172" s="84"/>
      <c r="IC172" s="84"/>
      <c r="ID172" s="84"/>
      <c r="IE172" s="84"/>
      <c r="IF172" s="84"/>
      <c r="IG172" s="84"/>
      <c r="IH172" s="84"/>
      <c r="II172" s="84"/>
      <c r="IJ172" s="84"/>
      <c r="IK172" s="84"/>
      <c r="IL172" s="84"/>
      <c r="IM172" s="84"/>
      <c r="IN172" s="84"/>
      <c r="IO172" s="84"/>
      <c r="IP172" s="84"/>
      <c r="IQ172" s="84"/>
      <c r="IR172" s="84"/>
      <c r="IS172" s="84"/>
      <c r="IT172" s="84"/>
      <c r="IU172" s="84"/>
      <c r="IV172" s="84"/>
      <c r="IW172" s="84"/>
      <c r="IX172" s="84"/>
      <c r="IY172" s="84"/>
      <c r="IZ172" s="84"/>
      <c r="JA172" s="84"/>
      <c r="JB172" s="84"/>
      <c r="JC172" s="84"/>
      <c r="JD172" s="84"/>
      <c r="JE172" s="84"/>
      <c r="JF172" s="84"/>
      <c r="JG172" s="84"/>
      <c r="JH172" s="84"/>
      <c r="JI172" s="84"/>
      <c r="JJ172" s="84"/>
      <c r="JK172" s="84"/>
      <c r="JL172" s="84"/>
      <c r="JM172" s="84"/>
      <c r="JN172" s="84"/>
      <c r="JO172" s="84"/>
      <c r="JP172" s="84"/>
      <c r="JQ172" s="84"/>
      <c r="JR172" s="84"/>
      <c r="JS172" s="84"/>
      <c r="JT172" s="84"/>
      <c r="JU172" s="84"/>
      <c r="JV172" s="84"/>
      <c r="JW172" s="84"/>
      <c r="JX172" s="84"/>
      <c r="JY172" s="84"/>
      <c r="JZ172" s="84"/>
      <c r="KA172" s="84"/>
      <c r="KB172" s="84"/>
      <c r="KC172" s="84"/>
      <c r="KD172" s="84"/>
      <c r="KE172" s="84"/>
      <c r="KF172" s="84"/>
      <c r="KG172" s="84"/>
      <c r="KH172" s="84"/>
      <c r="KI172" s="84"/>
      <c r="KJ172" s="84"/>
      <c r="KK172" s="84"/>
      <c r="KL172" s="84"/>
      <c r="KM172" s="84"/>
      <c r="KN172" s="84"/>
      <c r="KO172" s="84"/>
      <c r="KP172" s="84"/>
      <c r="KQ172" s="84"/>
      <c r="KR172" s="84"/>
      <c r="KS172" s="84"/>
      <c r="KT172" s="84"/>
      <c r="KU172" s="84"/>
      <c r="KV172" s="84"/>
      <c r="KW172" s="84"/>
      <c r="KX172" s="84"/>
      <c r="KY172" s="84"/>
      <c r="KZ172" s="84"/>
      <c r="LA172" s="84"/>
      <c r="LB172" s="84"/>
      <c r="LC172" s="84"/>
      <c r="LD172" s="84"/>
      <c r="LE172" s="84"/>
      <c r="LF172" s="84"/>
      <c r="LG172" s="84"/>
      <c r="LH172" s="84"/>
      <c r="LI172" s="84"/>
      <c r="LJ172" s="84"/>
      <c r="LK172" s="84"/>
      <c r="LL172" s="84"/>
      <c r="LM172" s="84"/>
      <c r="LN172" s="84"/>
      <c r="LO172" s="84"/>
      <c r="LP172" s="84"/>
      <c r="LQ172" s="84"/>
      <c r="LR172" s="84"/>
      <c r="LS172" s="84"/>
      <c r="LT172" s="84"/>
      <c r="LU172" s="84"/>
      <c r="LV172" s="84"/>
      <c r="LW172" s="84"/>
      <c r="LX172" s="84"/>
      <c r="LY172" s="84"/>
      <c r="LZ172" s="84"/>
      <c r="MA172" s="84"/>
      <c r="MB172" s="84"/>
      <c r="MC172" s="84"/>
      <c r="MD172" s="84"/>
      <c r="ME172" s="84"/>
      <c r="MF172" s="84"/>
      <c r="MG172" s="84"/>
      <c r="MH172" s="84"/>
      <c r="MI172" s="84"/>
      <c r="MJ172" s="84"/>
      <c r="MK172" s="84"/>
      <c r="ML172" s="84"/>
      <c r="MM172" s="84"/>
      <c r="MN172" s="84"/>
      <c r="MO172" s="84"/>
      <c r="MP172" s="84"/>
      <c r="MQ172" s="84"/>
      <c r="MR172" s="84"/>
      <c r="MS172" s="84"/>
      <c r="MT172" s="84"/>
      <c r="MU172" s="84"/>
      <c r="MV172" s="84"/>
      <c r="MW172" s="84"/>
      <c r="MX172" s="84"/>
      <c r="MY172" s="84"/>
      <c r="MZ172" s="84"/>
      <c r="NA172" s="84"/>
      <c r="NB172" s="84"/>
      <c r="NC172" s="84"/>
      <c r="ND172" s="84"/>
      <c r="NE172" s="84"/>
      <c r="NF172" s="84"/>
      <c r="NG172" s="84"/>
      <c r="NH172" s="84"/>
      <c r="NI172" s="84"/>
      <c r="NJ172" s="84"/>
      <c r="NK172" s="84"/>
      <c r="NL172" s="84"/>
      <c r="NM172" s="84"/>
      <c r="NN172" s="84"/>
      <c r="NO172" s="84"/>
      <c r="NP172" s="84"/>
      <c r="NQ172" s="84"/>
      <c r="NR172" s="84"/>
      <c r="NS172" s="84"/>
      <c r="NT172" s="84"/>
      <c r="NU172" s="84"/>
      <c r="NV172" s="84"/>
      <c r="NW172" s="84"/>
    </row>
    <row r="173" spans="1:387" s="40" customFormat="1" ht="99" customHeight="1" x14ac:dyDescent="0.25">
      <c r="A173" s="79">
        <v>1</v>
      </c>
      <c r="B173" s="79"/>
      <c r="C173" s="79"/>
      <c r="D173" s="79"/>
      <c r="E173" s="79"/>
      <c r="F173" s="30"/>
      <c r="G173" s="30"/>
      <c r="H173" s="30">
        <v>1</v>
      </c>
      <c r="I173" s="30"/>
      <c r="J173" s="30"/>
      <c r="K173" s="30"/>
      <c r="L173" s="30"/>
      <c r="M173" s="32" t="s">
        <v>1688</v>
      </c>
      <c r="N173" s="33" t="s">
        <v>309</v>
      </c>
      <c r="O173" s="3" t="s">
        <v>1700</v>
      </c>
      <c r="P173" s="34" t="s">
        <v>2144</v>
      </c>
      <c r="Q173" s="10" t="s">
        <v>1754</v>
      </c>
      <c r="R173" s="32" t="s">
        <v>559</v>
      </c>
      <c r="S173" s="35" t="s">
        <v>1986</v>
      </c>
      <c r="T173" s="82">
        <v>44782</v>
      </c>
      <c r="U173" s="82">
        <v>44784</v>
      </c>
      <c r="V173" s="82">
        <v>44910</v>
      </c>
      <c r="W173" s="36">
        <v>18000000</v>
      </c>
      <c r="X173" s="19">
        <v>0</v>
      </c>
      <c r="Y173" s="19">
        <v>0</v>
      </c>
      <c r="Z173" s="19">
        <v>0</v>
      </c>
      <c r="AA173" s="19">
        <v>0</v>
      </c>
      <c r="AB173" s="22">
        <f t="shared" si="17"/>
        <v>18000000</v>
      </c>
      <c r="AC173" s="19">
        <v>0</v>
      </c>
      <c r="AD173" s="22">
        <f t="shared" si="20"/>
        <v>18000000</v>
      </c>
      <c r="AE173" s="20">
        <v>0</v>
      </c>
      <c r="AF173" s="22">
        <f t="shared" si="21"/>
        <v>18000000</v>
      </c>
      <c r="AG173" s="38" t="s">
        <v>78</v>
      </c>
      <c r="AH173" s="37" t="s">
        <v>1013</v>
      </c>
      <c r="AI173" s="37" t="s">
        <v>560</v>
      </c>
      <c r="AJ173" s="39">
        <v>802017441</v>
      </c>
      <c r="AK173" s="39">
        <v>9</v>
      </c>
      <c r="AL173" s="37" t="s">
        <v>561</v>
      </c>
      <c r="AM173" s="39">
        <v>3168340577</v>
      </c>
      <c r="AN173" s="108" t="s">
        <v>39</v>
      </c>
      <c r="AO173" s="109" t="s">
        <v>40</v>
      </c>
      <c r="AP173" s="84"/>
      <c r="AQ173" s="84"/>
      <c r="AR173" s="84"/>
      <c r="AS173" s="84"/>
      <c r="AT173" s="84"/>
      <c r="AU173" s="84"/>
      <c r="AV173" s="84"/>
      <c r="AW173" s="84"/>
      <c r="AX173" s="84"/>
      <c r="AY173" s="84"/>
      <c r="AZ173" s="84"/>
      <c r="BA173" s="84"/>
      <c r="BB173" s="84"/>
      <c r="BC173" s="84"/>
      <c r="BD173" s="84"/>
      <c r="BE173" s="84"/>
      <c r="BF173" s="84"/>
      <c r="BG173" s="84"/>
      <c r="BH173" s="84"/>
      <c r="BI173" s="84"/>
      <c r="BJ173" s="84"/>
      <c r="BK173" s="84"/>
      <c r="BL173" s="84"/>
      <c r="BM173" s="84"/>
      <c r="BN173" s="84"/>
      <c r="BO173" s="84"/>
      <c r="BP173" s="84"/>
      <c r="BQ173" s="84"/>
      <c r="BR173" s="84"/>
      <c r="BS173" s="84"/>
      <c r="BT173" s="84"/>
      <c r="BU173" s="84"/>
      <c r="BV173" s="84"/>
      <c r="BW173" s="84"/>
      <c r="BX173" s="84"/>
      <c r="BY173" s="84"/>
      <c r="BZ173" s="84"/>
      <c r="CA173" s="84"/>
      <c r="CB173" s="84"/>
      <c r="CC173" s="84"/>
      <c r="CD173" s="84"/>
      <c r="CE173" s="84"/>
      <c r="CF173" s="84"/>
      <c r="CG173" s="84"/>
      <c r="CH173" s="84"/>
      <c r="CI173" s="84"/>
      <c r="CJ173" s="84"/>
      <c r="CK173" s="84"/>
      <c r="CL173" s="84"/>
      <c r="CM173" s="84"/>
      <c r="CN173" s="84"/>
      <c r="CO173" s="84"/>
      <c r="CP173" s="84"/>
      <c r="CQ173" s="84"/>
      <c r="CR173" s="84"/>
      <c r="CS173" s="84"/>
      <c r="CT173" s="84"/>
      <c r="CU173" s="84"/>
      <c r="CV173" s="84"/>
      <c r="CW173" s="84"/>
      <c r="CX173" s="84"/>
      <c r="CY173" s="84"/>
      <c r="CZ173" s="84"/>
      <c r="DA173" s="84"/>
      <c r="DB173" s="84"/>
      <c r="DC173" s="84"/>
      <c r="DD173" s="84"/>
      <c r="DE173" s="84"/>
      <c r="DF173" s="84"/>
      <c r="DG173" s="84"/>
      <c r="DH173" s="84"/>
      <c r="DI173" s="84"/>
      <c r="DJ173" s="84"/>
      <c r="DK173" s="84"/>
      <c r="DL173" s="84"/>
      <c r="DM173" s="84"/>
      <c r="DN173" s="84"/>
      <c r="DO173" s="84"/>
      <c r="DP173" s="84"/>
      <c r="DQ173" s="84"/>
      <c r="DR173" s="84"/>
      <c r="DS173" s="84"/>
      <c r="DT173" s="84"/>
      <c r="DU173" s="84"/>
      <c r="DV173" s="84"/>
      <c r="DW173" s="84"/>
      <c r="DX173" s="84"/>
      <c r="DY173" s="84"/>
      <c r="DZ173" s="84"/>
      <c r="EA173" s="84"/>
      <c r="EB173" s="84"/>
      <c r="EC173" s="84"/>
      <c r="ED173" s="84"/>
      <c r="EE173" s="84"/>
      <c r="EF173" s="84"/>
      <c r="EG173" s="84"/>
      <c r="EH173" s="84"/>
      <c r="EI173" s="84"/>
      <c r="EJ173" s="84"/>
      <c r="EK173" s="84"/>
      <c r="EL173" s="84"/>
      <c r="EM173" s="84"/>
      <c r="EN173" s="84"/>
      <c r="EO173" s="84"/>
      <c r="EP173" s="84"/>
      <c r="EQ173" s="84"/>
      <c r="ER173" s="84"/>
      <c r="ES173" s="84"/>
      <c r="ET173" s="84"/>
      <c r="EU173" s="84"/>
      <c r="EV173" s="84"/>
      <c r="EW173" s="84"/>
      <c r="EX173" s="84"/>
      <c r="EY173" s="84"/>
      <c r="EZ173" s="84"/>
      <c r="FA173" s="84"/>
      <c r="FB173" s="84"/>
      <c r="FC173" s="84"/>
      <c r="FD173" s="84"/>
      <c r="FE173" s="84"/>
      <c r="FF173" s="84"/>
      <c r="FG173" s="84"/>
      <c r="FH173" s="84"/>
      <c r="FI173" s="84"/>
      <c r="FJ173" s="84"/>
      <c r="FK173" s="84"/>
      <c r="FL173" s="84"/>
      <c r="FM173" s="84"/>
      <c r="FN173" s="84"/>
      <c r="FO173" s="84"/>
      <c r="FP173" s="84"/>
      <c r="FQ173" s="84"/>
      <c r="FR173" s="84"/>
      <c r="FS173" s="84"/>
      <c r="FT173" s="84"/>
      <c r="FU173" s="84"/>
      <c r="FV173" s="84"/>
      <c r="FW173" s="84"/>
      <c r="FX173" s="84"/>
      <c r="FY173" s="84"/>
      <c r="FZ173" s="84"/>
      <c r="GA173" s="84"/>
      <c r="GB173" s="84"/>
      <c r="GC173" s="84"/>
      <c r="GD173" s="84"/>
      <c r="GE173" s="84"/>
      <c r="GF173" s="84"/>
      <c r="GG173" s="84"/>
      <c r="GH173" s="84"/>
      <c r="GI173" s="84"/>
      <c r="GJ173" s="84"/>
      <c r="GK173" s="84"/>
      <c r="GL173" s="84"/>
      <c r="GM173" s="84"/>
      <c r="GN173" s="84"/>
      <c r="GO173" s="84"/>
      <c r="GP173" s="84"/>
      <c r="GQ173" s="84"/>
      <c r="GR173" s="84"/>
      <c r="GS173" s="84"/>
      <c r="GT173" s="84"/>
      <c r="GU173" s="84"/>
      <c r="GV173" s="84"/>
      <c r="GW173" s="84"/>
      <c r="GX173" s="84"/>
      <c r="GY173" s="84"/>
      <c r="GZ173" s="84"/>
      <c r="HA173" s="84"/>
      <c r="HB173" s="84"/>
      <c r="HC173" s="84"/>
      <c r="HD173" s="84"/>
      <c r="HE173" s="84"/>
      <c r="HF173" s="84"/>
      <c r="HG173" s="84"/>
      <c r="HH173" s="84"/>
      <c r="HI173" s="84"/>
      <c r="HJ173" s="84"/>
      <c r="HK173" s="84"/>
      <c r="HL173" s="84"/>
      <c r="HM173" s="84"/>
      <c r="HN173" s="84"/>
      <c r="HO173" s="84"/>
      <c r="HP173" s="84"/>
      <c r="HQ173" s="84"/>
      <c r="HR173" s="84"/>
      <c r="HS173" s="84"/>
      <c r="HT173" s="84"/>
      <c r="HU173" s="84"/>
      <c r="HV173" s="84"/>
      <c r="HW173" s="84"/>
      <c r="HX173" s="84"/>
      <c r="HY173" s="84"/>
      <c r="HZ173" s="84"/>
      <c r="IA173" s="84"/>
      <c r="IB173" s="84"/>
      <c r="IC173" s="84"/>
      <c r="ID173" s="84"/>
      <c r="IE173" s="84"/>
      <c r="IF173" s="84"/>
      <c r="IG173" s="84"/>
      <c r="IH173" s="84"/>
      <c r="II173" s="84"/>
      <c r="IJ173" s="84"/>
      <c r="IK173" s="84"/>
      <c r="IL173" s="84"/>
      <c r="IM173" s="84"/>
      <c r="IN173" s="84"/>
      <c r="IO173" s="84"/>
      <c r="IP173" s="84"/>
      <c r="IQ173" s="84"/>
      <c r="IR173" s="84"/>
      <c r="IS173" s="84"/>
      <c r="IT173" s="84"/>
      <c r="IU173" s="84"/>
      <c r="IV173" s="84"/>
      <c r="IW173" s="84"/>
      <c r="IX173" s="84"/>
      <c r="IY173" s="84"/>
      <c r="IZ173" s="84"/>
      <c r="JA173" s="84"/>
      <c r="JB173" s="84"/>
      <c r="JC173" s="84"/>
      <c r="JD173" s="84"/>
      <c r="JE173" s="84"/>
      <c r="JF173" s="84"/>
      <c r="JG173" s="84"/>
      <c r="JH173" s="84"/>
      <c r="JI173" s="84"/>
      <c r="JJ173" s="84"/>
      <c r="JK173" s="84"/>
      <c r="JL173" s="84"/>
      <c r="JM173" s="84"/>
      <c r="JN173" s="84"/>
      <c r="JO173" s="84"/>
      <c r="JP173" s="84"/>
      <c r="JQ173" s="84"/>
      <c r="JR173" s="84"/>
      <c r="JS173" s="84"/>
      <c r="JT173" s="84"/>
      <c r="JU173" s="84"/>
      <c r="JV173" s="84"/>
      <c r="JW173" s="84"/>
      <c r="JX173" s="84"/>
      <c r="JY173" s="84"/>
      <c r="JZ173" s="84"/>
      <c r="KA173" s="84"/>
      <c r="KB173" s="84"/>
      <c r="KC173" s="84"/>
      <c r="KD173" s="84"/>
      <c r="KE173" s="84"/>
      <c r="KF173" s="84"/>
      <c r="KG173" s="84"/>
      <c r="KH173" s="84"/>
      <c r="KI173" s="84"/>
      <c r="KJ173" s="84"/>
      <c r="KK173" s="84"/>
      <c r="KL173" s="84"/>
      <c r="KM173" s="84"/>
      <c r="KN173" s="84"/>
      <c r="KO173" s="84"/>
      <c r="KP173" s="84"/>
      <c r="KQ173" s="84"/>
      <c r="KR173" s="84"/>
      <c r="KS173" s="84"/>
      <c r="KT173" s="84"/>
      <c r="KU173" s="84"/>
      <c r="KV173" s="84"/>
      <c r="KW173" s="84"/>
      <c r="KX173" s="84"/>
      <c r="KY173" s="84"/>
      <c r="KZ173" s="84"/>
      <c r="LA173" s="84"/>
      <c r="LB173" s="84"/>
      <c r="LC173" s="84"/>
      <c r="LD173" s="84"/>
      <c r="LE173" s="84"/>
      <c r="LF173" s="84"/>
      <c r="LG173" s="84"/>
      <c r="LH173" s="84"/>
      <c r="LI173" s="84"/>
      <c r="LJ173" s="84"/>
      <c r="LK173" s="84"/>
      <c r="LL173" s="84"/>
      <c r="LM173" s="84"/>
      <c r="LN173" s="84"/>
      <c r="LO173" s="84"/>
      <c r="LP173" s="84"/>
      <c r="LQ173" s="84"/>
      <c r="LR173" s="84"/>
      <c r="LS173" s="84"/>
      <c r="LT173" s="84"/>
      <c r="LU173" s="84"/>
      <c r="LV173" s="84"/>
      <c r="LW173" s="84"/>
      <c r="LX173" s="84"/>
      <c r="LY173" s="84"/>
      <c r="LZ173" s="84"/>
      <c r="MA173" s="84"/>
      <c r="MB173" s="84"/>
      <c r="MC173" s="84"/>
      <c r="MD173" s="84"/>
      <c r="ME173" s="84"/>
      <c r="MF173" s="84"/>
      <c r="MG173" s="84"/>
      <c r="MH173" s="84"/>
      <c r="MI173" s="84"/>
      <c r="MJ173" s="84"/>
      <c r="MK173" s="84"/>
      <c r="ML173" s="84"/>
      <c r="MM173" s="84"/>
      <c r="MN173" s="84"/>
      <c r="MO173" s="84"/>
      <c r="MP173" s="84"/>
      <c r="MQ173" s="84"/>
      <c r="MR173" s="84"/>
      <c r="MS173" s="84"/>
      <c r="MT173" s="84"/>
      <c r="MU173" s="84"/>
      <c r="MV173" s="84"/>
      <c r="MW173" s="84"/>
      <c r="MX173" s="84"/>
      <c r="MY173" s="84"/>
      <c r="MZ173" s="84"/>
      <c r="NA173" s="84"/>
      <c r="NB173" s="84"/>
      <c r="NC173" s="84"/>
      <c r="ND173" s="84"/>
      <c r="NE173" s="84"/>
      <c r="NF173" s="84"/>
      <c r="NG173" s="84"/>
      <c r="NH173" s="84"/>
      <c r="NI173" s="84"/>
      <c r="NJ173" s="84"/>
      <c r="NK173" s="84"/>
      <c r="NL173" s="84"/>
      <c r="NM173" s="84"/>
      <c r="NN173" s="84"/>
      <c r="NO173" s="84"/>
      <c r="NP173" s="84"/>
      <c r="NQ173" s="84"/>
      <c r="NR173" s="84"/>
      <c r="NS173" s="84"/>
      <c r="NT173" s="84"/>
      <c r="NU173" s="84"/>
      <c r="NV173" s="84"/>
      <c r="NW173" s="84"/>
    </row>
    <row r="174" spans="1:387" s="40" customFormat="1" ht="99" customHeight="1" x14ac:dyDescent="0.25">
      <c r="A174" s="79">
        <v>1</v>
      </c>
      <c r="B174" s="79"/>
      <c r="C174" s="79"/>
      <c r="D174" s="79"/>
      <c r="E174" s="79"/>
      <c r="F174" s="30">
        <v>1</v>
      </c>
      <c r="G174" s="30"/>
      <c r="H174" s="30"/>
      <c r="I174" s="30"/>
      <c r="J174" s="30"/>
      <c r="K174" s="30"/>
      <c r="L174" s="30"/>
      <c r="M174" s="32" t="s">
        <v>1087</v>
      </c>
      <c r="N174" s="33" t="s">
        <v>308</v>
      </c>
      <c r="O174" s="3" t="s">
        <v>1701</v>
      </c>
      <c r="P174" s="34" t="s">
        <v>2145</v>
      </c>
      <c r="Q174" s="10" t="s">
        <v>1834</v>
      </c>
      <c r="R174" s="32" t="s">
        <v>1685</v>
      </c>
      <c r="S174" s="35" t="s">
        <v>1686</v>
      </c>
      <c r="T174" s="82">
        <v>44781</v>
      </c>
      <c r="U174" s="82">
        <v>44783</v>
      </c>
      <c r="V174" s="82">
        <v>44910</v>
      </c>
      <c r="W174" s="36">
        <v>47817000</v>
      </c>
      <c r="X174" s="19">
        <v>0</v>
      </c>
      <c r="Y174" s="19">
        <v>0</v>
      </c>
      <c r="Z174" s="19">
        <v>0</v>
      </c>
      <c r="AA174" s="19">
        <v>0</v>
      </c>
      <c r="AB174" s="22">
        <f t="shared" si="17"/>
        <v>47817000</v>
      </c>
      <c r="AC174" s="19">
        <v>15000000</v>
      </c>
      <c r="AD174" s="22">
        <f t="shared" si="20"/>
        <v>62817000</v>
      </c>
      <c r="AE174" s="20">
        <v>0</v>
      </c>
      <c r="AF174" s="22">
        <f t="shared" si="21"/>
        <v>62817000</v>
      </c>
      <c r="AG174" s="38" t="s">
        <v>422</v>
      </c>
      <c r="AH174" s="37" t="s">
        <v>1013</v>
      </c>
      <c r="AI174" s="37" t="s">
        <v>661</v>
      </c>
      <c r="AJ174" s="39">
        <v>900789891</v>
      </c>
      <c r="AK174" s="39">
        <v>7</v>
      </c>
      <c r="AL174" s="37" t="s">
        <v>654</v>
      </c>
      <c r="AM174" s="39">
        <v>7046446</v>
      </c>
      <c r="AN174" s="108" t="s">
        <v>168</v>
      </c>
      <c r="AO174" s="109" t="s">
        <v>20</v>
      </c>
      <c r="AP174" s="84"/>
      <c r="AQ174" s="84"/>
      <c r="AR174" s="84"/>
      <c r="AS174" s="84"/>
      <c r="AT174" s="84"/>
      <c r="AU174" s="84"/>
      <c r="AV174" s="84"/>
      <c r="AW174" s="84"/>
      <c r="AX174" s="84"/>
      <c r="AY174" s="84"/>
      <c r="AZ174" s="84"/>
      <c r="BA174" s="84"/>
      <c r="BB174" s="84"/>
      <c r="BC174" s="84"/>
      <c r="BD174" s="84"/>
      <c r="BE174" s="84"/>
      <c r="BF174" s="84"/>
      <c r="BG174" s="84"/>
      <c r="BH174" s="84"/>
      <c r="BI174" s="84"/>
      <c r="BJ174" s="84"/>
      <c r="BK174" s="84"/>
      <c r="BL174" s="84"/>
      <c r="BM174" s="84"/>
      <c r="BN174" s="84"/>
      <c r="BO174" s="84"/>
      <c r="BP174" s="84"/>
      <c r="BQ174" s="84"/>
      <c r="BR174" s="84"/>
      <c r="BS174" s="84"/>
      <c r="BT174" s="84"/>
      <c r="BU174" s="84"/>
      <c r="BV174" s="84"/>
      <c r="BW174" s="84"/>
      <c r="BX174" s="84"/>
      <c r="BY174" s="84"/>
      <c r="BZ174" s="84"/>
      <c r="CA174" s="84"/>
      <c r="CB174" s="84"/>
      <c r="CC174" s="84"/>
      <c r="CD174" s="84"/>
      <c r="CE174" s="84"/>
      <c r="CF174" s="84"/>
      <c r="CG174" s="84"/>
      <c r="CH174" s="84"/>
      <c r="CI174" s="84"/>
      <c r="CJ174" s="84"/>
      <c r="CK174" s="84"/>
      <c r="CL174" s="84"/>
      <c r="CM174" s="84"/>
      <c r="CN174" s="84"/>
      <c r="CO174" s="84"/>
      <c r="CP174" s="84"/>
      <c r="CQ174" s="84"/>
      <c r="CR174" s="84"/>
      <c r="CS174" s="84"/>
      <c r="CT174" s="84"/>
      <c r="CU174" s="84"/>
      <c r="CV174" s="84"/>
      <c r="CW174" s="84"/>
      <c r="CX174" s="84"/>
      <c r="CY174" s="84"/>
      <c r="CZ174" s="84"/>
      <c r="DA174" s="84"/>
      <c r="DB174" s="84"/>
      <c r="DC174" s="84"/>
      <c r="DD174" s="84"/>
      <c r="DE174" s="84"/>
      <c r="DF174" s="84"/>
      <c r="DG174" s="84"/>
      <c r="DH174" s="84"/>
      <c r="DI174" s="84"/>
      <c r="DJ174" s="84"/>
      <c r="DK174" s="84"/>
      <c r="DL174" s="84"/>
      <c r="DM174" s="84"/>
      <c r="DN174" s="84"/>
      <c r="DO174" s="84"/>
      <c r="DP174" s="84"/>
      <c r="DQ174" s="84"/>
      <c r="DR174" s="84"/>
      <c r="DS174" s="84"/>
      <c r="DT174" s="84"/>
      <c r="DU174" s="84"/>
      <c r="DV174" s="84"/>
      <c r="DW174" s="84"/>
      <c r="DX174" s="84"/>
      <c r="DY174" s="84"/>
      <c r="DZ174" s="84"/>
      <c r="EA174" s="84"/>
      <c r="EB174" s="84"/>
      <c r="EC174" s="84"/>
      <c r="ED174" s="84"/>
      <c r="EE174" s="84"/>
      <c r="EF174" s="84"/>
      <c r="EG174" s="84"/>
      <c r="EH174" s="84"/>
      <c r="EI174" s="84"/>
      <c r="EJ174" s="84"/>
      <c r="EK174" s="84"/>
      <c r="EL174" s="84"/>
      <c r="EM174" s="84"/>
      <c r="EN174" s="84"/>
      <c r="EO174" s="84"/>
      <c r="EP174" s="84"/>
      <c r="EQ174" s="84"/>
      <c r="ER174" s="84"/>
      <c r="ES174" s="84"/>
      <c r="ET174" s="84"/>
      <c r="EU174" s="84"/>
      <c r="EV174" s="84"/>
      <c r="EW174" s="84"/>
      <c r="EX174" s="84"/>
      <c r="EY174" s="84"/>
      <c r="EZ174" s="84"/>
      <c r="FA174" s="84"/>
      <c r="FB174" s="84"/>
      <c r="FC174" s="84"/>
      <c r="FD174" s="84"/>
      <c r="FE174" s="84"/>
      <c r="FF174" s="84"/>
      <c r="FG174" s="84"/>
      <c r="FH174" s="84"/>
      <c r="FI174" s="84"/>
      <c r="FJ174" s="84"/>
      <c r="FK174" s="84"/>
      <c r="FL174" s="84"/>
      <c r="FM174" s="84"/>
      <c r="FN174" s="84"/>
      <c r="FO174" s="84"/>
      <c r="FP174" s="84"/>
      <c r="FQ174" s="84"/>
      <c r="FR174" s="84"/>
      <c r="FS174" s="84"/>
      <c r="FT174" s="84"/>
      <c r="FU174" s="84"/>
      <c r="FV174" s="84"/>
      <c r="FW174" s="84"/>
      <c r="FX174" s="84"/>
      <c r="FY174" s="84"/>
      <c r="FZ174" s="84"/>
      <c r="GA174" s="84"/>
      <c r="GB174" s="84"/>
      <c r="GC174" s="84"/>
      <c r="GD174" s="84"/>
      <c r="GE174" s="84"/>
      <c r="GF174" s="84"/>
      <c r="GG174" s="84"/>
      <c r="GH174" s="84"/>
      <c r="GI174" s="84"/>
      <c r="GJ174" s="84"/>
      <c r="GK174" s="84"/>
      <c r="GL174" s="84"/>
      <c r="GM174" s="84"/>
      <c r="GN174" s="84"/>
      <c r="GO174" s="84"/>
      <c r="GP174" s="84"/>
      <c r="GQ174" s="84"/>
      <c r="GR174" s="84"/>
      <c r="GS174" s="84"/>
      <c r="GT174" s="84"/>
      <c r="GU174" s="84"/>
      <c r="GV174" s="84"/>
      <c r="GW174" s="84"/>
      <c r="GX174" s="84"/>
      <c r="GY174" s="84"/>
      <c r="GZ174" s="84"/>
      <c r="HA174" s="84"/>
      <c r="HB174" s="84"/>
      <c r="HC174" s="84"/>
      <c r="HD174" s="84"/>
      <c r="HE174" s="84"/>
      <c r="HF174" s="84"/>
      <c r="HG174" s="84"/>
      <c r="HH174" s="84"/>
      <c r="HI174" s="84"/>
      <c r="HJ174" s="84"/>
      <c r="HK174" s="84"/>
      <c r="HL174" s="84"/>
      <c r="HM174" s="84"/>
      <c r="HN174" s="84"/>
      <c r="HO174" s="84"/>
      <c r="HP174" s="84"/>
      <c r="HQ174" s="84"/>
      <c r="HR174" s="84"/>
      <c r="HS174" s="84"/>
      <c r="HT174" s="84"/>
      <c r="HU174" s="84"/>
      <c r="HV174" s="84"/>
      <c r="HW174" s="84"/>
      <c r="HX174" s="84"/>
      <c r="HY174" s="84"/>
      <c r="HZ174" s="84"/>
      <c r="IA174" s="84"/>
      <c r="IB174" s="84"/>
      <c r="IC174" s="84"/>
      <c r="ID174" s="84"/>
      <c r="IE174" s="84"/>
      <c r="IF174" s="84"/>
      <c r="IG174" s="84"/>
      <c r="IH174" s="84"/>
      <c r="II174" s="84"/>
      <c r="IJ174" s="84"/>
      <c r="IK174" s="84"/>
      <c r="IL174" s="84"/>
      <c r="IM174" s="84"/>
      <c r="IN174" s="84"/>
      <c r="IO174" s="84"/>
      <c r="IP174" s="84"/>
      <c r="IQ174" s="84"/>
      <c r="IR174" s="84"/>
      <c r="IS174" s="84"/>
      <c r="IT174" s="84"/>
      <c r="IU174" s="84"/>
      <c r="IV174" s="84"/>
      <c r="IW174" s="84"/>
      <c r="IX174" s="84"/>
      <c r="IY174" s="84"/>
      <c r="IZ174" s="84"/>
      <c r="JA174" s="84"/>
      <c r="JB174" s="84"/>
      <c r="JC174" s="84"/>
      <c r="JD174" s="84"/>
      <c r="JE174" s="84"/>
      <c r="JF174" s="84"/>
      <c r="JG174" s="84"/>
      <c r="JH174" s="84"/>
      <c r="JI174" s="84"/>
      <c r="JJ174" s="84"/>
      <c r="JK174" s="84"/>
      <c r="JL174" s="84"/>
      <c r="JM174" s="84"/>
      <c r="JN174" s="84"/>
      <c r="JO174" s="84"/>
      <c r="JP174" s="84"/>
      <c r="JQ174" s="84"/>
      <c r="JR174" s="84"/>
      <c r="JS174" s="84"/>
      <c r="JT174" s="84"/>
      <c r="JU174" s="84"/>
      <c r="JV174" s="84"/>
      <c r="JW174" s="84"/>
      <c r="JX174" s="84"/>
      <c r="JY174" s="84"/>
      <c r="JZ174" s="84"/>
      <c r="KA174" s="84"/>
      <c r="KB174" s="84"/>
      <c r="KC174" s="84"/>
      <c r="KD174" s="84"/>
      <c r="KE174" s="84"/>
      <c r="KF174" s="84"/>
      <c r="KG174" s="84"/>
      <c r="KH174" s="84"/>
      <c r="KI174" s="84"/>
      <c r="KJ174" s="84"/>
      <c r="KK174" s="84"/>
      <c r="KL174" s="84"/>
      <c r="KM174" s="84"/>
      <c r="KN174" s="84"/>
      <c r="KO174" s="84"/>
      <c r="KP174" s="84"/>
      <c r="KQ174" s="84"/>
      <c r="KR174" s="84"/>
      <c r="KS174" s="84"/>
      <c r="KT174" s="84"/>
      <c r="KU174" s="84"/>
      <c r="KV174" s="84"/>
      <c r="KW174" s="84"/>
      <c r="KX174" s="84"/>
      <c r="KY174" s="84"/>
      <c r="KZ174" s="84"/>
      <c r="LA174" s="84"/>
      <c r="LB174" s="84"/>
      <c r="LC174" s="84"/>
      <c r="LD174" s="84"/>
      <c r="LE174" s="84"/>
      <c r="LF174" s="84"/>
      <c r="LG174" s="84"/>
      <c r="LH174" s="84"/>
      <c r="LI174" s="84"/>
      <c r="LJ174" s="84"/>
      <c r="LK174" s="84"/>
      <c r="LL174" s="84"/>
      <c r="LM174" s="84"/>
      <c r="LN174" s="84"/>
      <c r="LO174" s="84"/>
      <c r="LP174" s="84"/>
      <c r="LQ174" s="84"/>
      <c r="LR174" s="84"/>
      <c r="LS174" s="84"/>
      <c r="LT174" s="84"/>
      <c r="LU174" s="84"/>
      <c r="LV174" s="84"/>
      <c r="LW174" s="84"/>
      <c r="LX174" s="84"/>
      <c r="LY174" s="84"/>
      <c r="LZ174" s="84"/>
      <c r="MA174" s="84"/>
      <c r="MB174" s="84"/>
      <c r="MC174" s="84"/>
      <c r="MD174" s="84"/>
      <c r="ME174" s="84"/>
      <c r="MF174" s="84"/>
      <c r="MG174" s="84"/>
      <c r="MH174" s="84"/>
      <c r="MI174" s="84"/>
      <c r="MJ174" s="84"/>
      <c r="MK174" s="84"/>
      <c r="ML174" s="84"/>
      <c r="MM174" s="84"/>
      <c r="MN174" s="84"/>
      <c r="MO174" s="84"/>
      <c r="MP174" s="84"/>
      <c r="MQ174" s="84"/>
      <c r="MR174" s="84"/>
      <c r="MS174" s="84"/>
      <c r="MT174" s="84"/>
      <c r="MU174" s="84"/>
      <c r="MV174" s="84"/>
      <c r="MW174" s="84"/>
      <c r="MX174" s="84"/>
      <c r="MY174" s="84"/>
      <c r="MZ174" s="84"/>
      <c r="NA174" s="84"/>
      <c r="NB174" s="84"/>
      <c r="NC174" s="84"/>
      <c r="ND174" s="84"/>
      <c r="NE174" s="84"/>
      <c r="NF174" s="84"/>
      <c r="NG174" s="84"/>
      <c r="NH174" s="84"/>
      <c r="NI174" s="84"/>
      <c r="NJ174" s="84"/>
      <c r="NK174" s="84"/>
      <c r="NL174" s="84"/>
      <c r="NM174" s="84"/>
      <c r="NN174" s="84"/>
      <c r="NO174" s="84"/>
      <c r="NP174" s="84"/>
      <c r="NQ174" s="84"/>
      <c r="NR174" s="84"/>
      <c r="NS174" s="84"/>
      <c r="NT174" s="84"/>
      <c r="NU174" s="84"/>
      <c r="NV174" s="84"/>
      <c r="NW174" s="84"/>
    </row>
    <row r="175" spans="1:387" s="40" customFormat="1" ht="99" customHeight="1" x14ac:dyDescent="0.25">
      <c r="A175" s="79">
        <v>1</v>
      </c>
      <c r="B175" s="79"/>
      <c r="C175" s="79"/>
      <c r="D175" s="79"/>
      <c r="E175" s="79"/>
      <c r="F175" s="30"/>
      <c r="G175" s="30"/>
      <c r="H175" s="30">
        <v>1</v>
      </c>
      <c r="I175" s="30"/>
      <c r="J175" s="30"/>
      <c r="K175" s="30"/>
      <c r="L175" s="30"/>
      <c r="M175" s="32" t="s">
        <v>1695</v>
      </c>
      <c r="N175" s="33" t="s">
        <v>48</v>
      </c>
      <c r="O175" s="3" t="s">
        <v>1702</v>
      </c>
      <c r="P175" s="34" t="s">
        <v>2146</v>
      </c>
      <c r="Q175" s="10" t="s">
        <v>1861</v>
      </c>
      <c r="R175" s="32" t="s">
        <v>1697</v>
      </c>
      <c r="S175" s="35" t="s">
        <v>1696</v>
      </c>
      <c r="T175" s="82">
        <v>44783</v>
      </c>
      <c r="U175" s="82">
        <v>44785</v>
      </c>
      <c r="V175" s="82">
        <v>44926</v>
      </c>
      <c r="W175" s="36">
        <v>50000000</v>
      </c>
      <c r="X175" s="19">
        <v>0</v>
      </c>
      <c r="Y175" s="19">
        <v>0</v>
      </c>
      <c r="Z175" s="19">
        <v>0</v>
      </c>
      <c r="AA175" s="19">
        <v>0</v>
      </c>
      <c r="AB175" s="22">
        <f t="shared" si="17"/>
        <v>50000000</v>
      </c>
      <c r="AC175" s="19">
        <v>0</v>
      </c>
      <c r="AD175" s="22">
        <f t="shared" si="20"/>
        <v>50000000</v>
      </c>
      <c r="AE175" s="20">
        <v>0</v>
      </c>
      <c r="AF175" s="22">
        <f t="shared" si="21"/>
        <v>50000000</v>
      </c>
      <c r="AG175" s="38" t="s">
        <v>64</v>
      </c>
      <c r="AH175" s="37" t="s">
        <v>1013</v>
      </c>
      <c r="AI175" s="37" t="s">
        <v>740</v>
      </c>
      <c r="AJ175" s="39">
        <v>830008300</v>
      </c>
      <c r="AK175" s="39">
        <v>2</v>
      </c>
      <c r="AL175" s="37" t="s">
        <v>741</v>
      </c>
      <c r="AM175" s="39">
        <v>2366927</v>
      </c>
      <c r="AN175" s="108" t="s">
        <v>742</v>
      </c>
      <c r="AO175" s="109" t="s">
        <v>20</v>
      </c>
      <c r="AP175" s="84"/>
      <c r="AQ175" s="84"/>
      <c r="AR175" s="84"/>
      <c r="AS175" s="84"/>
      <c r="AT175" s="84"/>
      <c r="AU175" s="84"/>
      <c r="AV175" s="84"/>
      <c r="AW175" s="84"/>
      <c r="AX175" s="84"/>
      <c r="AY175" s="84"/>
      <c r="AZ175" s="84"/>
      <c r="BA175" s="84"/>
      <c r="BB175" s="84"/>
      <c r="BC175" s="84"/>
      <c r="BD175" s="84"/>
      <c r="BE175" s="84"/>
      <c r="BF175" s="84"/>
      <c r="BG175" s="84"/>
      <c r="BH175" s="84"/>
      <c r="BI175" s="84"/>
      <c r="BJ175" s="84"/>
      <c r="BK175" s="84"/>
      <c r="BL175" s="84"/>
      <c r="BM175" s="84"/>
      <c r="BN175" s="84"/>
      <c r="BO175" s="84"/>
      <c r="BP175" s="84"/>
      <c r="BQ175" s="84"/>
      <c r="BR175" s="84"/>
      <c r="BS175" s="84"/>
      <c r="BT175" s="84"/>
      <c r="BU175" s="84"/>
      <c r="BV175" s="84"/>
      <c r="BW175" s="84"/>
      <c r="BX175" s="84"/>
      <c r="BY175" s="84"/>
      <c r="BZ175" s="84"/>
      <c r="CA175" s="84"/>
      <c r="CB175" s="84"/>
      <c r="CC175" s="84"/>
      <c r="CD175" s="84"/>
      <c r="CE175" s="84"/>
      <c r="CF175" s="84"/>
      <c r="CG175" s="84"/>
      <c r="CH175" s="84"/>
      <c r="CI175" s="84"/>
      <c r="CJ175" s="84"/>
      <c r="CK175" s="84"/>
      <c r="CL175" s="84"/>
      <c r="CM175" s="84"/>
      <c r="CN175" s="84"/>
      <c r="CO175" s="84"/>
      <c r="CP175" s="84"/>
      <c r="CQ175" s="84"/>
      <c r="CR175" s="84"/>
      <c r="CS175" s="84"/>
      <c r="CT175" s="84"/>
      <c r="CU175" s="84"/>
      <c r="CV175" s="84"/>
      <c r="CW175" s="84"/>
      <c r="CX175" s="84"/>
      <c r="CY175" s="84"/>
      <c r="CZ175" s="84"/>
      <c r="DA175" s="84"/>
      <c r="DB175" s="84"/>
      <c r="DC175" s="84"/>
      <c r="DD175" s="84"/>
      <c r="DE175" s="84"/>
      <c r="DF175" s="84"/>
      <c r="DG175" s="84"/>
      <c r="DH175" s="84"/>
      <c r="DI175" s="84"/>
      <c r="DJ175" s="84"/>
      <c r="DK175" s="84"/>
      <c r="DL175" s="84"/>
      <c r="DM175" s="84"/>
      <c r="DN175" s="84"/>
      <c r="DO175" s="84"/>
      <c r="DP175" s="84"/>
      <c r="DQ175" s="84"/>
      <c r="DR175" s="84"/>
      <c r="DS175" s="84"/>
      <c r="DT175" s="84"/>
      <c r="DU175" s="84"/>
      <c r="DV175" s="84"/>
      <c r="DW175" s="84"/>
      <c r="DX175" s="84"/>
      <c r="DY175" s="84"/>
      <c r="DZ175" s="84"/>
      <c r="EA175" s="84"/>
      <c r="EB175" s="84"/>
      <c r="EC175" s="84"/>
      <c r="ED175" s="84"/>
      <c r="EE175" s="84"/>
      <c r="EF175" s="84"/>
      <c r="EG175" s="84"/>
      <c r="EH175" s="84"/>
      <c r="EI175" s="84"/>
      <c r="EJ175" s="84"/>
      <c r="EK175" s="84"/>
      <c r="EL175" s="84"/>
      <c r="EM175" s="84"/>
      <c r="EN175" s="84"/>
      <c r="EO175" s="84"/>
      <c r="EP175" s="84"/>
      <c r="EQ175" s="84"/>
      <c r="ER175" s="84"/>
      <c r="ES175" s="84"/>
      <c r="ET175" s="84"/>
      <c r="EU175" s="84"/>
      <c r="EV175" s="84"/>
      <c r="EW175" s="84"/>
      <c r="EX175" s="84"/>
      <c r="EY175" s="84"/>
      <c r="EZ175" s="84"/>
      <c r="FA175" s="84"/>
      <c r="FB175" s="84"/>
      <c r="FC175" s="84"/>
      <c r="FD175" s="84"/>
      <c r="FE175" s="84"/>
      <c r="FF175" s="84"/>
      <c r="FG175" s="84"/>
      <c r="FH175" s="84"/>
      <c r="FI175" s="84"/>
      <c r="FJ175" s="84"/>
      <c r="FK175" s="84"/>
      <c r="FL175" s="84"/>
      <c r="FM175" s="84"/>
      <c r="FN175" s="84"/>
      <c r="FO175" s="84"/>
      <c r="FP175" s="84"/>
      <c r="FQ175" s="84"/>
      <c r="FR175" s="84"/>
      <c r="FS175" s="84"/>
      <c r="FT175" s="84"/>
      <c r="FU175" s="84"/>
      <c r="FV175" s="84"/>
      <c r="FW175" s="84"/>
      <c r="FX175" s="84"/>
      <c r="FY175" s="84"/>
      <c r="FZ175" s="84"/>
      <c r="GA175" s="84"/>
      <c r="GB175" s="84"/>
      <c r="GC175" s="84"/>
      <c r="GD175" s="84"/>
      <c r="GE175" s="84"/>
      <c r="GF175" s="84"/>
      <c r="GG175" s="84"/>
      <c r="GH175" s="84"/>
      <c r="GI175" s="84"/>
      <c r="GJ175" s="84"/>
      <c r="GK175" s="84"/>
      <c r="GL175" s="84"/>
      <c r="GM175" s="84"/>
      <c r="GN175" s="84"/>
      <c r="GO175" s="84"/>
      <c r="GP175" s="84"/>
      <c r="GQ175" s="84"/>
      <c r="GR175" s="84"/>
      <c r="GS175" s="84"/>
      <c r="GT175" s="84"/>
      <c r="GU175" s="84"/>
      <c r="GV175" s="84"/>
      <c r="GW175" s="84"/>
      <c r="GX175" s="84"/>
      <c r="GY175" s="84"/>
      <c r="GZ175" s="84"/>
      <c r="HA175" s="84"/>
      <c r="HB175" s="84"/>
      <c r="HC175" s="84"/>
      <c r="HD175" s="84"/>
      <c r="HE175" s="84"/>
      <c r="HF175" s="84"/>
      <c r="HG175" s="84"/>
      <c r="HH175" s="84"/>
      <c r="HI175" s="84"/>
      <c r="HJ175" s="84"/>
      <c r="HK175" s="84"/>
      <c r="HL175" s="84"/>
      <c r="HM175" s="84"/>
      <c r="HN175" s="84"/>
      <c r="HO175" s="84"/>
      <c r="HP175" s="84"/>
      <c r="HQ175" s="84"/>
      <c r="HR175" s="84"/>
      <c r="HS175" s="84"/>
      <c r="HT175" s="84"/>
      <c r="HU175" s="84"/>
      <c r="HV175" s="84"/>
      <c r="HW175" s="84"/>
      <c r="HX175" s="84"/>
      <c r="HY175" s="84"/>
      <c r="HZ175" s="84"/>
      <c r="IA175" s="84"/>
      <c r="IB175" s="84"/>
      <c r="IC175" s="84"/>
      <c r="ID175" s="84"/>
      <c r="IE175" s="84"/>
      <c r="IF175" s="84"/>
      <c r="IG175" s="84"/>
      <c r="IH175" s="84"/>
      <c r="II175" s="84"/>
      <c r="IJ175" s="84"/>
      <c r="IK175" s="84"/>
      <c r="IL175" s="84"/>
      <c r="IM175" s="84"/>
      <c r="IN175" s="84"/>
      <c r="IO175" s="84"/>
      <c r="IP175" s="84"/>
      <c r="IQ175" s="84"/>
      <c r="IR175" s="84"/>
      <c r="IS175" s="84"/>
      <c r="IT175" s="84"/>
      <c r="IU175" s="84"/>
      <c r="IV175" s="84"/>
      <c r="IW175" s="84"/>
      <c r="IX175" s="84"/>
      <c r="IY175" s="84"/>
      <c r="IZ175" s="84"/>
      <c r="JA175" s="84"/>
      <c r="JB175" s="84"/>
      <c r="JC175" s="84"/>
      <c r="JD175" s="84"/>
      <c r="JE175" s="84"/>
      <c r="JF175" s="84"/>
      <c r="JG175" s="84"/>
      <c r="JH175" s="84"/>
      <c r="JI175" s="84"/>
      <c r="JJ175" s="84"/>
      <c r="JK175" s="84"/>
      <c r="JL175" s="84"/>
      <c r="JM175" s="84"/>
      <c r="JN175" s="84"/>
      <c r="JO175" s="84"/>
      <c r="JP175" s="84"/>
      <c r="JQ175" s="84"/>
      <c r="JR175" s="84"/>
      <c r="JS175" s="84"/>
      <c r="JT175" s="84"/>
      <c r="JU175" s="84"/>
      <c r="JV175" s="84"/>
      <c r="JW175" s="84"/>
      <c r="JX175" s="84"/>
      <c r="JY175" s="84"/>
      <c r="JZ175" s="84"/>
      <c r="KA175" s="84"/>
      <c r="KB175" s="84"/>
      <c r="KC175" s="84"/>
      <c r="KD175" s="84"/>
      <c r="KE175" s="84"/>
      <c r="KF175" s="84"/>
      <c r="KG175" s="84"/>
      <c r="KH175" s="84"/>
      <c r="KI175" s="84"/>
      <c r="KJ175" s="84"/>
      <c r="KK175" s="84"/>
      <c r="KL175" s="84"/>
      <c r="KM175" s="84"/>
      <c r="KN175" s="84"/>
      <c r="KO175" s="84"/>
      <c r="KP175" s="84"/>
      <c r="KQ175" s="84"/>
      <c r="KR175" s="84"/>
      <c r="KS175" s="84"/>
      <c r="KT175" s="84"/>
      <c r="KU175" s="84"/>
      <c r="KV175" s="84"/>
      <c r="KW175" s="84"/>
      <c r="KX175" s="84"/>
      <c r="KY175" s="84"/>
      <c r="KZ175" s="84"/>
      <c r="LA175" s="84"/>
      <c r="LB175" s="84"/>
      <c r="LC175" s="84"/>
      <c r="LD175" s="84"/>
      <c r="LE175" s="84"/>
      <c r="LF175" s="84"/>
      <c r="LG175" s="84"/>
      <c r="LH175" s="84"/>
      <c r="LI175" s="84"/>
      <c r="LJ175" s="84"/>
      <c r="LK175" s="84"/>
      <c r="LL175" s="84"/>
      <c r="LM175" s="84"/>
      <c r="LN175" s="84"/>
      <c r="LO175" s="84"/>
      <c r="LP175" s="84"/>
      <c r="LQ175" s="84"/>
      <c r="LR175" s="84"/>
      <c r="LS175" s="84"/>
      <c r="LT175" s="84"/>
      <c r="LU175" s="84"/>
      <c r="LV175" s="84"/>
      <c r="LW175" s="84"/>
      <c r="LX175" s="84"/>
      <c r="LY175" s="84"/>
      <c r="LZ175" s="84"/>
      <c r="MA175" s="84"/>
      <c r="MB175" s="84"/>
      <c r="MC175" s="84"/>
      <c r="MD175" s="84"/>
      <c r="ME175" s="84"/>
      <c r="MF175" s="84"/>
      <c r="MG175" s="84"/>
      <c r="MH175" s="84"/>
      <c r="MI175" s="84"/>
      <c r="MJ175" s="84"/>
      <c r="MK175" s="84"/>
      <c r="ML175" s="84"/>
      <c r="MM175" s="84"/>
      <c r="MN175" s="84"/>
      <c r="MO175" s="84"/>
      <c r="MP175" s="84"/>
      <c r="MQ175" s="84"/>
      <c r="MR175" s="84"/>
      <c r="MS175" s="84"/>
      <c r="MT175" s="84"/>
      <c r="MU175" s="84"/>
      <c r="MV175" s="84"/>
      <c r="MW175" s="84"/>
      <c r="MX175" s="84"/>
      <c r="MY175" s="84"/>
      <c r="MZ175" s="84"/>
      <c r="NA175" s="84"/>
      <c r="NB175" s="84"/>
      <c r="NC175" s="84"/>
      <c r="ND175" s="84"/>
      <c r="NE175" s="84"/>
      <c r="NF175" s="84"/>
      <c r="NG175" s="84"/>
      <c r="NH175" s="84"/>
      <c r="NI175" s="84"/>
      <c r="NJ175" s="84"/>
      <c r="NK175" s="84"/>
      <c r="NL175" s="84"/>
      <c r="NM175" s="84"/>
      <c r="NN175" s="84"/>
      <c r="NO175" s="84"/>
      <c r="NP175" s="84"/>
      <c r="NQ175" s="84"/>
      <c r="NR175" s="84"/>
      <c r="NS175" s="84"/>
      <c r="NT175" s="84"/>
      <c r="NU175" s="84"/>
      <c r="NV175" s="84"/>
      <c r="NW175" s="84"/>
    </row>
    <row r="176" spans="1:387" s="40" customFormat="1" ht="99" customHeight="1" x14ac:dyDescent="0.25">
      <c r="A176" s="79"/>
      <c r="B176" s="79">
        <v>1</v>
      </c>
      <c r="C176" s="79"/>
      <c r="D176" s="79"/>
      <c r="E176" s="79"/>
      <c r="F176" s="30"/>
      <c r="G176" s="30"/>
      <c r="H176" s="30">
        <v>1</v>
      </c>
      <c r="I176" s="30"/>
      <c r="J176" s="30"/>
      <c r="K176" s="30"/>
      <c r="L176" s="30"/>
      <c r="M176" s="32" t="s">
        <v>1732</v>
      </c>
      <c r="N176" s="33" t="s">
        <v>1182</v>
      </c>
      <c r="O176" s="3" t="s">
        <v>1758</v>
      </c>
      <c r="P176" s="34" t="s">
        <v>2147</v>
      </c>
      <c r="Q176" s="10" t="s">
        <v>1816</v>
      </c>
      <c r="R176" s="32" t="s">
        <v>290</v>
      </c>
      <c r="S176" s="35" t="s">
        <v>1733</v>
      </c>
      <c r="T176" s="82">
        <v>44789</v>
      </c>
      <c r="U176" s="82">
        <v>44796</v>
      </c>
      <c r="V176" s="82">
        <v>44895</v>
      </c>
      <c r="W176" s="36">
        <v>27687300</v>
      </c>
      <c r="X176" s="19">
        <v>0</v>
      </c>
      <c r="Y176" s="19">
        <v>0</v>
      </c>
      <c r="Z176" s="19">
        <v>0</v>
      </c>
      <c r="AA176" s="19">
        <v>0</v>
      </c>
      <c r="AB176" s="22">
        <f t="shared" si="17"/>
        <v>27687300</v>
      </c>
      <c r="AC176" s="19">
        <v>0</v>
      </c>
      <c r="AD176" s="22">
        <f t="shared" si="20"/>
        <v>27687300</v>
      </c>
      <c r="AE176" s="20">
        <v>0</v>
      </c>
      <c r="AF176" s="22">
        <f t="shared" si="21"/>
        <v>27687300</v>
      </c>
      <c r="AG176" s="38" t="s">
        <v>614</v>
      </c>
      <c r="AH176" s="37" t="s">
        <v>1013</v>
      </c>
      <c r="AI176" s="37" t="s">
        <v>615</v>
      </c>
      <c r="AJ176" s="39">
        <v>800123415</v>
      </c>
      <c r="AK176" s="39">
        <v>3</v>
      </c>
      <c r="AL176" s="37" t="s">
        <v>616</v>
      </c>
      <c r="AM176" s="39">
        <v>6110828</v>
      </c>
      <c r="AN176" s="108" t="s">
        <v>291</v>
      </c>
      <c r="AO176" s="109" t="s">
        <v>20</v>
      </c>
      <c r="AP176" s="84"/>
      <c r="AQ176" s="84"/>
      <c r="AR176" s="84"/>
      <c r="AS176" s="84"/>
      <c r="AT176" s="84"/>
      <c r="AU176" s="84"/>
      <c r="AV176" s="84"/>
      <c r="AW176" s="84"/>
      <c r="AX176" s="84"/>
      <c r="AY176" s="84"/>
      <c r="AZ176" s="84"/>
      <c r="BA176" s="84"/>
      <c r="BB176" s="84"/>
      <c r="BC176" s="84"/>
      <c r="BD176" s="84"/>
      <c r="BE176" s="84"/>
      <c r="BF176" s="84"/>
      <c r="BG176" s="84"/>
      <c r="BH176" s="84"/>
      <c r="BI176" s="84"/>
      <c r="BJ176" s="84"/>
      <c r="BK176" s="84"/>
      <c r="BL176" s="84"/>
      <c r="BM176" s="84"/>
      <c r="BN176" s="84"/>
      <c r="BO176" s="84"/>
      <c r="BP176" s="84"/>
      <c r="BQ176" s="84"/>
      <c r="BR176" s="84"/>
      <c r="BS176" s="84"/>
      <c r="BT176" s="84"/>
      <c r="BU176" s="84"/>
      <c r="BV176" s="84"/>
      <c r="BW176" s="84"/>
      <c r="BX176" s="84"/>
      <c r="BY176" s="84"/>
      <c r="BZ176" s="84"/>
      <c r="CA176" s="84"/>
      <c r="CB176" s="84"/>
      <c r="CC176" s="84"/>
      <c r="CD176" s="84"/>
      <c r="CE176" s="84"/>
      <c r="CF176" s="84"/>
      <c r="CG176" s="84"/>
      <c r="CH176" s="84"/>
      <c r="CI176" s="84"/>
      <c r="CJ176" s="84"/>
      <c r="CK176" s="84"/>
      <c r="CL176" s="84"/>
      <c r="CM176" s="84"/>
      <c r="CN176" s="84"/>
      <c r="CO176" s="84"/>
      <c r="CP176" s="84"/>
      <c r="CQ176" s="84"/>
      <c r="CR176" s="84"/>
      <c r="CS176" s="84"/>
      <c r="CT176" s="84"/>
      <c r="CU176" s="84"/>
      <c r="CV176" s="84"/>
      <c r="CW176" s="84"/>
      <c r="CX176" s="84"/>
      <c r="CY176" s="84"/>
      <c r="CZ176" s="84"/>
      <c r="DA176" s="84"/>
      <c r="DB176" s="84"/>
      <c r="DC176" s="84"/>
      <c r="DD176" s="84"/>
      <c r="DE176" s="84"/>
      <c r="DF176" s="84"/>
      <c r="DG176" s="84"/>
      <c r="DH176" s="84"/>
      <c r="DI176" s="84"/>
      <c r="DJ176" s="84"/>
      <c r="DK176" s="84"/>
      <c r="DL176" s="84"/>
      <c r="DM176" s="84"/>
      <c r="DN176" s="84"/>
      <c r="DO176" s="84"/>
      <c r="DP176" s="84"/>
      <c r="DQ176" s="84"/>
      <c r="DR176" s="84"/>
      <c r="DS176" s="84"/>
      <c r="DT176" s="84"/>
      <c r="DU176" s="84"/>
      <c r="DV176" s="84"/>
      <c r="DW176" s="84"/>
      <c r="DX176" s="84"/>
      <c r="DY176" s="84"/>
      <c r="DZ176" s="84"/>
      <c r="EA176" s="84"/>
      <c r="EB176" s="84"/>
      <c r="EC176" s="84"/>
      <c r="ED176" s="84"/>
      <c r="EE176" s="84"/>
      <c r="EF176" s="84"/>
      <c r="EG176" s="84"/>
      <c r="EH176" s="84"/>
      <c r="EI176" s="84"/>
      <c r="EJ176" s="84"/>
      <c r="EK176" s="84"/>
      <c r="EL176" s="84"/>
      <c r="EM176" s="84"/>
      <c r="EN176" s="84"/>
      <c r="EO176" s="84"/>
      <c r="EP176" s="84"/>
      <c r="EQ176" s="84"/>
      <c r="ER176" s="84"/>
      <c r="ES176" s="84"/>
      <c r="ET176" s="84"/>
      <c r="EU176" s="84"/>
      <c r="EV176" s="84"/>
      <c r="EW176" s="84"/>
      <c r="EX176" s="84"/>
      <c r="EY176" s="84"/>
      <c r="EZ176" s="84"/>
      <c r="FA176" s="84"/>
      <c r="FB176" s="84"/>
      <c r="FC176" s="84"/>
      <c r="FD176" s="84"/>
      <c r="FE176" s="84"/>
      <c r="FF176" s="84"/>
      <c r="FG176" s="84"/>
      <c r="FH176" s="84"/>
      <c r="FI176" s="84"/>
      <c r="FJ176" s="84"/>
      <c r="FK176" s="84"/>
      <c r="FL176" s="84"/>
      <c r="FM176" s="84"/>
      <c r="FN176" s="84"/>
      <c r="FO176" s="84"/>
      <c r="FP176" s="84"/>
      <c r="FQ176" s="84"/>
      <c r="FR176" s="84"/>
      <c r="FS176" s="84"/>
      <c r="FT176" s="84"/>
      <c r="FU176" s="84"/>
      <c r="FV176" s="84"/>
      <c r="FW176" s="84"/>
      <c r="FX176" s="84"/>
      <c r="FY176" s="84"/>
      <c r="FZ176" s="84"/>
      <c r="GA176" s="84"/>
      <c r="GB176" s="84"/>
      <c r="GC176" s="84"/>
      <c r="GD176" s="84"/>
      <c r="GE176" s="84"/>
      <c r="GF176" s="84"/>
      <c r="GG176" s="84"/>
      <c r="GH176" s="84"/>
      <c r="GI176" s="84"/>
      <c r="GJ176" s="84"/>
      <c r="GK176" s="84"/>
      <c r="GL176" s="84"/>
      <c r="GM176" s="84"/>
      <c r="GN176" s="84"/>
      <c r="GO176" s="84"/>
      <c r="GP176" s="84"/>
      <c r="GQ176" s="84"/>
      <c r="GR176" s="84"/>
      <c r="GS176" s="84"/>
      <c r="GT176" s="84"/>
      <c r="GU176" s="84"/>
      <c r="GV176" s="84"/>
      <c r="GW176" s="84"/>
      <c r="GX176" s="84"/>
      <c r="GY176" s="84"/>
      <c r="GZ176" s="84"/>
      <c r="HA176" s="84"/>
      <c r="HB176" s="84"/>
      <c r="HC176" s="84"/>
      <c r="HD176" s="84"/>
      <c r="HE176" s="84"/>
      <c r="HF176" s="84"/>
      <c r="HG176" s="84"/>
      <c r="HH176" s="84"/>
      <c r="HI176" s="84"/>
      <c r="HJ176" s="84"/>
      <c r="HK176" s="84"/>
      <c r="HL176" s="84"/>
      <c r="HM176" s="84"/>
      <c r="HN176" s="84"/>
      <c r="HO176" s="84"/>
      <c r="HP176" s="84"/>
      <c r="HQ176" s="84"/>
      <c r="HR176" s="84"/>
      <c r="HS176" s="84"/>
      <c r="HT176" s="84"/>
      <c r="HU176" s="84"/>
      <c r="HV176" s="84"/>
      <c r="HW176" s="84"/>
      <c r="HX176" s="84"/>
      <c r="HY176" s="84"/>
      <c r="HZ176" s="84"/>
      <c r="IA176" s="84"/>
      <c r="IB176" s="84"/>
      <c r="IC176" s="84"/>
      <c r="ID176" s="84"/>
      <c r="IE176" s="84"/>
      <c r="IF176" s="84"/>
      <c r="IG176" s="84"/>
      <c r="IH176" s="84"/>
      <c r="II176" s="84"/>
      <c r="IJ176" s="84"/>
      <c r="IK176" s="84"/>
      <c r="IL176" s="84"/>
      <c r="IM176" s="84"/>
      <c r="IN176" s="84"/>
      <c r="IO176" s="84"/>
      <c r="IP176" s="84"/>
      <c r="IQ176" s="84"/>
      <c r="IR176" s="84"/>
      <c r="IS176" s="84"/>
      <c r="IT176" s="84"/>
      <c r="IU176" s="84"/>
      <c r="IV176" s="84"/>
      <c r="IW176" s="84"/>
      <c r="IX176" s="84"/>
      <c r="IY176" s="84"/>
      <c r="IZ176" s="84"/>
      <c r="JA176" s="84"/>
      <c r="JB176" s="84"/>
      <c r="JC176" s="84"/>
      <c r="JD176" s="84"/>
      <c r="JE176" s="84"/>
      <c r="JF176" s="84"/>
      <c r="JG176" s="84"/>
      <c r="JH176" s="84"/>
      <c r="JI176" s="84"/>
      <c r="JJ176" s="84"/>
      <c r="JK176" s="84"/>
      <c r="JL176" s="84"/>
      <c r="JM176" s="84"/>
      <c r="JN176" s="84"/>
      <c r="JO176" s="84"/>
      <c r="JP176" s="84"/>
      <c r="JQ176" s="84"/>
      <c r="JR176" s="84"/>
      <c r="JS176" s="84"/>
      <c r="JT176" s="84"/>
      <c r="JU176" s="84"/>
      <c r="JV176" s="84"/>
      <c r="JW176" s="84"/>
      <c r="JX176" s="84"/>
      <c r="JY176" s="84"/>
      <c r="JZ176" s="84"/>
      <c r="KA176" s="84"/>
      <c r="KB176" s="84"/>
      <c r="KC176" s="84"/>
      <c r="KD176" s="84"/>
      <c r="KE176" s="84"/>
      <c r="KF176" s="84"/>
      <c r="KG176" s="84"/>
      <c r="KH176" s="84"/>
      <c r="KI176" s="84"/>
      <c r="KJ176" s="84"/>
      <c r="KK176" s="84"/>
      <c r="KL176" s="84"/>
      <c r="KM176" s="84"/>
      <c r="KN176" s="84"/>
      <c r="KO176" s="84"/>
      <c r="KP176" s="84"/>
      <c r="KQ176" s="84"/>
      <c r="KR176" s="84"/>
      <c r="KS176" s="84"/>
      <c r="KT176" s="84"/>
      <c r="KU176" s="84"/>
      <c r="KV176" s="84"/>
      <c r="KW176" s="84"/>
      <c r="KX176" s="84"/>
      <c r="KY176" s="84"/>
      <c r="KZ176" s="84"/>
      <c r="LA176" s="84"/>
      <c r="LB176" s="84"/>
      <c r="LC176" s="84"/>
      <c r="LD176" s="84"/>
      <c r="LE176" s="84"/>
      <c r="LF176" s="84"/>
      <c r="LG176" s="84"/>
      <c r="LH176" s="84"/>
      <c r="LI176" s="84"/>
      <c r="LJ176" s="84"/>
      <c r="LK176" s="84"/>
      <c r="LL176" s="84"/>
      <c r="LM176" s="84"/>
      <c r="LN176" s="84"/>
      <c r="LO176" s="84"/>
      <c r="LP176" s="84"/>
      <c r="LQ176" s="84"/>
      <c r="LR176" s="84"/>
      <c r="LS176" s="84"/>
      <c r="LT176" s="84"/>
      <c r="LU176" s="84"/>
      <c r="LV176" s="84"/>
      <c r="LW176" s="84"/>
      <c r="LX176" s="84"/>
      <c r="LY176" s="84"/>
      <c r="LZ176" s="84"/>
      <c r="MA176" s="84"/>
      <c r="MB176" s="84"/>
      <c r="MC176" s="84"/>
      <c r="MD176" s="84"/>
      <c r="ME176" s="84"/>
      <c r="MF176" s="84"/>
      <c r="MG176" s="84"/>
      <c r="MH176" s="84"/>
      <c r="MI176" s="84"/>
      <c r="MJ176" s="84"/>
      <c r="MK176" s="84"/>
      <c r="ML176" s="84"/>
      <c r="MM176" s="84"/>
      <c r="MN176" s="84"/>
      <c r="MO176" s="84"/>
      <c r="MP176" s="84"/>
      <c r="MQ176" s="84"/>
      <c r="MR176" s="84"/>
      <c r="MS176" s="84"/>
      <c r="MT176" s="84"/>
      <c r="MU176" s="84"/>
      <c r="MV176" s="84"/>
      <c r="MW176" s="84"/>
      <c r="MX176" s="84"/>
      <c r="MY176" s="84"/>
      <c r="MZ176" s="84"/>
      <c r="NA176" s="84"/>
      <c r="NB176" s="84"/>
      <c r="NC176" s="84"/>
      <c r="ND176" s="84"/>
      <c r="NE176" s="84"/>
      <c r="NF176" s="84"/>
      <c r="NG176" s="84"/>
      <c r="NH176" s="84"/>
      <c r="NI176" s="84"/>
      <c r="NJ176" s="84"/>
      <c r="NK176" s="84"/>
      <c r="NL176" s="84"/>
      <c r="NM176" s="84"/>
      <c r="NN176" s="84"/>
      <c r="NO176" s="84"/>
      <c r="NP176" s="84"/>
      <c r="NQ176" s="84"/>
      <c r="NR176" s="84"/>
      <c r="NS176" s="84"/>
      <c r="NT176" s="84"/>
      <c r="NU176" s="84"/>
      <c r="NV176" s="84"/>
      <c r="NW176" s="84"/>
    </row>
    <row r="177" spans="1:387" s="40" customFormat="1" ht="99" customHeight="1" x14ac:dyDescent="0.25">
      <c r="A177" s="79"/>
      <c r="B177" s="79"/>
      <c r="C177" s="79">
        <v>1</v>
      </c>
      <c r="D177" s="79"/>
      <c r="E177" s="79"/>
      <c r="F177" s="30"/>
      <c r="G177" s="30"/>
      <c r="H177" s="30">
        <v>1</v>
      </c>
      <c r="I177" s="30"/>
      <c r="J177" s="30"/>
      <c r="K177" s="30"/>
      <c r="L177" s="30"/>
      <c r="M177" s="32" t="s">
        <v>1831</v>
      </c>
      <c r="N177" s="33" t="s">
        <v>19</v>
      </c>
      <c r="O177" s="3" t="s">
        <v>1842</v>
      </c>
      <c r="P177" s="34" t="s">
        <v>2149</v>
      </c>
      <c r="Q177" s="10" t="s">
        <v>1768</v>
      </c>
      <c r="R177" s="32" t="s">
        <v>1832</v>
      </c>
      <c r="S177" s="35" t="s">
        <v>940</v>
      </c>
      <c r="T177" s="82">
        <v>44820</v>
      </c>
      <c r="U177" s="82">
        <v>44830</v>
      </c>
      <c r="V177" s="82">
        <v>44915</v>
      </c>
      <c r="W177" s="36">
        <v>11650000</v>
      </c>
      <c r="X177" s="19">
        <v>0</v>
      </c>
      <c r="Y177" s="19">
        <v>0</v>
      </c>
      <c r="Z177" s="19">
        <v>0</v>
      </c>
      <c r="AA177" s="19">
        <v>0</v>
      </c>
      <c r="AB177" s="22">
        <f t="shared" si="17"/>
        <v>11650000</v>
      </c>
      <c r="AC177" s="19">
        <v>0</v>
      </c>
      <c r="AD177" s="22">
        <f>AB177+AC177</f>
        <v>11650000</v>
      </c>
      <c r="AE177" s="20">
        <v>0</v>
      </c>
      <c r="AF177" s="22">
        <f>AD177-AE177</f>
        <v>11650000</v>
      </c>
      <c r="AG177" s="38" t="s">
        <v>941</v>
      </c>
      <c r="AH177" s="37" t="s">
        <v>1013</v>
      </c>
      <c r="AI177" s="37" t="s">
        <v>664</v>
      </c>
      <c r="AJ177" s="39">
        <v>900352786</v>
      </c>
      <c r="AK177" s="39">
        <v>5</v>
      </c>
      <c r="AL177" s="37" t="s">
        <v>1833</v>
      </c>
      <c r="AM177" s="39">
        <v>7324122</v>
      </c>
      <c r="AN177" s="108" t="s">
        <v>666</v>
      </c>
      <c r="AO177" s="109" t="s">
        <v>20</v>
      </c>
      <c r="AP177" s="84"/>
      <c r="AQ177" s="84"/>
      <c r="AR177" s="84"/>
      <c r="AS177" s="84"/>
      <c r="AT177" s="84"/>
      <c r="AU177" s="84"/>
      <c r="AV177" s="84"/>
      <c r="AW177" s="84"/>
      <c r="AX177" s="84"/>
      <c r="AY177" s="84"/>
      <c r="AZ177" s="84"/>
      <c r="BA177" s="84"/>
      <c r="BB177" s="84"/>
      <c r="BC177" s="84"/>
      <c r="BD177" s="84"/>
      <c r="BE177" s="84"/>
      <c r="BF177" s="84"/>
      <c r="BG177" s="84"/>
      <c r="BH177" s="84"/>
      <c r="BI177" s="84"/>
      <c r="BJ177" s="84"/>
      <c r="BK177" s="84"/>
      <c r="BL177" s="84"/>
      <c r="BM177" s="84"/>
      <c r="BN177" s="84"/>
      <c r="BO177" s="84"/>
      <c r="BP177" s="84"/>
      <c r="BQ177" s="84"/>
      <c r="BR177" s="84"/>
      <c r="BS177" s="84"/>
      <c r="BT177" s="84"/>
      <c r="BU177" s="84"/>
      <c r="BV177" s="84"/>
      <c r="BW177" s="84"/>
      <c r="BX177" s="84"/>
      <c r="BY177" s="84"/>
      <c r="BZ177" s="84"/>
      <c r="CA177" s="84"/>
      <c r="CB177" s="84"/>
      <c r="CC177" s="84"/>
      <c r="CD177" s="84"/>
      <c r="CE177" s="84"/>
      <c r="CF177" s="84"/>
      <c r="CG177" s="84"/>
      <c r="CH177" s="84"/>
      <c r="CI177" s="84"/>
      <c r="CJ177" s="84"/>
      <c r="CK177" s="84"/>
      <c r="CL177" s="84"/>
      <c r="CM177" s="84"/>
      <c r="CN177" s="84"/>
      <c r="CO177" s="84"/>
      <c r="CP177" s="84"/>
      <c r="CQ177" s="84"/>
      <c r="CR177" s="84"/>
      <c r="CS177" s="84"/>
      <c r="CT177" s="84"/>
      <c r="CU177" s="84"/>
      <c r="CV177" s="84"/>
      <c r="CW177" s="84"/>
      <c r="CX177" s="84"/>
      <c r="CY177" s="84"/>
      <c r="CZ177" s="84"/>
      <c r="DA177" s="84"/>
      <c r="DB177" s="84"/>
      <c r="DC177" s="84"/>
      <c r="DD177" s="84"/>
      <c r="DE177" s="84"/>
      <c r="DF177" s="84"/>
      <c r="DG177" s="84"/>
      <c r="DH177" s="84"/>
      <c r="DI177" s="84"/>
      <c r="DJ177" s="84"/>
      <c r="DK177" s="84"/>
      <c r="DL177" s="84"/>
      <c r="DM177" s="84"/>
      <c r="DN177" s="84"/>
      <c r="DO177" s="84"/>
      <c r="DP177" s="84"/>
      <c r="DQ177" s="84"/>
      <c r="DR177" s="84"/>
      <c r="DS177" s="84"/>
      <c r="DT177" s="84"/>
      <c r="DU177" s="84"/>
      <c r="DV177" s="84"/>
      <c r="DW177" s="84"/>
      <c r="DX177" s="84"/>
      <c r="DY177" s="84"/>
      <c r="DZ177" s="84"/>
      <c r="EA177" s="84"/>
      <c r="EB177" s="84"/>
      <c r="EC177" s="84"/>
      <c r="ED177" s="84"/>
      <c r="EE177" s="84"/>
      <c r="EF177" s="84"/>
      <c r="EG177" s="84"/>
      <c r="EH177" s="84"/>
      <c r="EI177" s="84"/>
      <c r="EJ177" s="84"/>
      <c r="EK177" s="84"/>
      <c r="EL177" s="84"/>
      <c r="EM177" s="84"/>
      <c r="EN177" s="84"/>
      <c r="EO177" s="84"/>
      <c r="EP177" s="84"/>
      <c r="EQ177" s="84"/>
      <c r="ER177" s="84"/>
      <c r="ES177" s="84"/>
      <c r="ET177" s="84"/>
      <c r="EU177" s="84"/>
      <c r="EV177" s="84"/>
      <c r="EW177" s="84"/>
      <c r="EX177" s="84"/>
      <c r="EY177" s="84"/>
      <c r="EZ177" s="84"/>
      <c r="FA177" s="84"/>
      <c r="FB177" s="84"/>
      <c r="FC177" s="84"/>
      <c r="FD177" s="84"/>
      <c r="FE177" s="84"/>
      <c r="FF177" s="84"/>
      <c r="FG177" s="84"/>
      <c r="FH177" s="84"/>
      <c r="FI177" s="84"/>
      <c r="FJ177" s="84"/>
      <c r="FK177" s="84"/>
      <c r="FL177" s="84"/>
      <c r="FM177" s="84"/>
      <c r="FN177" s="84"/>
      <c r="FO177" s="84"/>
      <c r="FP177" s="84"/>
      <c r="FQ177" s="84"/>
      <c r="FR177" s="84"/>
      <c r="FS177" s="84"/>
      <c r="FT177" s="84"/>
      <c r="FU177" s="84"/>
      <c r="FV177" s="84"/>
      <c r="FW177" s="84"/>
      <c r="FX177" s="84"/>
      <c r="FY177" s="84"/>
      <c r="FZ177" s="84"/>
      <c r="GA177" s="84"/>
      <c r="GB177" s="84"/>
      <c r="GC177" s="84"/>
      <c r="GD177" s="84"/>
      <c r="GE177" s="84"/>
      <c r="GF177" s="84"/>
      <c r="GG177" s="84"/>
      <c r="GH177" s="84"/>
      <c r="GI177" s="84"/>
      <c r="GJ177" s="84"/>
      <c r="GK177" s="84"/>
      <c r="GL177" s="84"/>
      <c r="GM177" s="84"/>
      <c r="GN177" s="84"/>
      <c r="GO177" s="84"/>
      <c r="GP177" s="84"/>
      <c r="GQ177" s="84"/>
      <c r="GR177" s="84"/>
      <c r="GS177" s="84"/>
      <c r="GT177" s="84"/>
      <c r="GU177" s="84"/>
      <c r="GV177" s="84"/>
      <c r="GW177" s="84"/>
      <c r="GX177" s="84"/>
      <c r="GY177" s="84"/>
      <c r="GZ177" s="84"/>
      <c r="HA177" s="84"/>
      <c r="HB177" s="84"/>
      <c r="HC177" s="84"/>
      <c r="HD177" s="84"/>
      <c r="HE177" s="84"/>
      <c r="HF177" s="84"/>
      <c r="HG177" s="84"/>
      <c r="HH177" s="84"/>
      <c r="HI177" s="84"/>
      <c r="HJ177" s="84"/>
      <c r="HK177" s="84"/>
      <c r="HL177" s="84"/>
      <c r="HM177" s="84"/>
      <c r="HN177" s="84"/>
      <c r="HO177" s="84"/>
      <c r="HP177" s="84"/>
      <c r="HQ177" s="84"/>
      <c r="HR177" s="84"/>
      <c r="HS177" s="84"/>
      <c r="HT177" s="84"/>
      <c r="HU177" s="84"/>
      <c r="HV177" s="84"/>
      <c r="HW177" s="84"/>
      <c r="HX177" s="84"/>
      <c r="HY177" s="84"/>
      <c r="HZ177" s="84"/>
      <c r="IA177" s="84"/>
      <c r="IB177" s="84"/>
      <c r="IC177" s="84"/>
      <c r="ID177" s="84"/>
      <c r="IE177" s="84"/>
      <c r="IF177" s="84"/>
      <c r="IG177" s="84"/>
      <c r="IH177" s="84"/>
      <c r="II177" s="84"/>
      <c r="IJ177" s="84"/>
      <c r="IK177" s="84"/>
      <c r="IL177" s="84"/>
      <c r="IM177" s="84"/>
      <c r="IN177" s="84"/>
      <c r="IO177" s="84"/>
      <c r="IP177" s="84"/>
      <c r="IQ177" s="84"/>
      <c r="IR177" s="84"/>
      <c r="IS177" s="84"/>
      <c r="IT177" s="84"/>
      <c r="IU177" s="84"/>
      <c r="IV177" s="84"/>
      <c r="IW177" s="84"/>
      <c r="IX177" s="84"/>
      <c r="IY177" s="84"/>
      <c r="IZ177" s="84"/>
      <c r="JA177" s="84"/>
      <c r="JB177" s="84"/>
      <c r="JC177" s="84"/>
      <c r="JD177" s="84"/>
      <c r="JE177" s="84"/>
      <c r="JF177" s="84"/>
      <c r="JG177" s="84"/>
      <c r="JH177" s="84"/>
      <c r="JI177" s="84"/>
      <c r="JJ177" s="84"/>
      <c r="JK177" s="84"/>
      <c r="JL177" s="84"/>
      <c r="JM177" s="84"/>
      <c r="JN177" s="84"/>
      <c r="JO177" s="84"/>
      <c r="JP177" s="84"/>
      <c r="JQ177" s="84"/>
      <c r="JR177" s="84"/>
      <c r="JS177" s="84"/>
      <c r="JT177" s="84"/>
      <c r="JU177" s="84"/>
      <c r="JV177" s="84"/>
      <c r="JW177" s="84"/>
      <c r="JX177" s="84"/>
      <c r="JY177" s="84"/>
      <c r="JZ177" s="84"/>
      <c r="KA177" s="84"/>
      <c r="KB177" s="84"/>
      <c r="KC177" s="84"/>
      <c r="KD177" s="84"/>
      <c r="KE177" s="84"/>
      <c r="KF177" s="84"/>
      <c r="KG177" s="84"/>
      <c r="KH177" s="84"/>
      <c r="KI177" s="84"/>
      <c r="KJ177" s="84"/>
      <c r="KK177" s="84"/>
      <c r="KL177" s="84"/>
      <c r="KM177" s="84"/>
      <c r="KN177" s="84"/>
      <c r="KO177" s="84"/>
      <c r="KP177" s="84"/>
      <c r="KQ177" s="84"/>
      <c r="KR177" s="84"/>
      <c r="KS177" s="84"/>
      <c r="KT177" s="84"/>
      <c r="KU177" s="84"/>
      <c r="KV177" s="84"/>
      <c r="KW177" s="84"/>
      <c r="KX177" s="84"/>
      <c r="KY177" s="84"/>
      <c r="KZ177" s="84"/>
      <c r="LA177" s="84"/>
      <c r="LB177" s="84"/>
      <c r="LC177" s="84"/>
      <c r="LD177" s="84"/>
      <c r="LE177" s="84"/>
      <c r="LF177" s="84"/>
      <c r="LG177" s="84"/>
      <c r="LH177" s="84"/>
      <c r="LI177" s="84"/>
      <c r="LJ177" s="84"/>
      <c r="LK177" s="84"/>
      <c r="LL177" s="84"/>
      <c r="LM177" s="84"/>
      <c r="LN177" s="84"/>
      <c r="LO177" s="84"/>
      <c r="LP177" s="84"/>
      <c r="LQ177" s="84"/>
      <c r="LR177" s="84"/>
      <c r="LS177" s="84"/>
      <c r="LT177" s="84"/>
      <c r="LU177" s="84"/>
      <c r="LV177" s="84"/>
      <c r="LW177" s="84"/>
      <c r="LX177" s="84"/>
      <c r="LY177" s="84"/>
      <c r="LZ177" s="84"/>
      <c r="MA177" s="84"/>
      <c r="MB177" s="84"/>
      <c r="MC177" s="84"/>
      <c r="MD177" s="84"/>
      <c r="ME177" s="84"/>
      <c r="MF177" s="84"/>
      <c r="MG177" s="84"/>
      <c r="MH177" s="84"/>
      <c r="MI177" s="84"/>
      <c r="MJ177" s="84"/>
      <c r="MK177" s="84"/>
      <c r="ML177" s="84"/>
      <c r="MM177" s="84"/>
      <c r="MN177" s="84"/>
      <c r="MO177" s="84"/>
      <c r="MP177" s="84"/>
      <c r="MQ177" s="84"/>
      <c r="MR177" s="84"/>
      <c r="MS177" s="84"/>
      <c r="MT177" s="84"/>
      <c r="MU177" s="84"/>
      <c r="MV177" s="84"/>
      <c r="MW177" s="84"/>
      <c r="MX177" s="84"/>
      <c r="MY177" s="84"/>
      <c r="MZ177" s="84"/>
      <c r="NA177" s="84"/>
      <c r="NB177" s="84"/>
      <c r="NC177" s="84"/>
      <c r="ND177" s="84"/>
      <c r="NE177" s="84"/>
      <c r="NF177" s="84"/>
      <c r="NG177" s="84"/>
      <c r="NH177" s="84"/>
      <c r="NI177" s="84"/>
      <c r="NJ177" s="84"/>
      <c r="NK177" s="84"/>
      <c r="NL177" s="84"/>
      <c r="NM177" s="84"/>
      <c r="NN177" s="84"/>
      <c r="NO177" s="84"/>
      <c r="NP177" s="84"/>
      <c r="NQ177" s="84"/>
      <c r="NR177" s="84"/>
      <c r="NS177" s="84"/>
      <c r="NT177" s="84"/>
      <c r="NU177" s="84"/>
      <c r="NV177" s="84"/>
      <c r="NW177" s="84"/>
    </row>
    <row r="178" spans="1:387" s="40" customFormat="1" ht="99" customHeight="1" x14ac:dyDescent="0.25">
      <c r="A178" s="79"/>
      <c r="B178" s="79">
        <v>1</v>
      </c>
      <c r="C178" s="79"/>
      <c r="D178" s="79"/>
      <c r="E178" s="79"/>
      <c r="F178" s="30"/>
      <c r="G178" s="30"/>
      <c r="H178" s="30"/>
      <c r="I178" s="30">
        <v>1</v>
      </c>
      <c r="J178" s="30"/>
      <c r="K178" s="30"/>
      <c r="L178" s="30"/>
      <c r="M178" s="32" t="s">
        <v>1220</v>
      </c>
      <c r="N178" s="33" t="s">
        <v>309</v>
      </c>
      <c r="O178" s="3" t="s">
        <v>1703</v>
      </c>
      <c r="P178" s="34" t="s">
        <v>2148</v>
      </c>
      <c r="Q178" s="10" t="s">
        <v>2176</v>
      </c>
      <c r="R178" s="32" t="s">
        <v>1287</v>
      </c>
      <c r="S178" s="35" t="s">
        <v>1698</v>
      </c>
      <c r="T178" s="82">
        <v>44790</v>
      </c>
      <c r="U178" s="82">
        <v>44795</v>
      </c>
      <c r="V178" s="82">
        <v>44910</v>
      </c>
      <c r="W178" s="36">
        <v>96086720</v>
      </c>
      <c r="X178" s="19">
        <v>0</v>
      </c>
      <c r="Y178" s="19">
        <v>0</v>
      </c>
      <c r="Z178" s="19">
        <v>0</v>
      </c>
      <c r="AA178" s="19">
        <v>0</v>
      </c>
      <c r="AB178" s="22">
        <f t="shared" si="17"/>
        <v>96086720</v>
      </c>
      <c r="AC178" s="19">
        <v>0</v>
      </c>
      <c r="AD178" s="22">
        <f>AB178+AC178</f>
        <v>96086720</v>
      </c>
      <c r="AE178" s="20">
        <v>0</v>
      </c>
      <c r="AF178" s="22">
        <f>AD178-AE178</f>
        <v>96086720</v>
      </c>
      <c r="AG178" s="38" t="s">
        <v>994</v>
      </c>
      <c r="AH178" s="37" t="s">
        <v>1013</v>
      </c>
      <c r="AI178" s="37" t="s">
        <v>366</v>
      </c>
      <c r="AJ178" s="39">
        <v>830131869</v>
      </c>
      <c r="AK178" s="39">
        <v>6</v>
      </c>
      <c r="AL178" s="37" t="s">
        <v>552</v>
      </c>
      <c r="AM178" s="39">
        <v>5334444</v>
      </c>
      <c r="AN178" s="108" t="s">
        <v>553</v>
      </c>
      <c r="AO178" s="109" t="s">
        <v>20</v>
      </c>
      <c r="AP178" s="84"/>
      <c r="AQ178" s="84"/>
      <c r="AR178" s="84"/>
      <c r="AS178" s="84"/>
      <c r="AT178" s="84"/>
      <c r="AU178" s="84"/>
      <c r="AV178" s="84"/>
      <c r="AW178" s="84"/>
      <c r="AX178" s="84"/>
      <c r="AY178" s="84"/>
      <c r="AZ178" s="84"/>
      <c r="BA178" s="84"/>
      <c r="BB178" s="84"/>
      <c r="BC178" s="84"/>
      <c r="BD178" s="84"/>
      <c r="BE178" s="84"/>
      <c r="BF178" s="84"/>
      <c r="BG178" s="84"/>
      <c r="BH178" s="84"/>
      <c r="BI178" s="84"/>
      <c r="BJ178" s="84"/>
      <c r="BK178" s="84"/>
      <c r="BL178" s="84"/>
      <c r="BM178" s="84"/>
      <c r="BN178" s="84"/>
      <c r="BO178" s="84"/>
      <c r="BP178" s="84"/>
      <c r="BQ178" s="84"/>
      <c r="BR178" s="84"/>
      <c r="BS178" s="84"/>
      <c r="BT178" s="84"/>
      <c r="BU178" s="84"/>
      <c r="BV178" s="84"/>
      <c r="BW178" s="84"/>
      <c r="BX178" s="84"/>
      <c r="BY178" s="84"/>
      <c r="BZ178" s="84"/>
      <c r="CA178" s="84"/>
      <c r="CB178" s="84"/>
      <c r="CC178" s="84"/>
      <c r="CD178" s="84"/>
      <c r="CE178" s="84"/>
      <c r="CF178" s="84"/>
      <c r="CG178" s="84"/>
      <c r="CH178" s="84"/>
      <c r="CI178" s="84"/>
      <c r="CJ178" s="84"/>
      <c r="CK178" s="84"/>
      <c r="CL178" s="84"/>
      <c r="CM178" s="84"/>
      <c r="CN178" s="84"/>
      <c r="CO178" s="84"/>
      <c r="CP178" s="84"/>
      <c r="CQ178" s="84"/>
      <c r="CR178" s="84"/>
      <c r="CS178" s="84"/>
      <c r="CT178" s="84"/>
      <c r="CU178" s="84"/>
      <c r="CV178" s="84"/>
      <c r="CW178" s="84"/>
      <c r="CX178" s="84"/>
      <c r="CY178" s="84"/>
      <c r="CZ178" s="84"/>
      <c r="DA178" s="84"/>
      <c r="DB178" s="84"/>
      <c r="DC178" s="84"/>
      <c r="DD178" s="84"/>
      <c r="DE178" s="84"/>
      <c r="DF178" s="84"/>
      <c r="DG178" s="84"/>
      <c r="DH178" s="84"/>
      <c r="DI178" s="84"/>
      <c r="DJ178" s="84"/>
      <c r="DK178" s="84"/>
      <c r="DL178" s="84"/>
      <c r="DM178" s="84"/>
      <c r="DN178" s="84"/>
      <c r="DO178" s="84"/>
      <c r="DP178" s="84"/>
      <c r="DQ178" s="84"/>
      <c r="DR178" s="84"/>
      <c r="DS178" s="84"/>
      <c r="DT178" s="84"/>
      <c r="DU178" s="84"/>
      <c r="DV178" s="84"/>
      <c r="DW178" s="84"/>
      <c r="DX178" s="84"/>
      <c r="DY178" s="84"/>
      <c r="DZ178" s="84"/>
      <c r="EA178" s="84"/>
      <c r="EB178" s="84"/>
      <c r="EC178" s="84"/>
      <c r="ED178" s="84"/>
      <c r="EE178" s="84"/>
      <c r="EF178" s="84"/>
      <c r="EG178" s="84"/>
      <c r="EH178" s="84"/>
      <c r="EI178" s="84"/>
      <c r="EJ178" s="84"/>
      <c r="EK178" s="84"/>
      <c r="EL178" s="84"/>
      <c r="EM178" s="84"/>
      <c r="EN178" s="84"/>
      <c r="EO178" s="84"/>
      <c r="EP178" s="84"/>
      <c r="EQ178" s="84"/>
      <c r="ER178" s="84"/>
      <c r="ES178" s="84"/>
      <c r="ET178" s="84"/>
      <c r="EU178" s="84"/>
      <c r="EV178" s="84"/>
      <c r="EW178" s="84"/>
      <c r="EX178" s="84"/>
      <c r="EY178" s="84"/>
      <c r="EZ178" s="84"/>
      <c r="FA178" s="84"/>
      <c r="FB178" s="84"/>
      <c r="FC178" s="84"/>
      <c r="FD178" s="84"/>
      <c r="FE178" s="84"/>
      <c r="FF178" s="84"/>
      <c r="FG178" s="84"/>
      <c r="FH178" s="84"/>
      <c r="FI178" s="84"/>
      <c r="FJ178" s="84"/>
      <c r="FK178" s="84"/>
      <c r="FL178" s="84"/>
      <c r="FM178" s="84"/>
      <c r="FN178" s="84"/>
      <c r="FO178" s="84"/>
      <c r="FP178" s="84"/>
      <c r="FQ178" s="84"/>
      <c r="FR178" s="84"/>
      <c r="FS178" s="84"/>
      <c r="FT178" s="84"/>
      <c r="FU178" s="84"/>
      <c r="FV178" s="84"/>
      <c r="FW178" s="84"/>
      <c r="FX178" s="84"/>
      <c r="FY178" s="84"/>
      <c r="FZ178" s="84"/>
      <c r="GA178" s="84"/>
      <c r="GB178" s="84"/>
      <c r="GC178" s="84"/>
      <c r="GD178" s="84"/>
      <c r="GE178" s="84"/>
      <c r="GF178" s="84"/>
      <c r="GG178" s="84"/>
      <c r="GH178" s="84"/>
      <c r="GI178" s="84"/>
      <c r="GJ178" s="84"/>
      <c r="GK178" s="84"/>
      <c r="GL178" s="84"/>
      <c r="GM178" s="84"/>
      <c r="GN178" s="84"/>
      <c r="GO178" s="84"/>
      <c r="GP178" s="84"/>
      <c r="GQ178" s="84"/>
      <c r="GR178" s="84"/>
      <c r="GS178" s="84"/>
      <c r="GT178" s="84"/>
      <c r="GU178" s="84"/>
      <c r="GV178" s="84"/>
      <c r="GW178" s="84"/>
      <c r="GX178" s="84"/>
      <c r="GY178" s="84"/>
      <c r="GZ178" s="84"/>
      <c r="HA178" s="84"/>
      <c r="HB178" s="84"/>
      <c r="HC178" s="84"/>
      <c r="HD178" s="84"/>
      <c r="HE178" s="84"/>
      <c r="HF178" s="84"/>
      <c r="HG178" s="84"/>
      <c r="HH178" s="84"/>
      <c r="HI178" s="84"/>
      <c r="HJ178" s="84"/>
      <c r="HK178" s="84"/>
      <c r="HL178" s="84"/>
      <c r="HM178" s="84"/>
      <c r="HN178" s="84"/>
      <c r="HO178" s="84"/>
      <c r="HP178" s="84"/>
      <c r="HQ178" s="84"/>
      <c r="HR178" s="84"/>
      <c r="HS178" s="84"/>
      <c r="HT178" s="84"/>
      <c r="HU178" s="84"/>
      <c r="HV178" s="84"/>
      <c r="HW178" s="84"/>
      <c r="HX178" s="84"/>
      <c r="HY178" s="84"/>
      <c r="HZ178" s="84"/>
      <c r="IA178" s="84"/>
      <c r="IB178" s="84"/>
      <c r="IC178" s="84"/>
      <c r="ID178" s="84"/>
      <c r="IE178" s="84"/>
      <c r="IF178" s="84"/>
      <c r="IG178" s="84"/>
      <c r="IH178" s="84"/>
      <c r="II178" s="84"/>
      <c r="IJ178" s="84"/>
      <c r="IK178" s="84"/>
      <c r="IL178" s="84"/>
      <c r="IM178" s="84"/>
      <c r="IN178" s="84"/>
      <c r="IO178" s="84"/>
      <c r="IP178" s="84"/>
      <c r="IQ178" s="84"/>
      <c r="IR178" s="84"/>
      <c r="IS178" s="84"/>
      <c r="IT178" s="84"/>
      <c r="IU178" s="84"/>
      <c r="IV178" s="84"/>
      <c r="IW178" s="84"/>
      <c r="IX178" s="84"/>
      <c r="IY178" s="84"/>
      <c r="IZ178" s="84"/>
      <c r="JA178" s="84"/>
      <c r="JB178" s="84"/>
      <c r="JC178" s="84"/>
      <c r="JD178" s="84"/>
      <c r="JE178" s="84"/>
      <c r="JF178" s="84"/>
      <c r="JG178" s="84"/>
      <c r="JH178" s="84"/>
      <c r="JI178" s="84"/>
      <c r="JJ178" s="84"/>
      <c r="JK178" s="84"/>
      <c r="JL178" s="84"/>
      <c r="JM178" s="84"/>
      <c r="JN178" s="84"/>
      <c r="JO178" s="84"/>
      <c r="JP178" s="84"/>
      <c r="JQ178" s="84"/>
      <c r="JR178" s="84"/>
      <c r="JS178" s="84"/>
      <c r="JT178" s="84"/>
      <c r="JU178" s="84"/>
      <c r="JV178" s="84"/>
      <c r="JW178" s="84"/>
      <c r="JX178" s="84"/>
      <c r="JY178" s="84"/>
      <c r="JZ178" s="84"/>
      <c r="KA178" s="84"/>
      <c r="KB178" s="84"/>
      <c r="KC178" s="84"/>
      <c r="KD178" s="84"/>
      <c r="KE178" s="84"/>
      <c r="KF178" s="84"/>
      <c r="KG178" s="84"/>
      <c r="KH178" s="84"/>
      <c r="KI178" s="84"/>
      <c r="KJ178" s="84"/>
      <c r="KK178" s="84"/>
      <c r="KL178" s="84"/>
      <c r="KM178" s="84"/>
      <c r="KN178" s="84"/>
      <c r="KO178" s="84"/>
      <c r="KP178" s="84"/>
      <c r="KQ178" s="84"/>
      <c r="KR178" s="84"/>
      <c r="KS178" s="84"/>
      <c r="KT178" s="84"/>
      <c r="KU178" s="84"/>
      <c r="KV178" s="84"/>
      <c r="KW178" s="84"/>
      <c r="KX178" s="84"/>
      <c r="KY178" s="84"/>
      <c r="KZ178" s="84"/>
      <c r="LA178" s="84"/>
      <c r="LB178" s="84"/>
      <c r="LC178" s="84"/>
      <c r="LD178" s="84"/>
      <c r="LE178" s="84"/>
      <c r="LF178" s="84"/>
      <c r="LG178" s="84"/>
      <c r="LH178" s="84"/>
      <c r="LI178" s="84"/>
      <c r="LJ178" s="84"/>
      <c r="LK178" s="84"/>
      <c r="LL178" s="84"/>
      <c r="LM178" s="84"/>
      <c r="LN178" s="84"/>
      <c r="LO178" s="84"/>
      <c r="LP178" s="84"/>
      <c r="LQ178" s="84"/>
      <c r="LR178" s="84"/>
      <c r="LS178" s="84"/>
      <c r="LT178" s="84"/>
      <c r="LU178" s="84"/>
      <c r="LV178" s="84"/>
      <c r="LW178" s="84"/>
      <c r="LX178" s="84"/>
      <c r="LY178" s="84"/>
      <c r="LZ178" s="84"/>
      <c r="MA178" s="84"/>
      <c r="MB178" s="84"/>
      <c r="MC178" s="84"/>
      <c r="MD178" s="84"/>
      <c r="ME178" s="84"/>
      <c r="MF178" s="84"/>
      <c r="MG178" s="84"/>
      <c r="MH178" s="84"/>
      <c r="MI178" s="84"/>
      <c r="MJ178" s="84"/>
      <c r="MK178" s="84"/>
      <c r="ML178" s="84"/>
      <c r="MM178" s="84"/>
      <c r="MN178" s="84"/>
      <c r="MO178" s="84"/>
      <c r="MP178" s="84"/>
      <c r="MQ178" s="84"/>
      <c r="MR178" s="84"/>
      <c r="MS178" s="84"/>
      <c r="MT178" s="84"/>
      <c r="MU178" s="84"/>
      <c r="MV178" s="84"/>
      <c r="MW178" s="84"/>
      <c r="MX178" s="84"/>
      <c r="MY178" s="84"/>
      <c r="MZ178" s="84"/>
      <c r="NA178" s="84"/>
      <c r="NB178" s="84"/>
      <c r="NC178" s="84"/>
      <c r="ND178" s="84"/>
      <c r="NE178" s="84"/>
      <c r="NF178" s="84"/>
      <c r="NG178" s="84"/>
      <c r="NH178" s="84"/>
      <c r="NI178" s="84"/>
      <c r="NJ178" s="84"/>
      <c r="NK178" s="84"/>
      <c r="NL178" s="84"/>
      <c r="NM178" s="84"/>
      <c r="NN178" s="84"/>
      <c r="NO178" s="84"/>
      <c r="NP178" s="84"/>
      <c r="NQ178" s="84"/>
      <c r="NR178" s="84"/>
      <c r="NS178" s="84"/>
      <c r="NT178" s="84"/>
      <c r="NU178" s="84"/>
      <c r="NV178" s="84"/>
      <c r="NW178" s="84"/>
    </row>
    <row r="179" spans="1:387" s="40" customFormat="1" ht="99" customHeight="1" x14ac:dyDescent="0.25">
      <c r="A179" s="79"/>
      <c r="B179" s="79"/>
      <c r="C179" s="79">
        <v>1</v>
      </c>
      <c r="D179" s="79"/>
      <c r="E179" s="79"/>
      <c r="F179" s="30"/>
      <c r="G179" s="30"/>
      <c r="H179" s="30">
        <v>1</v>
      </c>
      <c r="I179" s="30"/>
      <c r="J179" s="30"/>
      <c r="K179" s="30"/>
      <c r="L179" s="30"/>
      <c r="M179" s="32" t="s">
        <v>1727</v>
      </c>
      <c r="N179" s="33" t="s">
        <v>309</v>
      </c>
      <c r="O179" s="3" t="s">
        <v>1759</v>
      </c>
      <c r="P179" s="34" t="s">
        <v>2150</v>
      </c>
      <c r="Q179" s="10" t="s">
        <v>1937</v>
      </c>
      <c r="R179" s="32" t="s">
        <v>1728</v>
      </c>
      <c r="S179" s="35" t="s">
        <v>1729</v>
      </c>
      <c r="T179" s="82">
        <v>44791</v>
      </c>
      <c r="U179" s="82">
        <v>44796</v>
      </c>
      <c r="V179" s="82">
        <v>44910</v>
      </c>
      <c r="W179" s="36">
        <v>60000000</v>
      </c>
      <c r="X179" s="19">
        <v>0</v>
      </c>
      <c r="Y179" s="19">
        <v>0</v>
      </c>
      <c r="Z179" s="19">
        <v>0</v>
      </c>
      <c r="AA179" s="19">
        <v>0</v>
      </c>
      <c r="AB179" s="22">
        <f t="shared" si="17"/>
        <v>60000000</v>
      </c>
      <c r="AC179" s="19">
        <v>0</v>
      </c>
      <c r="AD179" s="22">
        <f t="shared" si="20"/>
        <v>60000000</v>
      </c>
      <c r="AE179" s="20">
        <v>0</v>
      </c>
      <c r="AF179" s="22">
        <f t="shared" si="21"/>
        <v>60000000</v>
      </c>
      <c r="AG179" s="38" t="s">
        <v>1730</v>
      </c>
      <c r="AH179" s="37" t="s">
        <v>1013</v>
      </c>
      <c r="AI179" s="37" t="s">
        <v>1652</v>
      </c>
      <c r="AJ179" s="39">
        <v>901041558</v>
      </c>
      <c r="AK179" s="39">
        <v>1</v>
      </c>
      <c r="AL179" s="37" t="s">
        <v>1653</v>
      </c>
      <c r="AM179" s="39">
        <v>3175111034</v>
      </c>
      <c r="AN179" s="108" t="s">
        <v>1654</v>
      </c>
      <c r="AO179" s="109" t="s">
        <v>1731</v>
      </c>
      <c r="AP179" s="84"/>
      <c r="AQ179" s="84"/>
      <c r="AR179" s="84"/>
      <c r="AS179" s="84"/>
      <c r="AT179" s="84"/>
      <c r="AU179" s="84"/>
      <c r="AV179" s="84"/>
      <c r="AW179" s="84"/>
      <c r="AX179" s="84"/>
      <c r="AY179" s="84"/>
      <c r="AZ179" s="84"/>
      <c r="BA179" s="84"/>
      <c r="BB179" s="84"/>
      <c r="BC179" s="84"/>
      <c r="BD179" s="84"/>
      <c r="BE179" s="84"/>
      <c r="BF179" s="84"/>
      <c r="BG179" s="84"/>
      <c r="BH179" s="84"/>
      <c r="BI179" s="84"/>
      <c r="BJ179" s="84"/>
      <c r="BK179" s="84"/>
      <c r="BL179" s="84"/>
      <c r="BM179" s="84"/>
      <c r="BN179" s="84"/>
      <c r="BO179" s="84"/>
      <c r="BP179" s="84"/>
      <c r="BQ179" s="84"/>
      <c r="BR179" s="84"/>
      <c r="BS179" s="84"/>
      <c r="BT179" s="84"/>
      <c r="BU179" s="84"/>
      <c r="BV179" s="84"/>
      <c r="BW179" s="84"/>
      <c r="BX179" s="84"/>
      <c r="BY179" s="84"/>
      <c r="BZ179" s="84"/>
      <c r="CA179" s="84"/>
      <c r="CB179" s="84"/>
      <c r="CC179" s="84"/>
      <c r="CD179" s="84"/>
      <c r="CE179" s="84"/>
      <c r="CF179" s="84"/>
      <c r="CG179" s="84"/>
      <c r="CH179" s="84"/>
      <c r="CI179" s="84"/>
      <c r="CJ179" s="84"/>
      <c r="CK179" s="84"/>
      <c r="CL179" s="84"/>
      <c r="CM179" s="84"/>
      <c r="CN179" s="84"/>
      <c r="CO179" s="84"/>
      <c r="CP179" s="84"/>
      <c r="CQ179" s="84"/>
      <c r="CR179" s="84"/>
      <c r="CS179" s="84"/>
      <c r="CT179" s="84"/>
      <c r="CU179" s="84"/>
      <c r="CV179" s="84"/>
      <c r="CW179" s="84"/>
      <c r="CX179" s="84"/>
      <c r="CY179" s="84"/>
      <c r="CZ179" s="84"/>
      <c r="DA179" s="84"/>
      <c r="DB179" s="84"/>
      <c r="DC179" s="84"/>
      <c r="DD179" s="84"/>
      <c r="DE179" s="84"/>
      <c r="DF179" s="84"/>
      <c r="DG179" s="84"/>
      <c r="DH179" s="84"/>
      <c r="DI179" s="84"/>
      <c r="DJ179" s="84"/>
      <c r="DK179" s="84"/>
      <c r="DL179" s="84"/>
      <c r="DM179" s="84"/>
      <c r="DN179" s="84"/>
      <c r="DO179" s="84"/>
      <c r="DP179" s="84"/>
      <c r="DQ179" s="84"/>
      <c r="DR179" s="84"/>
      <c r="DS179" s="84"/>
      <c r="DT179" s="84"/>
      <c r="DU179" s="84"/>
      <c r="DV179" s="84"/>
      <c r="DW179" s="84"/>
      <c r="DX179" s="84"/>
      <c r="DY179" s="84"/>
      <c r="DZ179" s="84"/>
      <c r="EA179" s="84"/>
      <c r="EB179" s="84"/>
      <c r="EC179" s="84"/>
      <c r="ED179" s="84"/>
      <c r="EE179" s="84"/>
      <c r="EF179" s="84"/>
      <c r="EG179" s="84"/>
      <c r="EH179" s="84"/>
      <c r="EI179" s="84"/>
      <c r="EJ179" s="84"/>
      <c r="EK179" s="84"/>
      <c r="EL179" s="84"/>
      <c r="EM179" s="84"/>
      <c r="EN179" s="84"/>
      <c r="EO179" s="84"/>
      <c r="EP179" s="84"/>
      <c r="EQ179" s="84"/>
      <c r="ER179" s="84"/>
      <c r="ES179" s="84"/>
      <c r="ET179" s="84"/>
      <c r="EU179" s="84"/>
      <c r="EV179" s="84"/>
      <c r="EW179" s="84"/>
      <c r="EX179" s="84"/>
      <c r="EY179" s="84"/>
      <c r="EZ179" s="84"/>
      <c r="FA179" s="84"/>
      <c r="FB179" s="84"/>
      <c r="FC179" s="84"/>
      <c r="FD179" s="84"/>
      <c r="FE179" s="84"/>
      <c r="FF179" s="84"/>
      <c r="FG179" s="84"/>
      <c r="FH179" s="84"/>
      <c r="FI179" s="84"/>
      <c r="FJ179" s="84"/>
      <c r="FK179" s="84"/>
      <c r="FL179" s="84"/>
      <c r="FM179" s="84"/>
      <c r="FN179" s="84"/>
      <c r="FO179" s="84"/>
      <c r="FP179" s="84"/>
      <c r="FQ179" s="84"/>
      <c r="FR179" s="84"/>
      <c r="FS179" s="84"/>
      <c r="FT179" s="84"/>
      <c r="FU179" s="84"/>
      <c r="FV179" s="84"/>
      <c r="FW179" s="84"/>
      <c r="FX179" s="84"/>
      <c r="FY179" s="84"/>
      <c r="FZ179" s="84"/>
      <c r="GA179" s="84"/>
      <c r="GB179" s="84"/>
      <c r="GC179" s="84"/>
      <c r="GD179" s="84"/>
      <c r="GE179" s="84"/>
      <c r="GF179" s="84"/>
      <c r="GG179" s="84"/>
      <c r="GH179" s="84"/>
      <c r="GI179" s="84"/>
      <c r="GJ179" s="84"/>
      <c r="GK179" s="84"/>
      <c r="GL179" s="84"/>
      <c r="GM179" s="84"/>
      <c r="GN179" s="84"/>
      <c r="GO179" s="84"/>
      <c r="GP179" s="84"/>
      <c r="GQ179" s="84"/>
      <c r="GR179" s="84"/>
      <c r="GS179" s="84"/>
      <c r="GT179" s="84"/>
      <c r="GU179" s="84"/>
      <c r="GV179" s="84"/>
      <c r="GW179" s="84"/>
      <c r="GX179" s="84"/>
      <c r="GY179" s="84"/>
      <c r="GZ179" s="84"/>
      <c r="HA179" s="84"/>
      <c r="HB179" s="84"/>
      <c r="HC179" s="84"/>
      <c r="HD179" s="84"/>
      <c r="HE179" s="84"/>
      <c r="HF179" s="84"/>
      <c r="HG179" s="84"/>
      <c r="HH179" s="84"/>
      <c r="HI179" s="84"/>
      <c r="HJ179" s="84"/>
      <c r="HK179" s="84"/>
      <c r="HL179" s="84"/>
      <c r="HM179" s="84"/>
      <c r="HN179" s="84"/>
      <c r="HO179" s="84"/>
      <c r="HP179" s="84"/>
      <c r="HQ179" s="84"/>
      <c r="HR179" s="84"/>
      <c r="HS179" s="84"/>
      <c r="HT179" s="84"/>
      <c r="HU179" s="84"/>
      <c r="HV179" s="84"/>
      <c r="HW179" s="84"/>
      <c r="HX179" s="84"/>
      <c r="HY179" s="84"/>
      <c r="HZ179" s="84"/>
      <c r="IA179" s="84"/>
      <c r="IB179" s="84"/>
      <c r="IC179" s="84"/>
      <c r="ID179" s="84"/>
      <c r="IE179" s="84"/>
      <c r="IF179" s="84"/>
      <c r="IG179" s="84"/>
      <c r="IH179" s="84"/>
      <c r="II179" s="84"/>
      <c r="IJ179" s="84"/>
      <c r="IK179" s="84"/>
      <c r="IL179" s="84"/>
      <c r="IM179" s="84"/>
      <c r="IN179" s="84"/>
      <c r="IO179" s="84"/>
      <c r="IP179" s="84"/>
      <c r="IQ179" s="84"/>
      <c r="IR179" s="84"/>
      <c r="IS179" s="84"/>
      <c r="IT179" s="84"/>
      <c r="IU179" s="84"/>
      <c r="IV179" s="84"/>
      <c r="IW179" s="84"/>
      <c r="IX179" s="84"/>
      <c r="IY179" s="84"/>
      <c r="IZ179" s="84"/>
      <c r="JA179" s="84"/>
      <c r="JB179" s="84"/>
      <c r="JC179" s="84"/>
      <c r="JD179" s="84"/>
      <c r="JE179" s="84"/>
      <c r="JF179" s="84"/>
      <c r="JG179" s="84"/>
      <c r="JH179" s="84"/>
      <c r="JI179" s="84"/>
      <c r="JJ179" s="84"/>
      <c r="JK179" s="84"/>
      <c r="JL179" s="84"/>
      <c r="JM179" s="84"/>
      <c r="JN179" s="84"/>
      <c r="JO179" s="84"/>
      <c r="JP179" s="84"/>
      <c r="JQ179" s="84"/>
      <c r="JR179" s="84"/>
      <c r="JS179" s="84"/>
      <c r="JT179" s="84"/>
      <c r="JU179" s="84"/>
      <c r="JV179" s="84"/>
      <c r="JW179" s="84"/>
      <c r="JX179" s="84"/>
      <c r="JY179" s="84"/>
      <c r="JZ179" s="84"/>
      <c r="KA179" s="84"/>
      <c r="KB179" s="84"/>
      <c r="KC179" s="84"/>
      <c r="KD179" s="84"/>
      <c r="KE179" s="84"/>
      <c r="KF179" s="84"/>
      <c r="KG179" s="84"/>
      <c r="KH179" s="84"/>
      <c r="KI179" s="84"/>
      <c r="KJ179" s="84"/>
      <c r="KK179" s="84"/>
      <c r="KL179" s="84"/>
      <c r="KM179" s="84"/>
      <c r="KN179" s="84"/>
      <c r="KO179" s="84"/>
      <c r="KP179" s="84"/>
      <c r="KQ179" s="84"/>
      <c r="KR179" s="84"/>
      <c r="KS179" s="84"/>
      <c r="KT179" s="84"/>
      <c r="KU179" s="84"/>
      <c r="KV179" s="84"/>
      <c r="KW179" s="84"/>
      <c r="KX179" s="84"/>
      <c r="KY179" s="84"/>
      <c r="KZ179" s="84"/>
      <c r="LA179" s="84"/>
      <c r="LB179" s="84"/>
      <c r="LC179" s="84"/>
      <c r="LD179" s="84"/>
      <c r="LE179" s="84"/>
      <c r="LF179" s="84"/>
      <c r="LG179" s="84"/>
      <c r="LH179" s="84"/>
      <c r="LI179" s="84"/>
      <c r="LJ179" s="84"/>
      <c r="LK179" s="84"/>
      <c r="LL179" s="84"/>
      <c r="LM179" s="84"/>
      <c r="LN179" s="84"/>
      <c r="LO179" s="84"/>
      <c r="LP179" s="84"/>
      <c r="LQ179" s="84"/>
      <c r="LR179" s="84"/>
      <c r="LS179" s="84"/>
      <c r="LT179" s="84"/>
      <c r="LU179" s="84"/>
      <c r="LV179" s="84"/>
      <c r="LW179" s="84"/>
      <c r="LX179" s="84"/>
      <c r="LY179" s="84"/>
      <c r="LZ179" s="84"/>
      <c r="MA179" s="84"/>
      <c r="MB179" s="84"/>
      <c r="MC179" s="84"/>
      <c r="MD179" s="84"/>
      <c r="ME179" s="84"/>
      <c r="MF179" s="84"/>
      <c r="MG179" s="84"/>
      <c r="MH179" s="84"/>
      <c r="MI179" s="84"/>
      <c r="MJ179" s="84"/>
      <c r="MK179" s="84"/>
      <c r="ML179" s="84"/>
      <c r="MM179" s="84"/>
      <c r="MN179" s="84"/>
      <c r="MO179" s="84"/>
      <c r="MP179" s="84"/>
      <c r="MQ179" s="84"/>
      <c r="MR179" s="84"/>
      <c r="MS179" s="84"/>
      <c r="MT179" s="84"/>
      <c r="MU179" s="84"/>
      <c r="MV179" s="84"/>
      <c r="MW179" s="84"/>
      <c r="MX179" s="84"/>
      <c r="MY179" s="84"/>
      <c r="MZ179" s="84"/>
      <c r="NA179" s="84"/>
      <c r="NB179" s="84"/>
      <c r="NC179" s="84"/>
      <c r="ND179" s="84"/>
      <c r="NE179" s="84"/>
      <c r="NF179" s="84"/>
      <c r="NG179" s="84"/>
      <c r="NH179" s="84"/>
      <c r="NI179" s="84"/>
      <c r="NJ179" s="84"/>
      <c r="NK179" s="84"/>
      <c r="NL179" s="84"/>
      <c r="NM179" s="84"/>
      <c r="NN179" s="84"/>
      <c r="NO179" s="84"/>
      <c r="NP179" s="84"/>
      <c r="NQ179" s="84"/>
      <c r="NR179" s="84"/>
      <c r="NS179" s="84"/>
      <c r="NT179" s="84"/>
      <c r="NU179" s="84"/>
      <c r="NV179" s="84"/>
      <c r="NW179" s="84"/>
    </row>
    <row r="180" spans="1:387" s="40" customFormat="1" ht="99" customHeight="1" x14ac:dyDescent="0.25">
      <c r="A180" s="79"/>
      <c r="B180" s="79"/>
      <c r="C180" s="79">
        <v>1</v>
      </c>
      <c r="D180" s="79"/>
      <c r="E180" s="79"/>
      <c r="F180" s="30">
        <v>1</v>
      </c>
      <c r="G180" s="30"/>
      <c r="H180" s="30"/>
      <c r="I180" s="30"/>
      <c r="J180" s="30"/>
      <c r="K180" s="30"/>
      <c r="L180" s="30"/>
      <c r="M180" s="32" t="s">
        <v>1061</v>
      </c>
      <c r="N180" s="33" t="s">
        <v>322</v>
      </c>
      <c r="O180" s="3" t="s">
        <v>1760</v>
      </c>
      <c r="P180" s="34" t="s">
        <v>2151</v>
      </c>
      <c r="Q180" s="10" t="s">
        <v>1938</v>
      </c>
      <c r="R180" s="32" t="s">
        <v>655</v>
      </c>
      <c r="S180" s="35" t="s">
        <v>1751</v>
      </c>
      <c r="T180" s="82">
        <v>44796</v>
      </c>
      <c r="U180" s="82">
        <v>44804</v>
      </c>
      <c r="V180" s="82">
        <v>44926</v>
      </c>
      <c r="W180" s="36">
        <v>325916237</v>
      </c>
      <c r="X180" s="19">
        <v>0</v>
      </c>
      <c r="Y180" s="19">
        <v>0</v>
      </c>
      <c r="Z180" s="19">
        <v>0</v>
      </c>
      <c r="AA180" s="19">
        <v>0</v>
      </c>
      <c r="AB180" s="22">
        <f t="shared" si="17"/>
        <v>325916237</v>
      </c>
      <c r="AC180" s="19">
        <v>0</v>
      </c>
      <c r="AD180" s="22">
        <f t="shared" si="20"/>
        <v>325916237</v>
      </c>
      <c r="AE180" s="20">
        <v>0</v>
      </c>
      <c r="AF180" s="22">
        <f t="shared" si="21"/>
        <v>325916237</v>
      </c>
      <c r="AG180" s="38" t="s">
        <v>1752</v>
      </c>
      <c r="AH180" s="37" t="s">
        <v>1013</v>
      </c>
      <c r="AI180" s="37" t="s">
        <v>656</v>
      </c>
      <c r="AJ180" s="39">
        <v>860007336</v>
      </c>
      <c r="AK180" s="39">
        <v>1</v>
      </c>
      <c r="AL180" s="37" t="s">
        <v>657</v>
      </c>
      <c r="AM180" s="39">
        <v>7420100</v>
      </c>
      <c r="AN180" s="108" t="s">
        <v>658</v>
      </c>
      <c r="AO180" s="109" t="s">
        <v>20</v>
      </c>
      <c r="AP180" s="84"/>
      <c r="AQ180" s="84"/>
      <c r="AR180" s="84"/>
      <c r="AS180" s="84"/>
      <c r="AT180" s="84"/>
      <c r="AU180" s="84"/>
      <c r="AV180" s="84"/>
      <c r="AW180" s="84"/>
      <c r="AX180" s="84"/>
      <c r="AY180" s="84"/>
      <c r="AZ180" s="84"/>
      <c r="BA180" s="84"/>
      <c r="BB180" s="84"/>
      <c r="BC180" s="84"/>
      <c r="BD180" s="84"/>
      <c r="BE180" s="84"/>
      <c r="BF180" s="84"/>
      <c r="BG180" s="84"/>
      <c r="BH180" s="84"/>
      <c r="BI180" s="84"/>
      <c r="BJ180" s="84"/>
      <c r="BK180" s="84"/>
      <c r="BL180" s="84"/>
      <c r="BM180" s="84"/>
      <c r="BN180" s="84"/>
      <c r="BO180" s="84"/>
      <c r="BP180" s="84"/>
      <c r="BQ180" s="84"/>
      <c r="BR180" s="84"/>
      <c r="BS180" s="84"/>
      <c r="BT180" s="84"/>
      <c r="BU180" s="84"/>
      <c r="BV180" s="84"/>
      <c r="BW180" s="84"/>
      <c r="BX180" s="84"/>
      <c r="BY180" s="84"/>
      <c r="BZ180" s="84"/>
      <c r="CA180" s="84"/>
      <c r="CB180" s="84"/>
      <c r="CC180" s="84"/>
      <c r="CD180" s="84"/>
      <c r="CE180" s="84"/>
      <c r="CF180" s="84"/>
      <c r="CG180" s="84"/>
      <c r="CH180" s="84"/>
      <c r="CI180" s="84"/>
      <c r="CJ180" s="84"/>
      <c r="CK180" s="84"/>
      <c r="CL180" s="84"/>
      <c r="CM180" s="84"/>
      <c r="CN180" s="84"/>
      <c r="CO180" s="84"/>
      <c r="CP180" s="84"/>
      <c r="CQ180" s="84"/>
      <c r="CR180" s="84"/>
      <c r="CS180" s="84"/>
      <c r="CT180" s="84"/>
      <c r="CU180" s="84"/>
      <c r="CV180" s="84"/>
      <c r="CW180" s="84"/>
      <c r="CX180" s="84"/>
      <c r="CY180" s="84"/>
      <c r="CZ180" s="84"/>
      <c r="DA180" s="84"/>
      <c r="DB180" s="84"/>
      <c r="DC180" s="84"/>
      <c r="DD180" s="84"/>
      <c r="DE180" s="84"/>
      <c r="DF180" s="84"/>
      <c r="DG180" s="84"/>
      <c r="DH180" s="84"/>
      <c r="DI180" s="84"/>
      <c r="DJ180" s="84"/>
      <c r="DK180" s="84"/>
      <c r="DL180" s="84"/>
      <c r="DM180" s="84"/>
      <c r="DN180" s="84"/>
      <c r="DO180" s="84"/>
      <c r="DP180" s="84"/>
      <c r="DQ180" s="84"/>
      <c r="DR180" s="84"/>
      <c r="DS180" s="84"/>
      <c r="DT180" s="84"/>
      <c r="DU180" s="84"/>
      <c r="DV180" s="84"/>
      <c r="DW180" s="84"/>
      <c r="DX180" s="84"/>
      <c r="DY180" s="84"/>
      <c r="DZ180" s="84"/>
      <c r="EA180" s="84"/>
      <c r="EB180" s="84"/>
      <c r="EC180" s="84"/>
      <c r="ED180" s="84"/>
      <c r="EE180" s="84"/>
      <c r="EF180" s="84"/>
      <c r="EG180" s="84"/>
      <c r="EH180" s="84"/>
      <c r="EI180" s="84"/>
      <c r="EJ180" s="84"/>
      <c r="EK180" s="84"/>
      <c r="EL180" s="84"/>
      <c r="EM180" s="84"/>
      <c r="EN180" s="84"/>
      <c r="EO180" s="84"/>
      <c r="EP180" s="84"/>
      <c r="EQ180" s="84"/>
      <c r="ER180" s="84"/>
      <c r="ES180" s="84"/>
      <c r="ET180" s="84"/>
      <c r="EU180" s="84"/>
      <c r="EV180" s="84"/>
      <c r="EW180" s="84"/>
      <c r="EX180" s="84"/>
      <c r="EY180" s="84"/>
      <c r="EZ180" s="84"/>
      <c r="FA180" s="84"/>
      <c r="FB180" s="84"/>
      <c r="FC180" s="84"/>
      <c r="FD180" s="84"/>
      <c r="FE180" s="84"/>
      <c r="FF180" s="84"/>
      <c r="FG180" s="84"/>
      <c r="FH180" s="84"/>
      <c r="FI180" s="84"/>
      <c r="FJ180" s="84"/>
      <c r="FK180" s="84"/>
      <c r="FL180" s="84"/>
      <c r="FM180" s="84"/>
      <c r="FN180" s="84"/>
      <c r="FO180" s="84"/>
      <c r="FP180" s="84"/>
      <c r="FQ180" s="84"/>
      <c r="FR180" s="84"/>
      <c r="FS180" s="84"/>
      <c r="FT180" s="84"/>
      <c r="FU180" s="84"/>
      <c r="FV180" s="84"/>
      <c r="FW180" s="84"/>
      <c r="FX180" s="84"/>
      <c r="FY180" s="84"/>
      <c r="FZ180" s="84"/>
      <c r="GA180" s="84"/>
      <c r="GB180" s="84"/>
      <c r="GC180" s="84"/>
      <c r="GD180" s="84"/>
      <c r="GE180" s="84"/>
      <c r="GF180" s="84"/>
      <c r="GG180" s="84"/>
      <c r="GH180" s="84"/>
      <c r="GI180" s="84"/>
      <c r="GJ180" s="84"/>
      <c r="GK180" s="84"/>
      <c r="GL180" s="84"/>
      <c r="GM180" s="84"/>
      <c r="GN180" s="84"/>
      <c r="GO180" s="84"/>
      <c r="GP180" s="84"/>
      <c r="GQ180" s="84"/>
      <c r="GR180" s="84"/>
      <c r="GS180" s="84"/>
      <c r="GT180" s="84"/>
      <c r="GU180" s="84"/>
      <c r="GV180" s="84"/>
      <c r="GW180" s="84"/>
      <c r="GX180" s="84"/>
      <c r="GY180" s="84"/>
      <c r="GZ180" s="84"/>
      <c r="HA180" s="84"/>
      <c r="HB180" s="84"/>
      <c r="HC180" s="84"/>
      <c r="HD180" s="84"/>
      <c r="HE180" s="84"/>
      <c r="HF180" s="84"/>
      <c r="HG180" s="84"/>
      <c r="HH180" s="84"/>
      <c r="HI180" s="84"/>
      <c r="HJ180" s="84"/>
      <c r="HK180" s="84"/>
      <c r="HL180" s="84"/>
      <c r="HM180" s="84"/>
      <c r="HN180" s="84"/>
      <c r="HO180" s="84"/>
      <c r="HP180" s="84"/>
      <c r="HQ180" s="84"/>
      <c r="HR180" s="84"/>
      <c r="HS180" s="84"/>
      <c r="HT180" s="84"/>
      <c r="HU180" s="84"/>
      <c r="HV180" s="84"/>
      <c r="HW180" s="84"/>
      <c r="HX180" s="84"/>
      <c r="HY180" s="84"/>
      <c r="HZ180" s="84"/>
      <c r="IA180" s="84"/>
      <c r="IB180" s="84"/>
      <c r="IC180" s="84"/>
      <c r="ID180" s="84"/>
      <c r="IE180" s="84"/>
      <c r="IF180" s="84"/>
      <c r="IG180" s="84"/>
      <c r="IH180" s="84"/>
      <c r="II180" s="84"/>
      <c r="IJ180" s="84"/>
      <c r="IK180" s="84"/>
      <c r="IL180" s="84"/>
      <c r="IM180" s="84"/>
      <c r="IN180" s="84"/>
      <c r="IO180" s="84"/>
      <c r="IP180" s="84"/>
      <c r="IQ180" s="84"/>
      <c r="IR180" s="84"/>
      <c r="IS180" s="84"/>
      <c r="IT180" s="84"/>
      <c r="IU180" s="84"/>
      <c r="IV180" s="84"/>
      <c r="IW180" s="84"/>
      <c r="IX180" s="84"/>
      <c r="IY180" s="84"/>
      <c r="IZ180" s="84"/>
      <c r="JA180" s="84"/>
      <c r="JB180" s="84"/>
      <c r="JC180" s="84"/>
      <c r="JD180" s="84"/>
      <c r="JE180" s="84"/>
      <c r="JF180" s="84"/>
      <c r="JG180" s="84"/>
      <c r="JH180" s="84"/>
      <c r="JI180" s="84"/>
      <c r="JJ180" s="84"/>
      <c r="JK180" s="84"/>
      <c r="JL180" s="84"/>
      <c r="JM180" s="84"/>
      <c r="JN180" s="84"/>
      <c r="JO180" s="84"/>
      <c r="JP180" s="84"/>
      <c r="JQ180" s="84"/>
      <c r="JR180" s="84"/>
      <c r="JS180" s="84"/>
      <c r="JT180" s="84"/>
      <c r="JU180" s="84"/>
      <c r="JV180" s="84"/>
      <c r="JW180" s="84"/>
      <c r="JX180" s="84"/>
      <c r="JY180" s="84"/>
      <c r="JZ180" s="84"/>
      <c r="KA180" s="84"/>
      <c r="KB180" s="84"/>
      <c r="KC180" s="84"/>
      <c r="KD180" s="84"/>
      <c r="KE180" s="84"/>
      <c r="KF180" s="84"/>
      <c r="KG180" s="84"/>
      <c r="KH180" s="84"/>
      <c r="KI180" s="84"/>
      <c r="KJ180" s="84"/>
      <c r="KK180" s="84"/>
      <c r="KL180" s="84"/>
      <c r="KM180" s="84"/>
      <c r="KN180" s="84"/>
      <c r="KO180" s="84"/>
      <c r="KP180" s="84"/>
      <c r="KQ180" s="84"/>
      <c r="KR180" s="84"/>
      <c r="KS180" s="84"/>
      <c r="KT180" s="84"/>
      <c r="KU180" s="84"/>
      <c r="KV180" s="84"/>
      <c r="KW180" s="84"/>
      <c r="KX180" s="84"/>
      <c r="KY180" s="84"/>
      <c r="KZ180" s="84"/>
      <c r="LA180" s="84"/>
      <c r="LB180" s="84"/>
      <c r="LC180" s="84"/>
      <c r="LD180" s="84"/>
      <c r="LE180" s="84"/>
      <c r="LF180" s="84"/>
      <c r="LG180" s="84"/>
      <c r="LH180" s="84"/>
      <c r="LI180" s="84"/>
      <c r="LJ180" s="84"/>
      <c r="LK180" s="84"/>
      <c r="LL180" s="84"/>
      <c r="LM180" s="84"/>
      <c r="LN180" s="84"/>
      <c r="LO180" s="84"/>
      <c r="LP180" s="84"/>
      <c r="LQ180" s="84"/>
      <c r="LR180" s="84"/>
      <c r="LS180" s="84"/>
      <c r="LT180" s="84"/>
      <c r="LU180" s="84"/>
      <c r="LV180" s="84"/>
      <c r="LW180" s="84"/>
      <c r="LX180" s="84"/>
      <c r="LY180" s="84"/>
      <c r="LZ180" s="84"/>
      <c r="MA180" s="84"/>
      <c r="MB180" s="84"/>
      <c r="MC180" s="84"/>
      <c r="MD180" s="84"/>
      <c r="ME180" s="84"/>
      <c r="MF180" s="84"/>
      <c r="MG180" s="84"/>
      <c r="MH180" s="84"/>
      <c r="MI180" s="84"/>
      <c r="MJ180" s="84"/>
      <c r="MK180" s="84"/>
      <c r="ML180" s="84"/>
      <c r="MM180" s="84"/>
      <c r="MN180" s="84"/>
      <c r="MO180" s="84"/>
      <c r="MP180" s="84"/>
      <c r="MQ180" s="84"/>
      <c r="MR180" s="84"/>
      <c r="MS180" s="84"/>
      <c r="MT180" s="84"/>
      <c r="MU180" s="84"/>
      <c r="MV180" s="84"/>
      <c r="MW180" s="84"/>
      <c r="MX180" s="84"/>
      <c r="MY180" s="84"/>
      <c r="MZ180" s="84"/>
      <c r="NA180" s="84"/>
      <c r="NB180" s="84"/>
      <c r="NC180" s="84"/>
      <c r="ND180" s="84"/>
      <c r="NE180" s="84"/>
      <c r="NF180" s="84"/>
      <c r="NG180" s="84"/>
      <c r="NH180" s="84"/>
      <c r="NI180" s="84"/>
      <c r="NJ180" s="84"/>
      <c r="NK180" s="84"/>
      <c r="NL180" s="84"/>
      <c r="NM180" s="84"/>
      <c r="NN180" s="84"/>
      <c r="NO180" s="84"/>
      <c r="NP180" s="84"/>
      <c r="NQ180" s="84"/>
      <c r="NR180" s="84"/>
      <c r="NS180" s="84"/>
      <c r="NT180" s="84"/>
      <c r="NU180" s="84"/>
      <c r="NV180" s="84"/>
      <c r="NW180" s="84"/>
    </row>
    <row r="181" spans="1:387" s="40" customFormat="1" ht="99" customHeight="1" x14ac:dyDescent="0.25">
      <c r="A181" s="79"/>
      <c r="B181" s="79"/>
      <c r="C181" s="79">
        <v>1</v>
      </c>
      <c r="D181" s="79"/>
      <c r="E181" s="79"/>
      <c r="F181" s="30"/>
      <c r="G181" s="30"/>
      <c r="H181" s="30">
        <v>1</v>
      </c>
      <c r="I181" s="30"/>
      <c r="J181" s="30"/>
      <c r="K181" s="30"/>
      <c r="L181" s="30"/>
      <c r="M181" s="32" t="s">
        <v>1736</v>
      </c>
      <c r="N181" s="33" t="s">
        <v>86</v>
      </c>
      <c r="O181" s="3" t="s">
        <v>1761</v>
      </c>
      <c r="P181" s="34" t="s">
        <v>2152</v>
      </c>
      <c r="Q181" s="10" t="s">
        <v>1939</v>
      </c>
      <c r="R181" s="32" t="s">
        <v>1738</v>
      </c>
      <c r="S181" s="35" t="s">
        <v>1737</v>
      </c>
      <c r="T181" s="82">
        <v>44795</v>
      </c>
      <c r="U181" s="82">
        <v>44802</v>
      </c>
      <c r="V181" s="82">
        <v>44926</v>
      </c>
      <c r="W181" s="36">
        <v>55000000</v>
      </c>
      <c r="X181" s="19">
        <v>0</v>
      </c>
      <c r="Y181" s="19">
        <v>0</v>
      </c>
      <c r="Z181" s="19">
        <v>0</v>
      </c>
      <c r="AA181" s="19">
        <v>0</v>
      </c>
      <c r="AB181" s="22">
        <f t="shared" si="17"/>
        <v>55000000</v>
      </c>
      <c r="AC181" s="19">
        <v>0</v>
      </c>
      <c r="AD181" s="22">
        <f t="shared" si="20"/>
        <v>55000000</v>
      </c>
      <c r="AE181" s="20">
        <v>0</v>
      </c>
      <c r="AF181" s="22">
        <f t="shared" si="21"/>
        <v>55000000</v>
      </c>
      <c r="AG181" s="38" t="s">
        <v>504</v>
      </c>
      <c r="AH181" s="37" t="s">
        <v>1013</v>
      </c>
      <c r="AI181" s="37" t="s">
        <v>1740</v>
      </c>
      <c r="AJ181" s="39">
        <v>900861579</v>
      </c>
      <c r="AK181" s="39">
        <v>0</v>
      </c>
      <c r="AL181" s="37" t="s">
        <v>1741</v>
      </c>
      <c r="AM181" s="39">
        <v>2975542</v>
      </c>
      <c r="AN181" s="108" t="s">
        <v>1742</v>
      </c>
      <c r="AO181" s="109" t="s">
        <v>20</v>
      </c>
      <c r="AP181" s="84"/>
      <c r="AQ181" s="84"/>
      <c r="AR181" s="84"/>
      <c r="AS181" s="84"/>
      <c r="AT181" s="84"/>
      <c r="AU181" s="84"/>
      <c r="AV181" s="84"/>
      <c r="AW181" s="84"/>
      <c r="AX181" s="84"/>
      <c r="AY181" s="84"/>
      <c r="AZ181" s="84"/>
      <c r="BA181" s="84"/>
      <c r="BB181" s="84"/>
      <c r="BC181" s="84"/>
      <c r="BD181" s="84"/>
      <c r="BE181" s="84"/>
      <c r="BF181" s="84"/>
      <c r="BG181" s="84"/>
      <c r="BH181" s="84"/>
      <c r="BI181" s="84"/>
      <c r="BJ181" s="84"/>
      <c r="BK181" s="84"/>
      <c r="BL181" s="84"/>
      <c r="BM181" s="84"/>
      <c r="BN181" s="84"/>
      <c r="BO181" s="84"/>
      <c r="BP181" s="84"/>
      <c r="BQ181" s="84"/>
      <c r="BR181" s="84"/>
      <c r="BS181" s="84"/>
      <c r="BT181" s="84"/>
      <c r="BU181" s="84"/>
      <c r="BV181" s="84"/>
      <c r="BW181" s="84"/>
      <c r="BX181" s="84"/>
      <c r="BY181" s="84"/>
      <c r="BZ181" s="84"/>
      <c r="CA181" s="84"/>
      <c r="CB181" s="84"/>
      <c r="CC181" s="84"/>
      <c r="CD181" s="84"/>
      <c r="CE181" s="84"/>
      <c r="CF181" s="84"/>
      <c r="CG181" s="84"/>
      <c r="CH181" s="84"/>
      <c r="CI181" s="84"/>
      <c r="CJ181" s="84"/>
      <c r="CK181" s="84"/>
      <c r="CL181" s="84"/>
      <c r="CM181" s="84"/>
      <c r="CN181" s="84"/>
      <c r="CO181" s="84"/>
      <c r="CP181" s="84"/>
      <c r="CQ181" s="84"/>
      <c r="CR181" s="84"/>
      <c r="CS181" s="84"/>
      <c r="CT181" s="84"/>
      <c r="CU181" s="84"/>
      <c r="CV181" s="84"/>
      <c r="CW181" s="84"/>
      <c r="CX181" s="84"/>
      <c r="CY181" s="84"/>
      <c r="CZ181" s="84"/>
      <c r="DA181" s="84"/>
      <c r="DB181" s="84"/>
      <c r="DC181" s="84"/>
      <c r="DD181" s="84"/>
      <c r="DE181" s="84"/>
      <c r="DF181" s="84"/>
      <c r="DG181" s="84"/>
      <c r="DH181" s="84"/>
      <c r="DI181" s="84"/>
      <c r="DJ181" s="84"/>
      <c r="DK181" s="84"/>
      <c r="DL181" s="84"/>
      <c r="DM181" s="84"/>
      <c r="DN181" s="84"/>
      <c r="DO181" s="84"/>
      <c r="DP181" s="84"/>
      <c r="DQ181" s="84"/>
      <c r="DR181" s="84"/>
      <c r="DS181" s="84"/>
      <c r="DT181" s="84"/>
      <c r="DU181" s="84"/>
      <c r="DV181" s="84"/>
      <c r="DW181" s="84"/>
      <c r="DX181" s="84"/>
      <c r="DY181" s="84"/>
      <c r="DZ181" s="84"/>
      <c r="EA181" s="84"/>
      <c r="EB181" s="84"/>
      <c r="EC181" s="84"/>
      <c r="ED181" s="84"/>
      <c r="EE181" s="84"/>
      <c r="EF181" s="84"/>
      <c r="EG181" s="84"/>
      <c r="EH181" s="84"/>
      <c r="EI181" s="84"/>
      <c r="EJ181" s="84"/>
      <c r="EK181" s="84"/>
      <c r="EL181" s="84"/>
      <c r="EM181" s="84"/>
      <c r="EN181" s="84"/>
      <c r="EO181" s="84"/>
      <c r="EP181" s="84"/>
      <c r="EQ181" s="84"/>
      <c r="ER181" s="84"/>
      <c r="ES181" s="84"/>
      <c r="ET181" s="84"/>
      <c r="EU181" s="84"/>
      <c r="EV181" s="84"/>
      <c r="EW181" s="84"/>
      <c r="EX181" s="84"/>
      <c r="EY181" s="84"/>
      <c r="EZ181" s="84"/>
      <c r="FA181" s="84"/>
      <c r="FB181" s="84"/>
      <c r="FC181" s="84"/>
      <c r="FD181" s="84"/>
      <c r="FE181" s="84"/>
      <c r="FF181" s="84"/>
      <c r="FG181" s="84"/>
      <c r="FH181" s="84"/>
      <c r="FI181" s="84"/>
      <c r="FJ181" s="84"/>
      <c r="FK181" s="84"/>
      <c r="FL181" s="84"/>
      <c r="FM181" s="84"/>
      <c r="FN181" s="84"/>
      <c r="FO181" s="84"/>
      <c r="FP181" s="84"/>
      <c r="FQ181" s="84"/>
      <c r="FR181" s="84"/>
      <c r="FS181" s="84"/>
      <c r="FT181" s="84"/>
      <c r="FU181" s="84"/>
      <c r="FV181" s="84"/>
      <c r="FW181" s="84"/>
      <c r="FX181" s="84"/>
      <c r="FY181" s="84"/>
      <c r="FZ181" s="84"/>
      <c r="GA181" s="84"/>
      <c r="GB181" s="84"/>
      <c r="GC181" s="84"/>
      <c r="GD181" s="84"/>
      <c r="GE181" s="84"/>
      <c r="GF181" s="84"/>
      <c r="GG181" s="84"/>
      <c r="GH181" s="84"/>
      <c r="GI181" s="84"/>
      <c r="GJ181" s="84"/>
      <c r="GK181" s="84"/>
      <c r="GL181" s="84"/>
      <c r="GM181" s="84"/>
      <c r="GN181" s="84"/>
      <c r="GO181" s="84"/>
      <c r="GP181" s="84"/>
      <c r="GQ181" s="84"/>
      <c r="GR181" s="84"/>
      <c r="GS181" s="84"/>
      <c r="GT181" s="84"/>
      <c r="GU181" s="84"/>
      <c r="GV181" s="84"/>
      <c r="GW181" s="84"/>
      <c r="GX181" s="84"/>
      <c r="GY181" s="84"/>
      <c r="GZ181" s="84"/>
      <c r="HA181" s="84"/>
      <c r="HB181" s="84"/>
      <c r="HC181" s="84"/>
      <c r="HD181" s="84"/>
      <c r="HE181" s="84"/>
      <c r="HF181" s="84"/>
      <c r="HG181" s="84"/>
      <c r="HH181" s="84"/>
      <c r="HI181" s="84"/>
      <c r="HJ181" s="84"/>
      <c r="HK181" s="84"/>
      <c r="HL181" s="84"/>
      <c r="HM181" s="84"/>
      <c r="HN181" s="84"/>
      <c r="HO181" s="84"/>
      <c r="HP181" s="84"/>
      <c r="HQ181" s="84"/>
      <c r="HR181" s="84"/>
      <c r="HS181" s="84"/>
      <c r="HT181" s="84"/>
      <c r="HU181" s="84"/>
      <c r="HV181" s="84"/>
      <c r="HW181" s="84"/>
      <c r="HX181" s="84"/>
      <c r="HY181" s="84"/>
      <c r="HZ181" s="84"/>
      <c r="IA181" s="84"/>
      <c r="IB181" s="84"/>
      <c r="IC181" s="84"/>
      <c r="ID181" s="84"/>
      <c r="IE181" s="84"/>
      <c r="IF181" s="84"/>
      <c r="IG181" s="84"/>
      <c r="IH181" s="84"/>
      <c r="II181" s="84"/>
      <c r="IJ181" s="84"/>
      <c r="IK181" s="84"/>
      <c r="IL181" s="84"/>
      <c r="IM181" s="84"/>
      <c r="IN181" s="84"/>
      <c r="IO181" s="84"/>
      <c r="IP181" s="84"/>
      <c r="IQ181" s="84"/>
      <c r="IR181" s="84"/>
      <c r="IS181" s="84"/>
      <c r="IT181" s="84"/>
      <c r="IU181" s="84"/>
      <c r="IV181" s="84"/>
      <c r="IW181" s="84"/>
      <c r="IX181" s="84"/>
      <c r="IY181" s="84"/>
      <c r="IZ181" s="84"/>
      <c r="JA181" s="84"/>
      <c r="JB181" s="84"/>
      <c r="JC181" s="84"/>
      <c r="JD181" s="84"/>
      <c r="JE181" s="84"/>
      <c r="JF181" s="84"/>
      <c r="JG181" s="84"/>
      <c r="JH181" s="84"/>
      <c r="JI181" s="84"/>
      <c r="JJ181" s="84"/>
      <c r="JK181" s="84"/>
      <c r="JL181" s="84"/>
      <c r="JM181" s="84"/>
      <c r="JN181" s="84"/>
      <c r="JO181" s="84"/>
      <c r="JP181" s="84"/>
      <c r="JQ181" s="84"/>
      <c r="JR181" s="84"/>
      <c r="JS181" s="84"/>
      <c r="JT181" s="84"/>
      <c r="JU181" s="84"/>
      <c r="JV181" s="84"/>
      <c r="JW181" s="84"/>
      <c r="JX181" s="84"/>
      <c r="JY181" s="84"/>
      <c r="JZ181" s="84"/>
      <c r="KA181" s="84"/>
      <c r="KB181" s="84"/>
      <c r="KC181" s="84"/>
      <c r="KD181" s="84"/>
      <c r="KE181" s="84"/>
      <c r="KF181" s="84"/>
      <c r="KG181" s="84"/>
      <c r="KH181" s="84"/>
      <c r="KI181" s="84"/>
      <c r="KJ181" s="84"/>
      <c r="KK181" s="84"/>
      <c r="KL181" s="84"/>
      <c r="KM181" s="84"/>
      <c r="KN181" s="84"/>
      <c r="KO181" s="84"/>
      <c r="KP181" s="84"/>
      <c r="KQ181" s="84"/>
      <c r="KR181" s="84"/>
      <c r="KS181" s="84"/>
      <c r="KT181" s="84"/>
      <c r="KU181" s="84"/>
      <c r="KV181" s="84"/>
      <c r="KW181" s="84"/>
      <c r="KX181" s="84"/>
      <c r="KY181" s="84"/>
      <c r="KZ181" s="84"/>
      <c r="LA181" s="84"/>
      <c r="LB181" s="84"/>
      <c r="LC181" s="84"/>
      <c r="LD181" s="84"/>
      <c r="LE181" s="84"/>
      <c r="LF181" s="84"/>
      <c r="LG181" s="84"/>
      <c r="LH181" s="84"/>
      <c r="LI181" s="84"/>
      <c r="LJ181" s="84"/>
      <c r="LK181" s="84"/>
      <c r="LL181" s="84"/>
      <c r="LM181" s="84"/>
      <c r="LN181" s="84"/>
      <c r="LO181" s="84"/>
      <c r="LP181" s="84"/>
      <c r="LQ181" s="84"/>
      <c r="LR181" s="84"/>
      <c r="LS181" s="84"/>
      <c r="LT181" s="84"/>
      <c r="LU181" s="84"/>
      <c r="LV181" s="84"/>
      <c r="LW181" s="84"/>
      <c r="LX181" s="84"/>
      <c r="LY181" s="84"/>
      <c r="LZ181" s="84"/>
      <c r="MA181" s="84"/>
      <c r="MB181" s="84"/>
      <c r="MC181" s="84"/>
      <c r="MD181" s="84"/>
      <c r="ME181" s="84"/>
      <c r="MF181" s="84"/>
      <c r="MG181" s="84"/>
      <c r="MH181" s="84"/>
      <c r="MI181" s="84"/>
      <c r="MJ181" s="84"/>
      <c r="MK181" s="84"/>
      <c r="ML181" s="84"/>
      <c r="MM181" s="84"/>
      <c r="MN181" s="84"/>
      <c r="MO181" s="84"/>
      <c r="MP181" s="84"/>
      <c r="MQ181" s="84"/>
      <c r="MR181" s="84"/>
      <c r="MS181" s="84"/>
      <c r="MT181" s="84"/>
      <c r="MU181" s="84"/>
      <c r="MV181" s="84"/>
      <c r="MW181" s="84"/>
      <c r="MX181" s="84"/>
      <c r="MY181" s="84"/>
      <c r="MZ181" s="84"/>
      <c r="NA181" s="84"/>
      <c r="NB181" s="84"/>
      <c r="NC181" s="84"/>
      <c r="ND181" s="84"/>
      <c r="NE181" s="84"/>
      <c r="NF181" s="84"/>
      <c r="NG181" s="84"/>
      <c r="NH181" s="84"/>
      <c r="NI181" s="84"/>
      <c r="NJ181" s="84"/>
      <c r="NK181" s="84"/>
      <c r="NL181" s="84"/>
      <c r="NM181" s="84"/>
      <c r="NN181" s="84"/>
      <c r="NO181" s="84"/>
      <c r="NP181" s="84"/>
      <c r="NQ181" s="84"/>
      <c r="NR181" s="84"/>
      <c r="NS181" s="84"/>
      <c r="NT181" s="84"/>
      <c r="NU181" s="84"/>
      <c r="NV181" s="84"/>
      <c r="NW181" s="84"/>
    </row>
    <row r="182" spans="1:387" s="40" customFormat="1" ht="100.5" customHeight="1" x14ac:dyDescent="0.25">
      <c r="A182" s="79">
        <v>1</v>
      </c>
      <c r="B182" s="79"/>
      <c r="C182" s="79"/>
      <c r="D182" s="79"/>
      <c r="E182" s="79"/>
      <c r="F182" s="30"/>
      <c r="G182" s="30"/>
      <c r="H182" s="30"/>
      <c r="I182" s="30">
        <v>1</v>
      </c>
      <c r="J182" s="30"/>
      <c r="K182" s="30"/>
      <c r="L182" s="30"/>
      <c r="M182" s="32" t="s">
        <v>1224</v>
      </c>
      <c r="N182" s="33" t="s">
        <v>309</v>
      </c>
      <c r="O182" s="3" t="s">
        <v>1762</v>
      </c>
      <c r="P182" s="34" t="s">
        <v>2153</v>
      </c>
      <c r="Q182" s="10" t="s">
        <v>1940</v>
      </c>
      <c r="R182" s="32" t="s">
        <v>374</v>
      </c>
      <c r="S182" s="35" t="s">
        <v>1734</v>
      </c>
      <c r="T182" s="82">
        <v>44796</v>
      </c>
      <c r="U182" s="82">
        <v>44799</v>
      </c>
      <c r="V182" s="82">
        <v>44910</v>
      </c>
      <c r="W182" s="36">
        <v>375000000</v>
      </c>
      <c r="X182" s="19">
        <v>0</v>
      </c>
      <c r="Y182" s="19">
        <v>0</v>
      </c>
      <c r="Z182" s="19">
        <v>0</v>
      </c>
      <c r="AA182" s="19">
        <v>0</v>
      </c>
      <c r="AB182" s="22">
        <f t="shared" si="17"/>
        <v>375000000</v>
      </c>
      <c r="AC182" s="19">
        <v>0</v>
      </c>
      <c r="AD182" s="22">
        <f t="shared" si="20"/>
        <v>375000000</v>
      </c>
      <c r="AE182" s="20">
        <v>0</v>
      </c>
      <c r="AF182" s="22">
        <f t="shared" si="21"/>
        <v>375000000</v>
      </c>
      <c r="AG182" s="38" t="s">
        <v>78</v>
      </c>
      <c r="AH182" s="37" t="s">
        <v>1013</v>
      </c>
      <c r="AI182" s="37" t="s">
        <v>735</v>
      </c>
      <c r="AJ182" s="39">
        <v>860019041</v>
      </c>
      <c r="AK182" s="39">
        <v>6</v>
      </c>
      <c r="AL182" s="37" t="s">
        <v>523</v>
      </c>
      <c r="AM182" s="39">
        <v>6544666</v>
      </c>
      <c r="AN182" s="108" t="s">
        <v>60</v>
      </c>
      <c r="AO182" s="109" t="s">
        <v>20</v>
      </c>
      <c r="AP182" s="84"/>
      <c r="AQ182" s="84"/>
      <c r="AR182" s="84"/>
      <c r="AS182" s="84"/>
      <c r="AT182" s="84"/>
      <c r="AU182" s="84"/>
      <c r="AV182" s="84"/>
      <c r="AW182" s="84"/>
      <c r="AX182" s="84"/>
      <c r="AY182" s="84"/>
      <c r="AZ182" s="84"/>
      <c r="BA182" s="84"/>
      <c r="BB182" s="84"/>
      <c r="BC182" s="84"/>
      <c r="BD182" s="84"/>
      <c r="BE182" s="84"/>
      <c r="BF182" s="84"/>
      <c r="BG182" s="84"/>
      <c r="BH182" s="84"/>
      <c r="BI182" s="84"/>
      <c r="BJ182" s="84"/>
      <c r="BK182" s="84"/>
      <c r="BL182" s="84"/>
      <c r="BM182" s="84"/>
      <c r="BN182" s="84"/>
      <c r="BO182" s="84"/>
      <c r="BP182" s="84"/>
      <c r="BQ182" s="84"/>
      <c r="BR182" s="84"/>
      <c r="BS182" s="84"/>
      <c r="BT182" s="84"/>
      <c r="BU182" s="84"/>
      <c r="BV182" s="84"/>
      <c r="BW182" s="84"/>
      <c r="BX182" s="84"/>
      <c r="BY182" s="84"/>
      <c r="BZ182" s="84"/>
      <c r="CA182" s="84"/>
      <c r="CB182" s="84"/>
      <c r="CC182" s="84"/>
      <c r="CD182" s="84"/>
      <c r="CE182" s="84"/>
      <c r="CF182" s="84"/>
      <c r="CG182" s="84"/>
      <c r="CH182" s="84"/>
      <c r="CI182" s="84"/>
      <c r="CJ182" s="84"/>
      <c r="CK182" s="84"/>
      <c r="CL182" s="84"/>
      <c r="CM182" s="84"/>
      <c r="CN182" s="84"/>
      <c r="CO182" s="84"/>
      <c r="CP182" s="84"/>
      <c r="CQ182" s="84"/>
      <c r="CR182" s="84"/>
      <c r="CS182" s="84"/>
      <c r="CT182" s="84"/>
      <c r="CU182" s="84"/>
      <c r="CV182" s="84"/>
      <c r="CW182" s="84"/>
      <c r="CX182" s="84"/>
      <c r="CY182" s="84"/>
      <c r="CZ182" s="84"/>
      <c r="DA182" s="84"/>
      <c r="DB182" s="84"/>
      <c r="DC182" s="84"/>
      <c r="DD182" s="84"/>
      <c r="DE182" s="84"/>
      <c r="DF182" s="84"/>
      <c r="DG182" s="84"/>
      <c r="DH182" s="84"/>
      <c r="DI182" s="84"/>
      <c r="DJ182" s="84"/>
      <c r="DK182" s="84"/>
      <c r="DL182" s="84"/>
      <c r="DM182" s="84"/>
      <c r="DN182" s="84"/>
      <c r="DO182" s="84"/>
      <c r="DP182" s="84"/>
      <c r="DQ182" s="84"/>
      <c r="DR182" s="84"/>
      <c r="DS182" s="84"/>
      <c r="DT182" s="84"/>
      <c r="DU182" s="84"/>
      <c r="DV182" s="84"/>
      <c r="DW182" s="84"/>
      <c r="DX182" s="84"/>
      <c r="DY182" s="84"/>
      <c r="DZ182" s="84"/>
      <c r="EA182" s="84"/>
      <c r="EB182" s="84"/>
      <c r="EC182" s="84"/>
      <c r="ED182" s="84"/>
      <c r="EE182" s="84"/>
      <c r="EF182" s="84"/>
      <c r="EG182" s="84"/>
      <c r="EH182" s="84"/>
      <c r="EI182" s="84"/>
      <c r="EJ182" s="84"/>
      <c r="EK182" s="84"/>
      <c r="EL182" s="84"/>
      <c r="EM182" s="84"/>
      <c r="EN182" s="84"/>
      <c r="EO182" s="84"/>
      <c r="EP182" s="84"/>
      <c r="EQ182" s="84"/>
      <c r="ER182" s="84"/>
      <c r="ES182" s="84"/>
      <c r="ET182" s="84"/>
      <c r="EU182" s="84"/>
      <c r="EV182" s="84"/>
      <c r="EW182" s="84"/>
      <c r="EX182" s="84"/>
      <c r="EY182" s="84"/>
      <c r="EZ182" s="84"/>
      <c r="FA182" s="84"/>
      <c r="FB182" s="84"/>
      <c r="FC182" s="84"/>
      <c r="FD182" s="84"/>
      <c r="FE182" s="84"/>
      <c r="FF182" s="84"/>
      <c r="FG182" s="84"/>
      <c r="FH182" s="84"/>
      <c r="FI182" s="84"/>
      <c r="FJ182" s="84"/>
      <c r="FK182" s="84"/>
      <c r="FL182" s="84"/>
      <c r="FM182" s="84"/>
      <c r="FN182" s="84"/>
      <c r="FO182" s="84"/>
      <c r="FP182" s="84"/>
      <c r="FQ182" s="84"/>
      <c r="FR182" s="84"/>
      <c r="FS182" s="84"/>
      <c r="FT182" s="84"/>
      <c r="FU182" s="84"/>
      <c r="FV182" s="84"/>
      <c r="FW182" s="84"/>
      <c r="FX182" s="84"/>
      <c r="FY182" s="84"/>
      <c r="FZ182" s="84"/>
      <c r="GA182" s="84"/>
      <c r="GB182" s="84"/>
      <c r="GC182" s="84"/>
      <c r="GD182" s="84"/>
      <c r="GE182" s="84"/>
      <c r="GF182" s="84"/>
      <c r="GG182" s="84"/>
      <c r="GH182" s="84"/>
      <c r="GI182" s="84"/>
      <c r="GJ182" s="84"/>
      <c r="GK182" s="84"/>
      <c r="GL182" s="84"/>
      <c r="GM182" s="84"/>
      <c r="GN182" s="84"/>
      <c r="GO182" s="84"/>
      <c r="GP182" s="84"/>
      <c r="GQ182" s="84"/>
      <c r="GR182" s="84"/>
      <c r="GS182" s="84"/>
      <c r="GT182" s="84"/>
      <c r="GU182" s="84"/>
      <c r="GV182" s="84"/>
      <c r="GW182" s="84"/>
      <c r="GX182" s="84"/>
      <c r="GY182" s="84"/>
      <c r="GZ182" s="84"/>
      <c r="HA182" s="84"/>
      <c r="HB182" s="84"/>
      <c r="HC182" s="84"/>
      <c r="HD182" s="84"/>
      <c r="HE182" s="84"/>
      <c r="HF182" s="84"/>
      <c r="HG182" s="84"/>
      <c r="HH182" s="84"/>
      <c r="HI182" s="84"/>
      <c r="HJ182" s="84"/>
      <c r="HK182" s="84"/>
      <c r="HL182" s="84"/>
      <c r="HM182" s="84"/>
      <c r="HN182" s="84"/>
      <c r="HO182" s="84"/>
      <c r="HP182" s="84"/>
      <c r="HQ182" s="84"/>
      <c r="HR182" s="84"/>
      <c r="HS182" s="84"/>
      <c r="HT182" s="84"/>
      <c r="HU182" s="84"/>
      <c r="HV182" s="84"/>
      <c r="HW182" s="84"/>
      <c r="HX182" s="84"/>
      <c r="HY182" s="84"/>
      <c r="HZ182" s="84"/>
      <c r="IA182" s="84"/>
      <c r="IB182" s="84"/>
      <c r="IC182" s="84"/>
      <c r="ID182" s="84"/>
      <c r="IE182" s="84"/>
      <c r="IF182" s="84"/>
      <c r="IG182" s="84"/>
      <c r="IH182" s="84"/>
      <c r="II182" s="84"/>
      <c r="IJ182" s="84"/>
      <c r="IK182" s="84"/>
      <c r="IL182" s="84"/>
      <c r="IM182" s="84"/>
      <c r="IN182" s="84"/>
      <c r="IO182" s="84"/>
      <c r="IP182" s="84"/>
      <c r="IQ182" s="84"/>
      <c r="IR182" s="84"/>
      <c r="IS182" s="84"/>
      <c r="IT182" s="84"/>
      <c r="IU182" s="84"/>
      <c r="IV182" s="84"/>
      <c r="IW182" s="84"/>
      <c r="IX182" s="84"/>
      <c r="IY182" s="84"/>
      <c r="IZ182" s="84"/>
      <c r="JA182" s="84"/>
      <c r="JB182" s="84"/>
      <c r="JC182" s="84"/>
      <c r="JD182" s="84"/>
      <c r="JE182" s="84"/>
      <c r="JF182" s="84"/>
      <c r="JG182" s="84"/>
      <c r="JH182" s="84"/>
      <c r="JI182" s="84"/>
      <c r="JJ182" s="84"/>
      <c r="JK182" s="84"/>
      <c r="JL182" s="84"/>
      <c r="JM182" s="84"/>
      <c r="JN182" s="84"/>
      <c r="JO182" s="84"/>
      <c r="JP182" s="84"/>
      <c r="JQ182" s="84"/>
      <c r="JR182" s="84"/>
      <c r="JS182" s="84"/>
      <c r="JT182" s="84"/>
      <c r="JU182" s="84"/>
      <c r="JV182" s="84"/>
      <c r="JW182" s="84"/>
      <c r="JX182" s="84"/>
      <c r="JY182" s="84"/>
      <c r="JZ182" s="84"/>
      <c r="KA182" s="84"/>
      <c r="KB182" s="84"/>
      <c r="KC182" s="84"/>
      <c r="KD182" s="84"/>
      <c r="KE182" s="84"/>
      <c r="KF182" s="84"/>
      <c r="KG182" s="84"/>
      <c r="KH182" s="84"/>
      <c r="KI182" s="84"/>
      <c r="KJ182" s="84"/>
      <c r="KK182" s="84"/>
      <c r="KL182" s="84"/>
      <c r="KM182" s="84"/>
      <c r="KN182" s="84"/>
      <c r="KO182" s="84"/>
      <c r="KP182" s="84"/>
      <c r="KQ182" s="84"/>
      <c r="KR182" s="84"/>
      <c r="KS182" s="84"/>
      <c r="KT182" s="84"/>
      <c r="KU182" s="84"/>
      <c r="KV182" s="84"/>
      <c r="KW182" s="84"/>
      <c r="KX182" s="84"/>
      <c r="KY182" s="84"/>
      <c r="KZ182" s="84"/>
      <c r="LA182" s="84"/>
      <c r="LB182" s="84"/>
      <c r="LC182" s="84"/>
      <c r="LD182" s="84"/>
      <c r="LE182" s="84"/>
      <c r="LF182" s="84"/>
      <c r="LG182" s="84"/>
      <c r="LH182" s="84"/>
      <c r="LI182" s="84"/>
      <c r="LJ182" s="84"/>
      <c r="LK182" s="84"/>
      <c r="LL182" s="84"/>
      <c r="LM182" s="84"/>
      <c r="LN182" s="84"/>
      <c r="LO182" s="84"/>
      <c r="LP182" s="84"/>
      <c r="LQ182" s="84"/>
      <c r="LR182" s="84"/>
      <c r="LS182" s="84"/>
      <c r="LT182" s="84"/>
      <c r="LU182" s="84"/>
      <c r="LV182" s="84"/>
      <c r="LW182" s="84"/>
      <c r="LX182" s="84"/>
      <c r="LY182" s="84"/>
      <c r="LZ182" s="84"/>
      <c r="MA182" s="84"/>
      <c r="MB182" s="84"/>
      <c r="MC182" s="84"/>
      <c r="MD182" s="84"/>
      <c r="ME182" s="84"/>
      <c r="MF182" s="84"/>
      <c r="MG182" s="84"/>
      <c r="MH182" s="84"/>
      <c r="MI182" s="84"/>
      <c r="MJ182" s="84"/>
      <c r="MK182" s="84"/>
      <c r="ML182" s="84"/>
      <c r="MM182" s="84"/>
      <c r="MN182" s="84"/>
      <c r="MO182" s="84"/>
      <c r="MP182" s="84"/>
      <c r="MQ182" s="84"/>
      <c r="MR182" s="84"/>
      <c r="MS182" s="84"/>
      <c r="MT182" s="84"/>
      <c r="MU182" s="84"/>
      <c r="MV182" s="84"/>
      <c r="MW182" s="84"/>
      <c r="MX182" s="84"/>
      <c r="MY182" s="84"/>
      <c r="MZ182" s="84"/>
      <c r="NA182" s="84"/>
      <c r="NB182" s="84"/>
      <c r="NC182" s="84"/>
      <c r="ND182" s="84"/>
      <c r="NE182" s="84"/>
      <c r="NF182" s="84"/>
      <c r="NG182" s="84"/>
      <c r="NH182" s="84"/>
      <c r="NI182" s="84"/>
      <c r="NJ182" s="84"/>
      <c r="NK182" s="84"/>
      <c r="NL182" s="84"/>
      <c r="NM182" s="84"/>
      <c r="NN182" s="84"/>
      <c r="NO182" s="84"/>
      <c r="NP182" s="84"/>
      <c r="NQ182" s="84"/>
      <c r="NR182" s="84"/>
      <c r="NS182" s="84"/>
      <c r="NT182" s="84"/>
      <c r="NU182" s="84"/>
      <c r="NV182" s="84"/>
      <c r="NW182" s="84"/>
    </row>
    <row r="183" spans="1:387" s="40" customFormat="1" ht="100.5" customHeight="1" x14ac:dyDescent="0.25">
      <c r="A183" s="79">
        <v>1</v>
      </c>
      <c r="B183" s="79"/>
      <c r="C183" s="79"/>
      <c r="D183" s="79"/>
      <c r="E183" s="79"/>
      <c r="F183" s="30"/>
      <c r="G183" s="30"/>
      <c r="H183" s="30"/>
      <c r="I183" s="30">
        <v>1</v>
      </c>
      <c r="J183" s="30"/>
      <c r="K183" s="30"/>
      <c r="L183" s="30"/>
      <c r="M183" s="32" t="s">
        <v>1216</v>
      </c>
      <c r="N183" s="33" t="s">
        <v>309</v>
      </c>
      <c r="O183" s="3" t="s">
        <v>1763</v>
      </c>
      <c r="P183" s="34" t="s">
        <v>2154</v>
      </c>
      <c r="Q183" s="10" t="s">
        <v>2232</v>
      </c>
      <c r="R183" s="32" t="s">
        <v>1490</v>
      </c>
      <c r="S183" s="35" t="s">
        <v>1491</v>
      </c>
      <c r="T183" s="82">
        <v>44797</v>
      </c>
      <c r="U183" s="82">
        <v>44804</v>
      </c>
      <c r="V183" s="82">
        <v>44910</v>
      </c>
      <c r="W183" s="36">
        <v>650000000</v>
      </c>
      <c r="X183" s="19">
        <v>0</v>
      </c>
      <c r="Y183" s="19">
        <v>0</v>
      </c>
      <c r="Z183" s="19">
        <v>0</v>
      </c>
      <c r="AA183" s="19">
        <v>0</v>
      </c>
      <c r="AB183" s="22">
        <f t="shared" si="17"/>
        <v>650000000</v>
      </c>
      <c r="AC183" s="19">
        <v>325000000</v>
      </c>
      <c r="AD183" s="22">
        <f t="shared" si="20"/>
        <v>975000000</v>
      </c>
      <c r="AE183" s="20">
        <v>0</v>
      </c>
      <c r="AF183" s="22">
        <f t="shared" si="21"/>
        <v>975000000</v>
      </c>
      <c r="AG183" s="38" t="s">
        <v>78</v>
      </c>
      <c r="AH183" s="37" t="s">
        <v>1013</v>
      </c>
      <c r="AI183" s="37" t="s">
        <v>824</v>
      </c>
      <c r="AJ183" s="39">
        <v>830146016</v>
      </c>
      <c r="AK183" s="39">
        <v>6</v>
      </c>
      <c r="AL183" s="37" t="s">
        <v>825</v>
      </c>
      <c r="AM183" s="39">
        <v>7449870</v>
      </c>
      <c r="AN183" s="108" t="s">
        <v>121</v>
      </c>
      <c r="AO183" s="109" t="s">
        <v>20</v>
      </c>
      <c r="AP183" s="84"/>
      <c r="AQ183" s="84"/>
      <c r="AR183" s="84"/>
      <c r="AS183" s="84"/>
      <c r="AT183" s="84"/>
      <c r="AU183" s="84"/>
      <c r="AV183" s="84"/>
      <c r="AW183" s="84"/>
      <c r="AX183" s="84"/>
      <c r="AY183" s="84"/>
      <c r="AZ183" s="84"/>
      <c r="BA183" s="84"/>
      <c r="BB183" s="84"/>
      <c r="BC183" s="84"/>
      <c r="BD183" s="84"/>
      <c r="BE183" s="84"/>
      <c r="BF183" s="84"/>
      <c r="BG183" s="84"/>
      <c r="BH183" s="84"/>
      <c r="BI183" s="84"/>
      <c r="BJ183" s="84"/>
      <c r="BK183" s="84"/>
      <c r="BL183" s="84"/>
      <c r="BM183" s="84"/>
      <c r="BN183" s="84"/>
      <c r="BO183" s="84"/>
      <c r="BP183" s="84"/>
      <c r="BQ183" s="84"/>
      <c r="BR183" s="84"/>
      <c r="BS183" s="84"/>
      <c r="BT183" s="84"/>
      <c r="BU183" s="84"/>
      <c r="BV183" s="84"/>
      <c r="BW183" s="84"/>
      <c r="BX183" s="84"/>
      <c r="BY183" s="84"/>
      <c r="BZ183" s="84"/>
      <c r="CA183" s="84"/>
      <c r="CB183" s="84"/>
      <c r="CC183" s="84"/>
      <c r="CD183" s="84"/>
      <c r="CE183" s="84"/>
      <c r="CF183" s="84"/>
      <c r="CG183" s="84"/>
      <c r="CH183" s="84"/>
      <c r="CI183" s="84"/>
      <c r="CJ183" s="84"/>
      <c r="CK183" s="84"/>
      <c r="CL183" s="84"/>
      <c r="CM183" s="84"/>
      <c r="CN183" s="84"/>
      <c r="CO183" s="84"/>
      <c r="CP183" s="84"/>
      <c r="CQ183" s="84"/>
      <c r="CR183" s="84"/>
      <c r="CS183" s="84"/>
      <c r="CT183" s="84"/>
      <c r="CU183" s="84"/>
      <c r="CV183" s="84"/>
      <c r="CW183" s="84"/>
      <c r="CX183" s="84"/>
      <c r="CY183" s="84"/>
      <c r="CZ183" s="84"/>
      <c r="DA183" s="84"/>
      <c r="DB183" s="84"/>
      <c r="DC183" s="84"/>
      <c r="DD183" s="84"/>
      <c r="DE183" s="84"/>
      <c r="DF183" s="84"/>
      <c r="DG183" s="84"/>
      <c r="DH183" s="84"/>
      <c r="DI183" s="84"/>
      <c r="DJ183" s="84"/>
      <c r="DK183" s="84"/>
      <c r="DL183" s="84"/>
      <c r="DM183" s="84"/>
      <c r="DN183" s="84"/>
      <c r="DO183" s="84"/>
      <c r="DP183" s="84"/>
      <c r="DQ183" s="84"/>
      <c r="DR183" s="84"/>
      <c r="DS183" s="84"/>
      <c r="DT183" s="84"/>
      <c r="DU183" s="84"/>
      <c r="DV183" s="84"/>
      <c r="DW183" s="84"/>
      <c r="DX183" s="84"/>
      <c r="DY183" s="84"/>
      <c r="DZ183" s="84"/>
      <c r="EA183" s="84"/>
      <c r="EB183" s="84"/>
      <c r="EC183" s="84"/>
      <c r="ED183" s="84"/>
      <c r="EE183" s="84"/>
      <c r="EF183" s="84"/>
      <c r="EG183" s="84"/>
      <c r="EH183" s="84"/>
      <c r="EI183" s="84"/>
      <c r="EJ183" s="84"/>
      <c r="EK183" s="84"/>
      <c r="EL183" s="84"/>
      <c r="EM183" s="84"/>
      <c r="EN183" s="84"/>
      <c r="EO183" s="84"/>
      <c r="EP183" s="84"/>
      <c r="EQ183" s="84"/>
      <c r="ER183" s="84"/>
      <c r="ES183" s="84"/>
      <c r="ET183" s="84"/>
      <c r="EU183" s="84"/>
      <c r="EV183" s="84"/>
      <c r="EW183" s="84"/>
      <c r="EX183" s="84"/>
      <c r="EY183" s="84"/>
      <c r="EZ183" s="84"/>
      <c r="FA183" s="84"/>
      <c r="FB183" s="84"/>
      <c r="FC183" s="84"/>
      <c r="FD183" s="84"/>
      <c r="FE183" s="84"/>
      <c r="FF183" s="84"/>
      <c r="FG183" s="84"/>
      <c r="FH183" s="84"/>
      <c r="FI183" s="84"/>
      <c r="FJ183" s="84"/>
      <c r="FK183" s="84"/>
      <c r="FL183" s="84"/>
      <c r="FM183" s="84"/>
      <c r="FN183" s="84"/>
      <c r="FO183" s="84"/>
      <c r="FP183" s="84"/>
      <c r="FQ183" s="84"/>
      <c r="FR183" s="84"/>
      <c r="FS183" s="84"/>
      <c r="FT183" s="84"/>
      <c r="FU183" s="84"/>
      <c r="FV183" s="84"/>
      <c r="FW183" s="84"/>
      <c r="FX183" s="84"/>
      <c r="FY183" s="84"/>
      <c r="FZ183" s="84"/>
      <c r="GA183" s="84"/>
      <c r="GB183" s="84"/>
      <c r="GC183" s="84"/>
      <c r="GD183" s="84"/>
      <c r="GE183" s="84"/>
      <c r="GF183" s="84"/>
      <c r="GG183" s="84"/>
      <c r="GH183" s="84"/>
      <c r="GI183" s="84"/>
      <c r="GJ183" s="84"/>
      <c r="GK183" s="84"/>
      <c r="GL183" s="84"/>
      <c r="GM183" s="84"/>
      <c r="GN183" s="84"/>
      <c r="GO183" s="84"/>
      <c r="GP183" s="84"/>
      <c r="GQ183" s="84"/>
      <c r="GR183" s="84"/>
      <c r="GS183" s="84"/>
      <c r="GT183" s="84"/>
      <c r="GU183" s="84"/>
      <c r="GV183" s="84"/>
      <c r="GW183" s="84"/>
      <c r="GX183" s="84"/>
      <c r="GY183" s="84"/>
      <c r="GZ183" s="84"/>
      <c r="HA183" s="84"/>
      <c r="HB183" s="84"/>
      <c r="HC183" s="84"/>
      <c r="HD183" s="84"/>
      <c r="HE183" s="84"/>
      <c r="HF183" s="84"/>
      <c r="HG183" s="84"/>
      <c r="HH183" s="84"/>
      <c r="HI183" s="84"/>
      <c r="HJ183" s="84"/>
      <c r="HK183" s="84"/>
      <c r="HL183" s="84"/>
      <c r="HM183" s="84"/>
      <c r="HN183" s="84"/>
      <c r="HO183" s="84"/>
      <c r="HP183" s="84"/>
      <c r="HQ183" s="84"/>
      <c r="HR183" s="84"/>
      <c r="HS183" s="84"/>
      <c r="HT183" s="84"/>
      <c r="HU183" s="84"/>
      <c r="HV183" s="84"/>
      <c r="HW183" s="84"/>
      <c r="HX183" s="84"/>
      <c r="HY183" s="84"/>
      <c r="HZ183" s="84"/>
      <c r="IA183" s="84"/>
      <c r="IB183" s="84"/>
      <c r="IC183" s="84"/>
      <c r="ID183" s="84"/>
      <c r="IE183" s="84"/>
      <c r="IF183" s="84"/>
      <c r="IG183" s="84"/>
      <c r="IH183" s="84"/>
      <c r="II183" s="84"/>
      <c r="IJ183" s="84"/>
      <c r="IK183" s="84"/>
      <c r="IL183" s="84"/>
      <c r="IM183" s="84"/>
      <c r="IN183" s="84"/>
      <c r="IO183" s="84"/>
      <c r="IP183" s="84"/>
      <c r="IQ183" s="84"/>
      <c r="IR183" s="84"/>
      <c r="IS183" s="84"/>
      <c r="IT183" s="84"/>
      <c r="IU183" s="84"/>
      <c r="IV183" s="84"/>
      <c r="IW183" s="84"/>
      <c r="IX183" s="84"/>
      <c r="IY183" s="84"/>
      <c r="IZ183" s="84"/>
      <c r="JA183" s="84"/>
      <c r="JB183" s="84"/>
      <c r="JC183" s="84"/>
      <c r="JD183" s="84"/>
      <c r="JE183" s="84"/>
      <c r="JF183" s="84"/>
      <c r="JG183" s="84"/>
      <c r="JH183" s="84"/>
      <c r="JI183" s="84"/>
      <c r="JJ183" s="84"/>
      <c r="JK183" s="84"/>
      <c r="JL183" s="84"/>
      <c r="JM183" s="84"/>
      <c r="JN183" s="84"/>
      <c r="JO183" s="84"/>
      <c r="JP183" s="84"/>
      <c r="JQ183" s="84"/>
      <c r="JR183" s="84"/>
      <c r="JS183" s="84"/>
      <c r="JT183" s="84"/>
      <c r="JU183" s="84"/>
      <c r="JV183" s="84"/>
      <c r="JW183" s="84"/>
      <c r="JX183" s="84"/>
      <c r="JY183" s="84"/>
      <c r="JZ183" s="84"/>
      <c r="KA183" s="84"/>
      <c r="KB183" s="84"/>
      <c r="KC183" s="84"/>
      <c r="KD183" s="84"/>
      <c r="KE183" s="84"/>
      <c r="KF183" s="84"/>
      <c r="KG183" s="84"/>
      <c r="KH183" s="84"/>
      <c r="KI183" s="84"/>
      <c r="KJ183" s="84"/>
      <c r="KK183" s="84"/>
      <c r="KL183" s="84"/>
      <c r="KM183" s="84"/>
      <c r="KN183" s="84"/>
      <c r="KO183" s="84"/>
      <c r="KP183" s="84"/>
      <c r="KQ183" s="84"/>
      <c r="KR183" s="84"/>
      <c r="KS183" s="84"/>
      <c r="KT183" s="84"/>
      <c r="KU183" s="84"/>
      <c r="KV183" s="84"/>
      <c r="KW183" s="84"/>
      <c r="KX183" s="84"/>
      <c r="KY183" s="84"/>
      <c r="KZ183" s="84"/>
      <c r="LA183" s="84"/>
      <c r="LB183" s="84"/>
      <c r="LC183" s="84"/>
      <c r="LD183" s="84"/>
      <c r="LE183" s="84"/>
      <c r="LF183" s="84"/>
      <c r="LG183" s="84"/>
      <c r="LH183" s="84"/>
      <c r="LI183" s="84"/>
      <c r="LJ183" s="84"/>
      <c r="LK183" s="84"/>
      <c r="LL183" s="84"/>
      <c r="LM183" s="84"/>
      <c r="LN183" s="84"/>
      <c r="LO183" s="84"/>
      <c r="LP183" s="84"/>
      <c r="LQ183" s="84"/>
      <c r="LR183" s="84"/>
      <c r="LS183" s="84"/>
      <c r="LT183" s="84"/>
      <c r="LU183" s="84"/>
      <c r="LV183" s="84"/>
      <c r="LW183" s="84"/>
      <c r="LX183" s="84"/>
      <c r="LY183" s="84"/>
      <c r="LZ183" s="84"/>
      <c r="MA183" s="84"/>
      <c r="MB183" s="84"/>
      <c r="MC183" s="84"/>
      <c r="MD183" s="84"/>
      <c r="ME183" s="84"/>
      <c r="MF183" s="84"/>
      <c r="MG183" s="84"/>
      <c r="MH183" s="84"/>
      <c r="MI183" s="84"/>
      <c r="MJ183" s="84"/>
      <c r="MK183" s="84"/>
      <c r="ML183" s="84"/>
      <c r="MM183" s="84"/>
      <c r="MN183" s="84"/>
      <c r="MO183" s="84"/>
      <c r="MP183" s="84"/>
      <c r="MQ183" s="84"/>
      <c r="MR183" s="84"/>
      <c r="MS183" s="84"/>
      <c r="MT183" s="84"/>
      <c r="MU183" s="84"/>
      <c r="MV183" s="84"/>
      <c r="MW183" s="84"/>
      <c r="MX183" s="84"/>
      <c r="MY183" s="84"/>
      <c r="MZ183" s="84"/>
      <c r="NA183" s="84"/>
      <c r="NB183" s="84"/>
      <c r="NC183" s="84"/>
      <c r="ND183" s="84"/>
      <c r="NE183" s="84"/>
      <c r="NF183" s="84"/>
      <c r="NG183" s="84"/>
      <c r="NH183" s="84"/>
      <c r="NI183" s="84"/>
      <c r="NJ183" s="84"/>
      <c r="NK183" s="84"/>
      <c r="NL183" s="84"/>
      <c r="NM183" s="84"/>
      <c r="NN183" s="84"/>
      <c r="NO183" s="84"/>
      <c r="NP183" s="84"/>
      <c r="NQ183" s="84"/>
      <c r="NR183" s="84"/>
      <c r="NS183" s="84"/>
      <c r="NT183" s="84"/>
      <c r="NU183" s="84"/>
      <c r="NV183" s="84"/>
      <c r="NW183" s="84"/>
    </row>
    <row r="184" spans="1:387" s="40" customFormat="1" ht="100.5" customHeight="1" x14ac:dyDescent="0.25">
      <c r="A184" s="79">
        <v>1</v>
      </c>
      <c r="B184" s="79"/>
      <c r="C184" s="79"/>
      <c r="D184" s="79"/>
      <c r="E184" s="79"/>
      <c r="F184" s="30"/>
      <c r="G184" s="30"/>
      <c r="H184" s="30">
        <v>1</v>
      </c>
      <c r="I184" s="30"/>
      <c r="J184" s="30"/>
      <c r="K184" s="30"/>
      <c r="L184" s="30"/>
      <c r="M184" s="32" t="s">
        <v>1750</v>
      </c>
      <c r="N184" s="33" t="s">
        <v>309</v>
      </c>
      <c r="O184" s="3" t="s">
        <v>1764</v>
      </c>
      <c r="P184" s="34" t="s">
        <v>2155</v>
      </c>
      <c r="Q184" s="10" t="s">
        <v>1791</v>
      </c>
      <c r="R184" s="32" t="s">
        <v>1214</v>
      </c>
      <c r="S184" s="35" t="s">
        <v>991</v>
      </c>
      <c r="T184" s="82">
        <v>44798</v>
      </c>
      <c r="U184" s="82">
        <v>44803</v>
      </c>
      <c r="V184" s="82">
        <v>44910</v>
      </c>
      <c r="W184" s="36">
        <v>65000000</v>
      </c>
      <c r="X184" s="19">
        <v>0</v>
      </c>
      <c r="Y184" s="19">
        <v>0</v>
      </c>
      <c r="Z184" s="19">
        <v>0</v>
      </c>
      <c r="AA184" s="19">
        <v>0</v>
      </c>
      <c r="AB184" s="22">
        <f t="shared" si="17"/>
        <v>65000000</v>
      </c>
      <c r="AC184" s="19">
        <v>0</v>
      </c>
      <c r="AD184" s="22">
        <f t="shared" si="20"/>
        <v>65000000</v>
      </c>
      <c r="AE184" s="20">
        <v>0</v>
      </c>
      <c r="AF184" s="22">
        <f t="shared" si="21"/>
        <v>65000000</v>
      </c>
      <c r="AG184" s="38" t="s">
        <v>97</v>
      </c>
      <c r="AH184" s="37" t="s">
        <v>1013</v>
      </c>
      <c r="AI184" s="37" t="s">
        <v>992</v>
      </c>
      <c r="AJ184" s="39">
        <v>800053550</v>
      </c>
      <c r="AK184" s="39">
        <v>9</v>
      </c>
      <c r="AL184" s="37" t="s">
        <v>993</v>
      </c>
      <c r="AM184" s="39">
        <v>6583200</v>
      </c>
      <c r="AN184" s="108" t="s">
        <v>105</v>
      </c>
      <c r="AO184" s="109" t="s">
        <v>20</v>
      </c>
      <c r="AP184" s="84"/>
      <c r="AQ184" s="84"/>
      <c r="AR184" s="84"/>
      <c r="AS184" s="84"/>
      <c r="AT184" s="84"/>
      <c r="AU184" s="84"/>
      <c r="AV184" s="84"/>
      <c r="AW184" s="84"/>
      <c r="AX184" s="84"/>
      <c r="AY184" s="84"/>
      <c r="AZ184" s="84"/>
      <c r="BA184" s="84"/>
      <c r="BB184" s="84"/>
      <c r="BC184" s="84"/>
      <c r="BD184" s="84"/>
      <c r="BE184" s="84"/>
      <c r="BF184" s="84"/>
      <c r="BG184" s="84"/>
      <c r="BH184" s="84"/>
      <c r="BI184" s="84"/>
      <c r="BJ184" s="84"/>
      <c r="BK184" s="84"/>
      <c r="BL184" s="84"/>
      <c r="BM184" s="84"/>
      <c r="BN184" s="84"/>
      <c r="BO184" s="84"/>
      <c r="BP184" s="84"/>
      <c r="BQ184" s="84"/>
      <c r="BR184" s="84"/>
      <c r="BS184" s="84"/>
      <c r="BT184" s="84"/>
      <c r="BU184" s="84"/>
      <c r="BV184" s="84"/>
      <c r="BW184" s="84"/>
      <c r="BX184" s="84"/>
      <c r="BY184" s="84"/>
      <c r="BZ184" s="84"/>
      <c r="CA184" s="84"/>
      <c r="CB184" s="84"/>
      <c r="CC184" s="84"/>
      <c r="CD184" s="84"/>
      <c r="CE184" s="84"/>
      <c r="CF184" s="84"/>
      <c r="CG184" s="84"/>
      <c r="CH184" s="84"/>
      <c r="CI184" s="84"/>
      <c r="CJ184" s="84"/>
      <c r="CK184" s="84"/>
      <c r="CL184" s="84"/>
      <c r="CM184" s="84"/>
      <c r="CN184" s="84"/>
      <c r="CO184" s="84"/>
      <c r="CP184" s="84"/>
      <c r="CQ184" s="84"/>
      <c r="CR184" s="84"/>
      <c r="CS184" s="84"/>
      <c r="CT184" s="84"/>
      <c r="CU184" s="84"/>
      <c r="CV184" s="84"/>
      <c r="CW184" s="84"/>
      <c r="CX184" s="84"/>
      <c r="CY184" s="84"/>
      <c r="CZ184" s="84"/>
      <c r="DA184" s="84"/>
      <c r="DB184" s="84"/>
      <c r="DC184" s="84"/>
      <c r="DD184" s="84"/>
      <c r="DE184" s="84"/>
      <c r="DF184" s="84"/>
      <c r="DG184" s="84"/>
      <c r="DH184" s="84"/>
      <c r="DI184" s="84"/>
      <c r="DJ184" s="84"/>
      <c r="DK184" s="84"/>
      <c r="DL184" s="84"/>
      <c r="DM184" s="84"/>
      <c r="DN184" s="84"/>
      <c r="DO184" s="84"/>
      <c r="DP184" s="84"/>
      <c r="DQ184" s="84"/>
      <c r="DR184" s="84"/>
      <c r="DS184" s="84"/>
      <c r="DT184" s="84"/>
      <c r="DU184" s="84"/>
      <c r="DV184" s="84"/>
      <c r="DW184" s="84"/>
      <c r="DX184" s="84"/>
      <c r="DY184" s="84"/>
      <c r="DZ184" s="84"/>
      <c r="EA184" s="84"/>
      <c r="EB184" s="84"/>
      <c r="EC184" s="84"/>
      <c r="ED184" s="84"/>
      <c r="EE184" s="84"/>
      <c r="EF184" s="84"/>
      <c r="EG184" s="84"/>
      <c r="EH184" s="84"/>
      <c r="EI184" s="84"/>
      <c r="EJ184" s="84"/>
      <c r="EK184" s="84"/>
      <c r="EL184" s="84"/>
      <c r="EM184" s="84"/>
      <c r="EN184" s="84"/>
      <c r="EO184" s="84"/>
      <c r="EP184" s="84"/>
      <c r="EQ184" s="84"/>
      <c r="ER184" s="84"/>
      <c r="ES184" s="84"/>
      <c r="ET184" s="84"/>
      <c r="EU184" s="84"/>
      <c r="EV184" s="84"/>
      <c r="EW184" s="84"/>
      <c r="EX184" s="84"/>
      <c r="EY184" s="84"/>
      <c r="EZ184" s="84"/>
      <c r="FA184" s="84"/>
      <c r="FB184" s="84"/>
      <c r="FC184" s="84"/>
      <c r="FD184" s="84"/>
      <c r="FE184" s="84"/>
      <c r="FF184" s="84"/>
      <c r="FG184" s="84"/>
      <c r="FH184" s="84"/>
      <c r="FI184" s="84"/>
      <c r="FJ184" s="84"/>
      <c r="FK184" s="84"/>
      <c r="FL184" s="84"/>
      <c r="FM184" s="84"/>
      <c r="FN184" s="84"/>
      <c r="FO184" s="84"/>
      <c r="FP184" s="84"/>
      <c r="FQ184" s="84"/>
      <c r="FR184" s="84"/>
      <c r="FS184" s="84"/>
      <c r="FT184" s="84"/>
      <c r="FU184" s="84"/>
      <c r="FV184" s="84"/>
      <c r="FW184" s="84"/>
      <c r="FX184" s="84"/>
      <c r="FY184" s="84"/>
      <c r="FZ184" s="84"/>
      <c r="GA184" s="84"/>
      <c r="GB184" s="84"/>
      <c r="GC184" s="84"/>
      <c r="GD184" s="84"/>
      <c r="GE184" s="84"/>
      <c r="GF184" s="84"/>
      <c r="GG184" s="84"/>
      <c r="GH184" s="84"/>
      <c r="GI184" s="84"/>
      <c r="GJ184" s="84"/>
      <c r="GK184" s="84"/>
      <c r="GL184" s="84"/>
      <c r="GM184" s="84"/>
      <c r="GN184" s="84"/>
      <c r="GO184" s="84"/>
      <c r="GP184" s="84"/>
      <c r="GQ184" s="84"/>
      <c r="GR184" s="84"/>
      <c r="GS184" s="84"/>
      <c r="GT184" s="84"/>
      <c r="GU184" s="84"/>
      <c r="GV184" s="84"/>
      <c r="GW184" s="84"/>
      <c r="GX184" s="84"/>
      <c r="GY184" s="84"/>
      <c r="GZ184" s="84"/>
      <c r="HA184" s="84"/>
      <c r="HB184" s="84"/>
      <c r="HC184" s="84"/>
      <c r="HD184" s="84"/>
      <c r="HE184" s="84"/>
      <c r="HF184" s="84"/>
      <c r="HG184" s="84"/>
      <c r="HH184" s="84"/>
      <c r="HI184" s="84"/>
      <c r="HJ184" s="84"/>
      <c r="HK184" s="84"/>
      <c r="HL184" s="84"/>
      <c r="HM184" s="84"/>
      <c r="HN184" s="84"/>
      <c r="HO184" s="84"/>
      <c r="HP184" s="84"/>
      <c r="HQ184" s="84"/>
      <c r="HR184" s="84"/>
      <c r="HS184" s="84"/>
      <c r="HT184" s="84"/>
      <c r="HU184" s="84"/>
      <c r="HV184" s="84"/>
      <c r="HW184" s="84"/>
      <c r="HX184" s="84"/>
      <c r="HY184" s="84"/>
      <c r="HZ184" s="84"/>
      <c r="IA184" s="84"/>
      <c r="IB184" s="84"/>
      <c r="IC184" s="84"/>
      <c r="ID184" s="84"/>
      <c r="IE184" s="84"/>
      <c r="IF184" s="84"/>
      <c r="IG184" s="84"/>
      <c r="IH184" s="84"/>
      <c r="II184" s="84"/>
      <c r="IJ184" s="84"/>
      <c r="IK184" s="84"/>
      <c r="IL184" s="84"/>
      <c r="IM184" s="84"/>
      <c r="IN184" s="84"/>
      <c r="IO184" s="84"/>
      <c r="IP184" s="84"/>
      <c r="IQ184" s="84"/>
      <c r="IR184" s="84"/>
      <c r="IS184" s="84"/>
      <c r="IT184" s="84"/>
      <c r="IU184" s="84"/>
      <c r="IV184" s="84"/>
      <c r="IW184" s="84"/>
      <c r="IX184" s="84"/>
      <c r="IY184" s="84"/>
      <c r="IZ184" s="84"/>
      <c r="JA184" s="84"/>
      <c r="JB184" s="84"/>
      <c r="JC184" s="84"/>
      <c r="JD184" s="84"/>
      <c r="JE184" s="84"/>
      <c r="JF184" s="84"/>
      <c r="JG184" s="84"/>
      <c r="JH184" s="84"/>
      <c r="JI184" s="84"/>
      <c r="JJ184" s="84"/>
      <c r="JK184" s="84"/>
      <c r="JL184" s="84"/>
      <c r="JM184" s="84"/>
      <c r="JN184" s="84"/>
      <c r="JO184" s="84"/>
      <c r="JP184" s="84"/>
      <c r="JQ184" s="84"/>
      <c r="JR184" s="84"/>
      <c r="JS184" s="84"/>
      <c r="JT184" s="84"/>
      <c r="JU184" s="84"/>
      <c r="JV184" s="84"/>
      <c r="JW184" s="84"/>
      <c r="JX184" s="84"/>
      <c r="JY184" s="84"/>
      <c r="JZ184" s="84"/>
      <c r="KA184" s="84"/>
      <c r="KB184" s="84"/>
      <c r="KC184" s="84"/>
      <c r="KD184" s="84"/>
      <c r="KE184" s="84"/>
      <c r="KF184" s="84"/>
      <c r="KG184" s="84"/>
      <c r="KH184" s="84"/>
      <c r="KI184" s="84"/>
      <c r="KJ184" s="84"/>
      <c r="KK184" s="84"/>
      <c r="KL184" s="84"/>
      <c r="KM184" s="84"/>
      <c r="KN184" s="84"/>
      <c r="KO184" s="84"/>
      <c r="KP184" s="84"/>
      <c r="KQ184" s="84"/>
      <c r="KR184" s="84"/>
      <c r="KS184" s="84"/>
      <c r="KT184" s="84"/>
      <c r="KU184" s="84"/>
      <c r="KV184" s="84"/>
      <c r="KW184" s="84"/>
      <c r="KX184" s="84"/>
      <c r="KY184" s="84"/>
      <c r="KZ184" s="84"/>
      <c r="LA184" s="84"/>
      <c r="LB184" s="84"/>
      <c r="LC184" s="84"/>
      <c r="LD184" s="84"/>
      <c r="LE184" s="84"/>
      <c r="LF184" s="84"/>
      <c r="LG184" s="84"/>
      <c r="LH184" s="84"/>
      <c r="LI184" s="84"/>
      <c r="LJ184" s="84"/>
      <c r="LK184" s="84"/>
      <c r="LL184" s="84"/>
      <c r="LM184" s="84"/>
      <c r="LN184" s="84"/>
      <c r="LO184" s="84"/>
      <c r="LP184" s="84"/>
      <c r="LQ184" s="84"/>
      <c r="LR184" s="84"/>
      <c r="LS184" s="84"/>
      <c r="LT184" s="84"/>
      <c r="LU184" s="84"/>
      <c r="LV184" s="84"/>
      <c r="LW184" s="84"/>
      <c r="LX184" s="84"/>
      <c r="LY184" s="84"/>
      <c r="LZ184" s="84"/>
      <c r="MA184" s="84"/>
      <c r="MB184" s="84"/>
      <c r="MC184" s="84"/>
      <c r="MD184" s="84"/>
      <c r="ME184" s="84"/>
      <c r="MF184" s="84"/>
      <c r="MG184" s="84"/>
      <c r="MH184" s="84"/>
      <c r="MI184" s="84"/>
      <c r="MJ184" s="84"/>
      <c r="MK184" s="84"/>
      <c r="ML184" s="84"/>
      <c r="MM184" s="84"/>
      <c r="MN184" s="84"/>
      <c r="MO184" s="84"/>
      <c r="MP184" s="84"/>
      <c r="MQ184" s="84"/>
      <c r="MR184" s="84"/>
      <c r="MS184" s="84"/>
      <c r="MT184" s="84"/>
      <c r="MU184" s="84"/>
      <c r="MV184" s="84"/>
      <c r="MW184" s="84"/>
      <c r="MX184" s="84"/>
      <c r="MY184" s="84"/>
      <c r="MZ184" s="84"/>
      <c r="NA184" s="84"/>
      <c r="NB184" s="84"/>
      <c r="NC184" s="84"/>
      <c r="ND184" s="84"/>
      <c r="NE184" s="84"/>
      <c r="NF184" s="84"/>
      <c r="NG184" s="84"/>
      <c r="NH184" s="84"/>
      <c r="NI184" s="84"/>
      <c r="NJ184" s="84"/>
      <c r="NK184" s="84"/>
      <c r="NL184" s="84"/>
      <c r="NM184" s="84"/>
      <c r="NN184" s="84"/>
      <c r="NO184" s="84"/>
      <c r="NP184" s="84"/>
      <c r="NQ184" s="84"/>
      <c r="NR184" s="84"/>
      <c r="NS184" s="84"/>
      <c r="NT184" s="84"/>
      <c r="NU184" s="84"/>
      <c r="NV184" s="84"/>
      <c r="NW184" s="84"/>
    </row>
    <row r="185" spans="1:387" s="40" customFormat="1" ht="100.5" customHeight="1" x14ac:dyDescent="0.25">
      <c r="A185" s="79"/>
      <c r="B185" s="79"/>
      <c r="C185" s="79"/>
      <c r="D185" s="79">
        <v>1</v>
      </c>
      <c r="E185" s="79"/>
      <c r="F185" s="30">
        <v>1</v>
      </c>
      <c r="G185" s="30"/>
      <c r="H185" s="30"/>
      <c r="I185" s="30"/>
      <c r="J185" s="30"/>
      <c r="K185" s="30"/>
      <c r="L185" s="30"/>
      <c r="M185" s="32" t="s">
        <v>1094</v>
      </c>
      <c r="N185" s="33" t="s">
        <v>1182</v>
      </c>
      <c r="O185" s="3" t="s">
        <v>1843</v>
      </c>
      <c r="P185" s="34" t="s">
        <v>2156</v>
      </c>
      <c r="Q185" s="10" t="s">
        <v>1868</v>
      </c>
      <c r="R185" s="32" t="s">
        <v>25</v>
      </c>
      <c r="S185" s="35" t="s">
        <v>1771</v>
      </c>
      <c r="T185" s="82">
        <v>44798</v>
      </c>
      <c r="U185" s="82">
        <v>44813</v>
      </c>
      <c r="V185" s="82">
        <v>44880</v>
      </c>
      <c r="W185" s="36">
        <v>3500000</v>
      </c>
      <c r="X185" s="19">
        <v>0</v>
      </c>
      <c r="Y185" s="19">
        <v>0</v>
      </c>
      <c r="Z185" s="19">
        <v>0</v>
      </c>
      <c r="AA185" s="19">
        <v>0</v>
      </c>
      <c r="AB185" s="22">
        <f t="shared" si="17"/>
        <v>3500000</v>
      </c>
      <c r="AC185" s="19">
        <v>0</v>
      </c>
      <c r="AD185" s="22">
        <f t="shared" si="20"/>
        <v>3500000</v>
      </c>
      <c r="AE185" s="20">
        <v>0</v>
      </c>
      <c r="AF185" s="22">
        <f t="shared" si="21"/>
        <v>3500000</v>
      </c>
      <c r="AG185" s="38" t="s">
        <v>486</v>
      </c>
      <c r="AH185" s="37" t="s">
        <v>1013</v>
      </c>
      <c r="AI185" s="37" t="s">
        <v>951</v>
      </c>
      <c r="AJ185" s="39">
        <v>860042209</v>
      </c>
      <c r="AK185" s="39">
        <v>2</v>
      </c>
      <c r="AL185" s="37" t="s">
        <v>952</v>
      </c>
      <c r="AM185" s="39">
        <v>4255255</v>
      </c>
      <c r="AN185" s="108" t="s">
        <v>26</v>
      </c>
      <c r="AO185" s="109" t="s">
        <v>20</v>
      </c>
      <c r="AP185" s="84"/>
      <c r="AQ185" s="84"/>
      <c r="AR185" s="84"/>
      <c r="AS185" s="84"/>
      <c r="AT185" s="84"/>
      <c r="AU185" s="84"/>
      <c r="AV185" s="84"/>
      <c r="AW185" s="84"/>
      <c r="AX185" s="84"/>
      <c r="AY185" s="84"/>
      <c r="AZ185" s="84"/>
      <c r="BA185" s="84"/>
      <c r="BB185" s="84"/>
      <c r="BC185" s="84"/>
      <c r="BD185" s="84"/>
      <c r="BE185" s="84"/>
      <c r="BF185" s="84"/>
      <c r="BG185" s="84"/>
      <c r="BH185" s="84"/>
      <c r="BI185" s="84"/>
      <c r="BJ185" s="84"/>
      <c r="BK185" s="84"/>
      <c r="BL185" s="84"/>
      <c r="BM185" s="84"/>
      <c r="BN185" s="84"/>
      <c r="BO185" s="84"/>
      <c r="BP185" s="84"/>
      <c r="BQ185" s="84"/>
      <c r="BR185" s="84"/>
      <c r="BS185" s="84"/>
      <c r="BT185" s="84"/>
      <c r="BU185" s="84"/>
      <c r="BV185" s="84"/>
      <c r="BW185" s="84"/>
      <c r="BX185" s="84"/>
      <c r="BY185" s="84"/>
      <c r="BZ185" s="84"/>
      <c r="CA185" s="84"/>
      <c r="CB185" s="84"/>
      <c r="CC185" s="84"/>
      <c r="CD185" s="84"/>
      <c r="CE185" s="84"/>
      <c r="CF185" s="84"/>
      <c r="CG185" s="84"/>
      <c r="CH185" s="84"/>
      <c r="CI185" s="84"/>
      <c r="CJ185" s="84"/>
      <c r="CK185" s="84"/>
      <c r="CL185" s="84"/>
      <c r="CM185" s="84"/>
      <c r="CN185" s="84"/>
      <c r="CO185" s="84"/>
      <c r="CP185" s="84"/>
      <c r="CQ185" s="84"/>
      <c r="CR185" s="84"/>
      <c r="CS185" s="84"/>
      <c r="CT185" s="84"/>
      <c r="CU185" s="84"/>
      <c r="CV185" s="84"/>
      <c r="CW185" s="84"/>
      <c r="CX185" s="84"/>
      <c r="CY185" s="84"/>
      <c r="CZ185" s="84"/>
      <c r="DA185" s="84"/>
      <c r="DB185" s="84"/>
      <c r="DC185" s="84"/>
      <c r="DD185" s="84"/>
      <c r="DE185" s="84"/>
      <c r="DF185" s="84"/>
      <c r="DG185" s="84"/>
      <c r="DH185" s="84"/>
      <c r="DI185" s="84"/>
      <c r="DJ185" s="84"/>
      <c r="DK185" s="84"/>
      <c r="DL185" s="84"/>
      <c r="DM185" s="84"/>
      <c r="DN185" s="84"/>
      <c r="DO185" s="84"/>
      <c r="DP185" s="84"/>
      <c r="DQ185" s="84"/>
      <c r="DR185" s="84"/>
      <c r="DS185" s="84"/>
      <c r="DT185" s="84"/>
      <c r="DU185" s="84"/>
      <c r="DV185" s="84"/>
      <c r="DW185" s="84"/>
      <c r="DX185" s="84"/>
      <c r="DY185" s="84"/>
      <c r="DZ185" s="84"/>
      <c r="EA185" s="84"/>
      <c r="EB185" s="84"/>
      <c r="EC185" s="84"/>
      <c r="ED185" s="84"/>
      <c r="EE185" s="84"/>
      <c r="EF185" s="84"/>
      <c r="EG185" s="84"/>
      <c r="EH185" s="84"/>
      <c r="EI185" s="84"/>
      <c r="EJ185" s="84"/>
      <c r="EK185" s="84"/>
      <c r="EL185" s="84"/>
      <c r="EM185" s="84"/>
      <c r="EN185" s="84"/>
      <c r="EO185" s="84"/>
      <c r="EP185" s="84"/>
      <c r="EQ185" s="84"/>
      <c r="ER185" s="84"/>
      <c r="ES185" s="84"/>
      <c r="ET185" s="84"/>
      <c r="EU185" s="84"/>
      <c r="EV185" s="84"/>
      <c r="EW185" s="84"/>
      <c r="EX185" s="84"/>
      <c r="EY185" s="84"/>
      <c r="EZ185" s="84"/>
      <c r="FA185" s="84"/>
      <c r="FB185" s="84"/>
      <c r="FC185" s="84"/>
      <c r="FD185" s="84"/>
      <c r="FE185" s="84"/>
      <c r="FF185" s="84"/>
      <c r="FG185" s="84"/>
      <c r="FH185" s="84"/>
      <c r="FI185" s="84"/>
      <c r="FJ185" s="84"/>
      <c r="FK185" s="84"/>
      <c r="FL185" s="84"/>
      <c r="FM185" s="84"/>
      <c r="FN185" s="84"/>
      <c r="FO185" s="84"/>
      <c r="FP185" s="84"/>
      <c r="FQ185" s="84"/>
      <c r="FR185" s="84"/>
      <c r="FS185" s="84"/>
      <c r="FT185" s="84"/>
      <c r="FU185" s="84"/>
      <c r="FV185" s="84"/>
      <c r="FW185" s="84"/>
      <c r="FX185" s="84"/>
      <c r="FY185" s="84"/>
      <c r="FZ185" s="84"/>
      <c r="GA185" s="84"/>
      <c r="GB185" s="84"/>
      <c r="GC185" s="84"/>
      <c r="GD185" s="84"/>
      <c r="GE185" s="84"/>
      <c r="GF185" s="84"/>
      <c r="GG185" s="84"/>
      <c r="GH185" s="84"/>
      <c r="GI185" s="84"/>
      <c r="GJ185" s="84"/>
      <c r="GK185" s="84"/>
      <c r="GL185" s="84"/>
      <c r="GM185" s="84"/>
      <c r="GN185" s="84"/>
      <c r="GO185" s="84"/>
      <c r="GP185" s="84"/>
      <c r="GQ185" s="84"/>
      <c r="GR185" s="84"/>
      <c r="GS185" s="84"/>
      <c r="GT185" s="84"/>
      <c r="GU185" s="84"/>
      <c r="GV185" s="84"/>
      <c r="GW185" s="84"/>
      <c r="GX185" s="84"/>
      <c r="GY185" s="84"/>
      <c r="GZ185" s="84"/>
      <c r="HA185" s="84"/>
      <c r="HB185" s="84"/>
      <c r="HC185" s="84"/>
      <c r="HD185" s="84"/>
      <c r="HE185" s="84"/>
      <c r="HF185" s="84"/>
      <c r="HG185" s="84"/>
      <c r="HH185" s="84"/>
      <c r="HI185" s="84"/>
      <c r="HJ185" s="84"/>
      <c r="HK185" s="84"/>
      <c r="HL185" s="84"/>
      <c r="HM185" s="84"/>
      <c r="HN185" s="84"/>
      <c r="HO185" s="84"/>
      <c r="HP185" s="84"/>
      <c r="HQ185" s="84"/>
      <c r="HR185" s="84"/>
      <c r="HS185" s="84"/>
      <c r="HT185" s="84"/>
      <c r="HU185" s="84"/>
      <c r="HV185" s="84"/>
      <c r="HW185" s="84"/>
      <c r="HX185" s="84"/>
      <c r="HY185" s="84"/>
      <c r="HZ185" s="84"/>
      <c r="IA185" s="84"/>
      <c r="IB185" s="84"/>
      <c r="IC185" s="84"/>
      <c r="ID185" s="84"/>
      <c r="IE185" s="84"/>
      <c r="IF185" s="84"/>
      <c r="IG185" s="84"/>
      <c r="IH185" s="84"/>
      <c r="II185" s="84"/>
      <c r="IJ185" s="84"/>
      <c r="IK185" s="84"/>
      <c r="IL185" s="84"/>
      <c r="IM185" s="84"/>
      <c r="IN185" s="84"/>
      <c r="IO185" s="84"/>
      <c r="IP185" s="84"/>
      <c r="IQ185" s="84"/>
      <c r="IR185" s="84"/>
      <c r="IS185" s="84"/>
      <c r="IT185" s="84"/>
      <c r="IU185" s="84"/>
      <c r="IV185" s="84"/>
      <c r="IW185" s="84"/>
      <c r="IX185" s="84"/>
      <c r="IY185" s="84"/>
      <c r="IZ185" s="84"/>
      <c r="JA185" s="84"/>
      <c r="JB185" s="84"/>
      <c r="JC185" s="84"/>
      <c r="JD185" s="84"/>
      <c r="JE185" s="84"/>
      <c r="JF185" s="84"/>
      <c r="JG185" s="84"/>
      <c r="JH185" s="84"/>
      <c r="JI185" s="84"/>
      <c r="JJ185" s="84"/>
      <c r="JK185" s="84"/>
      <c r="JL185" s="84"/>
      <c r="JM185" s="84"/>
      <c r="JN185" s="84"/>
      <c r="JO185" s="84"/>
      <c r="JP185" s="84"/>
      <c r="JQ185" s="84"/>
      <c r="JR185" s="84"/>
      <c r="JS185" s="84"/>
      <c r="JT185" s="84"/>
      <c r="JU185" s="84"/>
      <c r="JV185" s="84"/>
      <c r="JW185" s="84"/>
      <c r="JX185" s="84"/>
      <c r="JY185" s="84"/>
      <c r="JZ185" s="84"/>
      <c r="KA185" s="84"/>
      <c r="KB185" s="84"/>
      <c r="KC185" s="84"/>
      <c r="KD185" s="84"/>
      <c r="KE185" s="84"/>
      <c r="KF185" s="84"/>
      <c r="KG185" s="84"/>
      <c r="KH185" s="84"/>
      <c r="KI185" s="84"/>
      <c r="KJ185" s="84"/>
      <c r="KK185" s="84"/>
      <c r="KL185" s="84"/>
      <c r="KM185" s="84"/>
      <c r="KN185" s="84"/>
      <c r="KO185" s="84"/>
      <c r="KP185" s="84"/>
      <c r="KQ185" s="84"/>
      <c r="KR185" s="84"/>
      <c r="KS185" s="84"/>
      <c r="KT185" s="84"/>
      <c r="KU185" s="84"/>
      <c r="KV185" s="84"/>
      <c r="KW185" s="84"/>
      <c r="KX185" s="84"/>
      <c r="KY185" s="84"/>
      <c r="KZ185" s="84"/>
      <c r="LA185" s="84"/>
      <c r="LB185" s="84"/>
      <c r="LC185" s="84"/>
      <c r="LD185" s="84"/>
      <c r="LE185" s="84"/>
      <c r="LF185" s="84"/>
      <c r="LG185" s="84"/>
      <c r="LH185" s="84"/>
      <c r="LI185" s="84"/>
      <c r="LJ185" s="84"/>
      <c r="LK185" s="84"/>
      <c r="LL185" s="84"/>
      <c r="LM185" s="84"/>
      <c r="LN185" s="84"/>
      <c r="LO185" s="84"/>
      <c r="LP185" s="84"/>
      <c r="LQ185" s="84"/>
      <c r="LR185" s="84"/>
      <c r="LS185" s="84"/>
      <c r="LT185" s="84"/>
      <c r="LU185" s="84"/>
      <c r="LV185" s="84"/>
      <c r="LW185" s="84"/>
      <c r="LX185" s="84"/>
      <c r="LY185" s="84"/>
      <c r="LZ185" s="84"/>
      <c r="MA185" s="84"/>
      <c r="MB185" s="84"/>
      <c r="MC185" s="84"/>
      <c r="MD185" s="84"/>
      <c r="ME185" s="84"/>
      <c r="MF185" s="84"/>
      <c r="MG185" s="84"/>
      <c r="MH185" s="84"/>
      <c r="MI185" s="84"/>
      <c r="MJ185" s="84"/>
      <c r="MK185" s="84"/>
      <c r="ML185" s="84"/>
      <c r="MM185" s="84"/>
      <c r="MN185" s="84"/>
      <c r="MO185" s="84"/>
      <c r="MP185" s="84"/>
      <c r="MQ185" s="84"/>
      <c r="MR185" s="84"/>
      <c r="MS185" s="84"/>
      <c r="MT185" s="84"/>
      <c r="MU185" s="84"/>
      <c r="MV185" s="84"/>
      <c r="MW185" s="84"/>
      <c r="MX185" s="84"/>
      <c r="MY185" s="84"/>
      <c r="MZ185" s="84"/>
      <c r="NA185" s="84"/>
      <c r="NB185" s="84"/>
      <c r="NC185" s="84"/>
      <c r="ND185" s="84"/>
      <c r="NE185" s="84"/>
      <c r="NF185" s="84"/>
      <c r="NG185" s="84"/>
      <c r="NH185" s="84"/>
      <c r="NI185" s="84"/>
      <c r="NJ185" s="84"/>
      <c r="NK185" s="84"/>
      <c r="NL185" s="84"/>
      <c r="NM185" s="84"/>
      <c r="NN185" s="84"/>
      <c r="NO185" s="84"/>
      <c r="NP185" s="84"/>
      <c r="NQ185" s="84"/>
      <c r="NR185" s="84"/>
      <c r="NS185" s="84"/>
      <c r="NT185" s="84"/>
      <c r="NU185" s="84"/>
      <c r="NV185" s="84"/>
      <c r="NW185" s="84"/>
    </row>
    <row r="186" spans="1:387" s="40" customFormat="1" ht="100.5" customHeight="1" x14ac:dyDescent="0.25">
      <c r="A186" s="79"/>
      <c r="B186" s="79"/>
      <c r="C186" s="79">
        <v>1</v>
      </c>
      <c r="D186" s="79"/>
      <c r="E186" s="79"/>
      <c r="F186" s="30"/>
      <c r="G186" s="30"/>
      <c r="H186" s="30">
        <v>1</v>
      </c>
      <c r="I186" s="30"/>
      <c r="J186" s="30"/>
      <c r="K186" s="30"/>
      <c r="L186" s="30"/>
      <c r="M186" s="32" t="s">
        <v>1775</v>
      </c>
      <c r="N186" s="33" t="s">
        <v>86</v>
      </c>
      <c r="O186" s="3" t="s">
        <v>1844</v>
      </c>
      <c r="P186" s="34" t="s">
        <v>2157</v>
      </c>
      <c r="Q186" s="10" t="s">
        <v>1941</v>
      </c>
      <c r="R186" s="32" t="s">
        <v>1776</v>
      </c>
      <c r="S186" s="35" t="s">
        <v>1987</v>
      </c>
      <c r="T186" s="82">
        <v>44804</v>
      </c>
      <c r="U186" s="82">
        <v>44813</v>
      </c>
      <c r="V186" s="82">
        <v>44910</v>
      </c>
      <c r="W186" s="36">
        <v>20000000</v>
      </c>
      <c r="X186" s="19">
        <v>0</v>
      </c>
      <c r="Y186" s="19">
        <v>0</v>
      </c>
      <c r="Z186" s="19">
        <v>0</v>
      </c>
      <c r="AA186" s="19">
        <v>0</v>
      </c>
      <c r="AB186" s="22">
        <f t="shared" si="17"/>
        <v>20000000</v>
      </c>
      <c r="AC186" s="19">
        <v>0</v>
      </c>
      <c r="AD186" s="22">
        <f t="shared" si="20"/>
        <v>20000000</v>
      </c>
      <c r="AE186" s="20">
        <v>0</v>
      </c>
      <c r="AF186" s="22">
        <f t="shared" si="21"/>
        <v>20000000</v>
      </c>
      <c r="AG186" s="38" t="s">
        <v>1753</v>
      </c>
      <c r="AH186" s="37" t="s">
        <v>1013</v>
      </c>
      <c r="AI186" s="37" t="s">
        <v>917</v>
      </c>
      <c r="AJ186" s="39">
        <v>901154519</v>
      </c>
      <c r="AK186" s="39">
        <v>1</v>
      </c>
      <c r="AL186" s="37" t="s">
        <v>918</v>
      </c>
      <c r="AM186" s="39">
        <v>5191796</v>
      </c>
      <c r="AN186" s="108" t="s">
        <v>919</v>
      </c>
      <c r="AO186" s="109" t="s">
        <v>20</v>
      </c>
      <c r="AP186" s="84"/>
      <c r="AQ186" s="84"/>
      <c r="AR186" s="84"/>
      <c r="AS186" s="84"/>
      <c r="AT186" s="84"/>
      <c r="AU186" s="84"/>
      <c r="AV186" s="84"/>
      <c r="AW186" s="84"/>
      <c r="AX186" s="84"/>
      <c r="AY186" s="84"/>
      <c r="AZ186" s="84"/>
      <c r="BA186" s="84"/>
      <c r="BB186" s="84"/>
      <c r="BC186" s="84"/>
      <c r="BD186" s="84"/>
      <c r="BE186" s="84"/>
      <c r="BF186" s="84"/>
      <c r="BG186" s="84"/>
      <c r="BH186" s="84"/>
      <c r="BI186" s="84"/>
      <c r="BJ186" s="84"/>
      <c r="BK186" s="84"/>
      <c r="BL186" s="84"/>
      <c r="BM186" s="84"/>
      <c r="BN186" s="84"/>
      <c r="BO186" s="84"/>
      <c r="BP186" s="84"/>
      <c r="BQ186" s="84"/>
      <c r="BR186" s="84"/>
      <c r="BS186" s="84"/>
      <c r="BT186" s="84"/>
      <c r="BU186" s="84"/>
      <c r="BV186" s="84"/>
      <c r="BW186" s="84"/>
      <c r="BX186" s="84"/>
      <c r="BY186" s="84"/>
      <c r="BZ186" s="84"/>
      <c r="CA186" s="84"/>
      <c r="CB186" s="84"/>
      <c r="CC186" s="84"/>
      <c r="CD186" s="84"/>
      <c r="CE186" s="84"/>
      <c r="CF186" s="84"/>
      <c r="CG186" s="84"/>
      <c r="CH186" s="84"/>
      <c r="CI186" s="84"/>
      <c r="CJ186" s="84"/>
      <c r="CK186" s="84"/>
      <c r="CL186" s="84"/>
      <c r="CM186" s="84"/>
      <c r="CN186" s="84"/>
      <c r="CO186" s="84"/>
      <c r="CP186" s="84"/>
      <c r="CQ186" s="84"/>
      <c r="CR186" s="84"/>
      <c r="CS186" s="84"/>
      <c r="CT186" s="84"/>
      <c r="CU186" s="84"/>
      <c r="CV186" s="84"/>
      <c r="CW186" s="84"/>
      <c r="CX186" s="84"/>
      <c r="CY186" s="84"/>
      <c r="CZ186" s="84"/>
      <c r="DA186" s="84"/>
      <c r="DB186" s="84"/>
      <c r="DC186" s="84"/>
      <c r="DD186" s="84"/>
      <c r="DE186" s="84"/>
      <c r="DF186" s="84"/>
      <c r="DG186" s="84"/>
      <c r="DH186" s="84"/>
      <c r="DI186" s="84"/>
      <c r="DJ186" s="84"/>
      <c r="DK186" s="84"/>
      <c r="DL186" s="84"/>
      <c r="DM186" s="84"/>
      <c r="DN186" s="84"/>
      <c r="DO186" s="84"/>
      <c r="DP186" s="84"/>
      <c r="DQ186" s="84"/>
      <c r="DR186" s="84"/>
      <c r="DS186" s="84"/>
      <c r="DT186" s="84"/>
      <c r="DU186" s="84"/>
      <c r="DV186" s="84"/>
      <c r="DW186" s="84"/>
      <c r="DX186" s="84"/>
      <c r="DY186" s="84"/>
      <c r="DZ186" s="84"/>
      <c r="EA186" s="84"/>
      <c r="EB186" s="84"/>
      <c r="EC186" s="84"/>
      <c r="ED186" s="84"/>
      <c r="EE186" s="84"/>
      <c r="EF186" s="84"/>
      <c r="EG186" s="84"/>
      <c r="EH186" s="84"/>
      <c r="EI186" s="84"/>
      <c r="EJ186" s="84"/>
      <c r="EK186" s="84"/>
      <c r="EL186" s="84"/>
      <c r="EM186" s="84"/>
      <c r="EN186" s="84"/>
      <c r="EO186" s="84"/>
      <c r="EP186" s="84"/>
      <c r="EQ186" s="84"/>
      <c r="ER186" s="84"/>
      <c r="ES186" s="84"/>
      <c r="ET186" s="84"/>
      <c r="EU186" s="84"/>
      <c r="EV186" s="84"/>
      <c r="EW186" s="84"/>
      <c r="EX186" s="84"/>
      <c r="EY186" s="84"/>
      <c r="EZ186" s="84"/>
      <c r="FA186" s="84"/>
      <c r="FB186" s="84"/>
      <c r="FC186" s="84"/>
      <c r="FD186" s="84"/>
      <c r="FE186" s="84"/>
      <c r="FF186" s="84"/>
      <c r="FG186" s="84"/>
      <c r="FH186" s="84"/>
      <c r="FI186" s="84"/>
      <c r="FJ186" s="84"/>
      <c r="FK186" s="84"/>
      <c r="FL186" s="84"/>
      <c r="FM186" s="84"/>
      <c r="FN186" s="84"/>
      <c r="FO186" s="84"/>
      <c r="FP186" s="84"/>
      <c r="FQ186" s="84"/>
      <c r="FR186" s="84"/>
      <c r="FS186" s="84"/>
      <c r="FT186" s="84"/>
      <c r="FU186" s="84"/>
      <c r="FV186" s="84"/>
      <c r="FW186" s="84"/>
      <c r="FX186" s="84"/>
      <c r="FY186" s="84"/>
      <c r="FZ186" s="84"/>
      <c r="GA186" s="84"/>
      <c r="GB186" s="84"/>
      <c r="GC186" s="84"/>
      <c r="GD186" s="84"/>
      <c r="GE186" s="84"/>
      <c r="GF186" s="84"/>
      <c r="GG186" s="84"/>
      <c r="GH186" s="84"/>
      <c r="GI186" s="84"/>
      <c r="GJ186" s="84"/>
      <c r="GK186" s="84"/>
      <c r="GL186" s="84"/>
      <c r="GM186" s="84"/>
      <c r="GN186" s="84"/>
      <c r="GO186" s="84"/>
      <c r="GP186" s="84"/>
      <c r="GQ186" s="84"/>
      <c r="GR186" s="84"/>
      <c r="GS186" s="84"/>
      <c r="GT186" s="84"/>
      <c r="GU186" s="84"/>
      <c r="GV186" s="84"/>
      <c r="GW186" s="84"/>
      <c r="GX186" s="84"/>
      <c r="GY186" s="84"/>
      <c r="GZ186" s="84"/>
      <c r="HA186" s="84"/>
      <c r="HB186" s="84"/>
      <c r="HC186" s="84"/>
      <c r="HD186" s="84"/>
      <c r="HE186" s="84"/>
      <c r="HF186" s="84"/>
      <c r="HG186" s="84"/>
      <c r="HH186" s="84"/>
      <c r="HI186" s="84"/>
      <c r="HJ186" s="84"/>
      <c r="HK186" s="84"/>
      <c r="HL186" s="84"/>
      <c r="HM186" s="84"/>
      <c r="HN186" s="84"/>
      <c r="HO186" s="84"/>
      <c r="HP186" s="84"/>
      <c r="HQ186" s="84"/>
      <c r="HR186" s="84"/>
      <c r="HS186" s="84"/>
      <c r="HT186" s="84"/>
      <c r="HU186" s="84"/>
      <c r="HV186" s="84"/>
      <c r="HW186" s="84"/>
      <c r="HX186" s="84"/>
      <c r="HY186" s="84"/>
      <c r="HZ186" s="84"/>
      <c r="IA186" s="84"/>
      <c r="IB186" s="84"/>
      <c r="IC186" s="84"/>
      <c r="ID186" s="84"/>
      <c r="IE186" s="84"/>
      <c r="IF186" s="84"/>
      <c r="IG186" s="84"/>
      <c r="IH186" s="84"/>
      <c r="II186" s="84"/>
      <c r="IJ186" s="84"/>
      <c r="IK186" s="84"/>
      <c r="IL186" s="84"/>
      <c r="IM186" s="84"/>
      <c r="IN186" s="84"/>
      <c r="IO186" s="84"/>
      <c r="IP186" s="84"/>
      <c r="IQ186" s="84"/>
      <c r="IR186" s="84"/>
      <c r="IS186" s="84"/>
      <c r="IT186" s="84"/>
      <c r="IU186" s="84"/>
      <c r="IV186" s="84"/>
      <c r="IW186" s="84"/>
      <c r="IX186" s="84"/>
      <c r="IY186" s="84"/>
      <c r="IZ186" s="84"/>
      <c r="JA186" s="84"/>
      <c r="JB186" s="84"/>
      <c r="JC186" s="84"/>
      <c r="JD186" s="84"/>
      <c r="JE186" s="84"/>
      <c r="JF186" s="84"/>
      <c r="JG186" s="84"/>
      <c r="JH186" s="84"/>
      <c r="JI186" s="84"/>
      <c r="JJ186" s="84"/>
      <c r="JK186" s="84"/>
      <c r="JL186" s="84"/>
      <c r="JM186" s="84"/>
      <c r="JN186" s="84"/>
      <c r="JO186" s="84"/>
      <c r="JP186" s="84"/>
      <c r="JQ186" s="84"/>
      <c r="JR186" s="84"/>
      <c r="JS186" s="84"/>
      <c r="JT186" s="84"/>
      <c r="JU186" s="84"/>
      <c r="JV186" s="84"/>
      <c r="JW186" s="84"/>
      <c r="JX186" s="84"/>
      <c r="JY186" s="84"/>
      <c r="JZ186" s="84"/>
      <c r="KA186" s="84"/>
      <c r="KB186" s="84"/>
      <c r="KC186" s="84"/>
      <c r="KD186" s="84"/>
      <c r="KE186" s="84"/>
      <c r="KF186" s="84"/>
      <c r="KG186" s="84"/>
      <c r="KH186" s="84"/>
      <c r="KI186" s="84"/>
      <c r="KJ186" s="84"/>
      <c r="KK186" s="84"/>
      <c r="KL186" s="84"/>
      <c r="KM186" s="84"/>
      <c r="KN186" s="84"/>
      <c r="KO186" s="84"/>
      <c r="KP186" s="84"/>
      <c r="KQ186" s="84"/>
      <c r="KR186" s="84"/>
      <c r="KS186" s="84"/>
      <c r="KT186" s="84"/>
      <c r="KU186" s="84"/>
      <c r="KV186" s="84"/>
      <c r="KW186" s="84"/>
      <c r="KX186" s="84"/>
      <c r="KY186" s="84"/>
      <c r="KZ186" s="84"/>
      <c r="LA186" s="84"/>
      <c r="LB186" s="84"/>
      <c r="LC186" s="84"/>
      <c r="LD186" s="84"/>
      <c r="LE186" s="84"/>
      <c r="LF186" s="84"/>
      <c r="LG186" s="84"/>
      <c r="LH186" s="84"/>
      <c r="LI186" s="84"/>
      <c r="LJ186" s="84"/>
      <c r="LK186" s="84"/>
      <c r="LL186" s="84"/>
      <c r="LM186" s="84"/>
      <c r="LN186" s="84"/>
      <c r="LO186" s="84"/>
      <c r="LP186" s="84"/>
      <c r="LQ186" s="84"/>
      <c r="LR186" s="84"/>
      <c r="LS186" s="84"/>
      <c r="LT186" s="84"/>
      <c r="LU186" s="84"/>
      <c r="LV186" s="84"/>
      <c r="LW186" s="84"/>
      <c r="LX186" s="84"/>
      <c r="LY186" s="84"/>
      <c r="LZ186" s="84"/>
      <c r="MA186" s="84"/>
      <c r="MB186" s="84"/>
      <c r="MC186" s="84"/>
      <c r="MD186" s="84"/>
      <c r="ME186" s="84"/>
      <c r="MF186" s="84"/>
      <c r="MG186" s="84"/>
      <c r="MH186" s="84"/>
      <c r="MI186" s="84"/>
      <c r="MJ186" s="84"/>
      <c r="MK186" s="84"/>
      <c r="ML186" s="84"/>
      <c r="MM186" s="84"/>
      <c r="MN186" s="84"/>
      <c r="MO186" s="84"/>
      <c r="MP186" s="84"/>
      <c r="MQ186" s="84"/>
      <c r="MR186" s="84"/>
      <c r="MS186" s="84"/>
      <c r="MT186" s="84"/>
      <c r="MU186" s="84"/>
      <c r="MV186" s="84"/>
      <c r="MW186" s="84"/>
      <c r="MX186" s="84"/>
      <c r="MY186" s="84"/>
      <c r="MZ186" s="84"/>
      <c r="NA186" s="84"/>
      <c r="NB186" s="84"/>
      <c r="NC186" s="84"/>
      <c r="ND186" s="84"/>
      <c r="NE186" s="84"/>
      <c r="NF186" s="84"/>
      <c r="NG186" s="84"/>
      <c r="NH186" s="84"/>
      <c r="NI186" s="84"/>
      <c r="NJ186" s="84"/>
      <c r="NK186" s="84"/>
      <c r="NL186" s="84"/>
      <c r="NM186" s="84"/>
      <c r="NN186" s="84"/>
      <c r="NO186" s="84"/>
      <c r="NP186" s="84"/>
      <c r="NQ186" s="84"/>
      <c r="NR186" s="84"/>
      <c r="NS186" s="84"/>
      <c r="NT186" s="84"/>
      <c r="NU186" s="84"/>
      <c r="NV186" s="84"/>
      <c r="NW186" s="84"/>
    </row>
    <row r="187" spans="1:387" s="40" customFormat="1" ht="100.5" customHeight="1" x14ac:dyDescent="0.25">
      <c r="A187" s="79">
        <v>1</v>
      </c>
      <c r="B187" s="79"/>
      <c r="C187" s="79"/>
      <c r="D187" s="79"/>
      <c r="E187" s="79"/>
      <c r="F187" s="30"/>
      <c r="G187" s="30"/>
      <c r="H187" s="30">
        <v>1</v>
      </c>
      <c r="I187" s="30"/>
      <c r="J187" s="30"/>
      <c r="K187" s="30"/>
      <c r="L187" s="30"/>
      <c r="M187" s="32" t="s">
        <v>1754</v>
      </c>
      <c r="N187" s="33" t="s">
        <v>309</v>
      </c>
      <c r="O187" s="3" t="s">
        <v>1765</v>
      </c>
      <c r="P187" s="34" t="s">
        <v>2158</v>
      </c>
      <c r="Q187" s="10" t="s">
        <v>1856</v>
      </c>
      <c r="R187" s="32" t="s">
        <v>317</v>
      </c>
      <c r="S187" s="35" t="s">
        <v>1755</v>
      </c>
      <c r="T187" s="82">
        <v>44805</v>
      </c>
      <c r="U187" s="82">
        <v>44810</v>
      </c>
      <c r="V187" s="82">
        <v>44910</v>
      </c>
      <c r="W187" s="36">
        <v>64000000</v>
      </c>
      <c r="X187" s="19">
        <v>0</v>
      </c>
      <c r="Y187" s="19">
        <v>0</v>
      </c>
      <c r="Z187" s="19">
        <v>0</v>
      </c>
      <c r="AA187" s="19">
        <v>0</v>
      </c>
      <c r="AB187" s="22">
        <f t="shared" si="17"/>
        <v>64000000</v>
      </c>
      <c r="AC187" s="19">
        <v>32000000</v>
      </c>
      <c r="AD187" s="22">
        <f t="shared" si="20"/>
        <v>96000000</v>
      </c>
      <c r="AE187" s="20">
        <v>0</v>
      </c>
      <c r="AF187" s="22">
        <f t="shared" si="21"/>
        <v>96000000</v>
      </c>
      <c r="AG187" s="38" t="s">
        <v>78</v>
      </c>
      <c r="AH187" s="37" t="s">
        <v>1013</v>
      </c>
      <c r="AI187" s="37" t="s">
        <v>360</v>
      </c>
      <c r="AJ187" s="39">
        <v>830065332</v>
      </c>
      <c r="AK187" s="39">
        <v>0</v>
      </c>
      <c r="AL187" s="37" t="s">
        <v>1756</v>
      </c>
      <c r="AM187" s="39">
        <v>7433292</v>
      </c>
      <c r="AN187" s="108" t="s">
        <v>496</v>
      </c>
      <c r="AO187" s="109" t="s">
        <v>20</v>
      </c>
      <c r="AP187" s="84"/>
      <c r="AQ187" s="84"/>
      <c r="AR187" s="84"/>
      <c r="AS187" s="84"/>
      <c r="AT187" s="84"/>
      <c r="AU187" s="84"/>
      <c r="AV187" s="84"/>
      <c r="AW187" s="84"/>
      <c r="AX187" s="84"/>
      <c r="AY187" s="84"/>
      <c r="AZ187" s="84"/>
      <c r="BA187" s="84"/>
      <c r="BB187" s="84"/>
      <c r="BC187" s="84"/>
      <c r="BD187" s="84"/>
      <c r="BE187" s="84"/>
      <c r="BF187" s="84"/>
      <c r="BG187" s="84"/>
      <c r="BH187" s="84"/>
      <c r="BI187" s="84"/>
      <c r="BJ187" s="84"/>
      <c r="BK187" s="84"/>
      <c r="BL187" s="84"/>
      <c r="BM187" s="84"/>
      <c r="BN187" s="84"/>
      <c r="BO187" s="84"/>
      <c r="BP187" s="84"/>
      <c r="BQ187" s="84"/>
      <c r="BR187" s="84"/>
      <c r="BS187" s="84"/>
      <c r="BT187" s="84"/>
      <c r="BU187" s="84"/>
      <c r="BV187" s="84"/>
      <c r="BW187" s="84"/>
      <c r="BX187" s="84"/>
      <c r="BY187" s="84"/>
      <c r="BZ187" s="84"/>
      <c r="CA187" s="84"/>
      <c r="CB187" s="84"/>
      <c r="CC187" s="84"/>
      <c r="CD187" s="84"/>
      <c r="CE187" s="84"/>
      <c r="CF187" s="84"/>
      <c r="CG187" s="84"/>
      <c r="CH187" s="84"/>
      <c r="CI187" s="84"/>
      <c r="CJ187" s="84"/>
      <c r="CK187" s="84"/>
      <c r="CL187" s="84"/>
      <c r="CM187" s="84"/>
      <c r="CN187" s="84"/>
      <c r="CO187" s="84"/>
      <c r="CP187" s="84"/>
      <c r="CQ187" s="84"/>
      <c r="CR187" s="84"/>
      <c r="CS187" s="84"/>
      <c r="CT187" s="84"/>
      <c r="CU187" s="84"/>
      <c r="CV187" s="84"/>
      <c r="CW187" s="84"/>
      <c r="CX187" s="84"/>
      <c r="CY187" s="84"/>
      <c r="CZ187" s="84"/>
      <c r="DA187" s="84"/>
      <c r="DB187" s="84"/>
      <c r="DC187" s="84"/>
      <c r="DD187" s="84"/>
      <c r="DE187" s="84"/>
      <c r="DF187" s="84"/>
      <c r="DG187" s="84"/>
      <c r="DH187" s="84"/>
      <c r="DI187" s="84"/>
      <c r="DJ187" s="84"/>
      <c r="DK187" s="84"/>
      <c r="DL187" s="84"/>
      <c r="DM187" s="84"/>
      <c r="DN187" s="84"/>
      <c r="DO187" s="84"/>
      <c r="DP187" s="84"/>
      <c r="DQ187" s="84"/>
      <c r="DR187" s="84"/>
      <c r="DS187" s="84"/>
      <c r="DT187" s="84"/>
      <c r="DU187" s="84"/>
      <c r="DV187" s="84"/>
      <c r="DW187" s="84"/>
      <c r="DX187" s="84"/>
      <c r="DY187" s="84"/>
      <c r="DZ187" s="84"/>
      <c r="EA187" s="84"/>
      <c r="EB187" s="84"/>
      <c r="EC187" s="84"/>
      <c r="ED187" s="84"/>
      <c r="EE187" s="84"/>
      <c r="EF187" s="84"/>
      <c r="EG187" s="84"/>
      <c r="EH187" s="84"/>
      <c r="EI187" s="84"/>
      <c r="EJ187" s="84"/>
      <c r="EK187" s="84"/>
      <c r="EL187" s="84"/>
      <c r="EM187" s="84"/>
      <c r="EN187" s="84"/>
      <c r="EO187" s="84"/>
      <c r="EP187" s="84"/>
      <c r="EQ187" s="84"/>
      <c r="ER187" s="84"/>
      <c r="ES187" s="84"/>
      <c r="ET187" s="84"/>
      <c r="EU187" s="84"/>
      <c r="EV187" s="84"/>
      <c r="EW187" s="84"/>
      <c r="EX187" s="84"/>
      <c r="EY187" s="84"/>
      <c r="EZ187" s="84"/>
      <c r="FA187" s="84"/>
      <c r="FB187" s="84"/>
      <c r="FC187" s="84"/>
      <c r="FD187" s="84"/>
      <c r="FE187" s="84"/>
      <c r="FF187" s="84"/>
      <c r="FG187" s="84"/>
      <c r="FH187" s="84"/>
      <c r="FI187" s="84"/>
      <c r="FJ187" s="84"/>
      <c r="FK187" s="84"/>
      <c r="FL187" s="84"/>
      <c r="FM187" s="84"/>
      <c r="FN187" s="84"/>
      <c r="FO187" s="84"/>
      <c r="FP187" s="84"/>
      <c r="FQ187" s="84"/>
      <c r="FR187" s="84"/>
      <c r="FS187" s="84"/>
      <c r="FT187" s="84"/>
      <c r="FU187" s="84"/>
      <c r="FV187" s="84"/>
      <c r="FW187" s="84"/>
      <c r="FX187" s="84"/>
      <c r="FY187" s="84"/>
      <c r="FZ187" s="84"/>
      <c r="GA187" s="84"/>
      <c r="GB187" s="84"/>
      <c r="GC187" s="84"/>
      <c r="GD187" s="84"/>
      <c r="GE187" s="84"/>
      <c r="GF187" s="84"/>
      <c r="GG187" s="84"/>
      <c r="GH187" s="84"/>
      <c r="GI187" s="84"/>
      <c r="GJ187" s="84"/>
      <c r="GK187" s="84"/>
      <c r="GL187" s="84"/>
      <c r="GM187" s="84"/>
      <c r="GN187" s="84"/>
      <c r="GO187" s="84"/>
      <c r="GP187" s="84"/>
      <c r="GQ187" s="84"/>
      <c r="GR187" s="84"/>
      <c r="GS187" s="84"/>
      <c r="GT187" s="84"/>
      <c r="GU187" s="84"/>
      <c r="GV187" s="84"/>
      <c r="GW187" s="84"/>
      <c r="GX187" s="84"/>
      <c r="GY187" s="84"/>
      <c r="GZ187" s="84"/>
      <c r="HA187" s="84"/>
      <c r="HB187" s="84"/>
      <c r="HC187" s="84"/>
      <c r="HD187" s="84"/>
      <c r="HE187" s="84"/>
      <c r="HF187" s="84"/>
      <c r="HG187" s="84"/>
      <c r="HH187" s="84"/>
      <c r="HI187" s="84"/>
      <c r="HJ187" s="84"/>
      <c r="HK187" s="84"/>
      <c r="HL187" s="84"/>
      <c r="HM187" s="84"/>
      <c r="HN187" s="84"/>
      <c r="HO187" s="84"/>
      <c r="HP187" s="84"/>
      <c r="HQ187" s="84"/>
      <c r="HR187" s="84"/>
      <c r="HS187" s="84"/>
      <c r="HT187" s="84"/>
      <c r="HU187" s="84"/>
      <c r="HV187" s="84"/>
      <c r="HW187" s="84"/>
      <c r="HX187" s="84"/>
      <c r="HY187" s="84"/>
      <c r="HZ187" s="84"/>
      <c r="IA187" s="84"/>
      <c r="IB187" s="84"/>
      <c r="IC187" s="84"/>
      <c r="ID187" s="84"/>
      <c r="IE187" s="84"/>
      <c r="IF187" s="84"/>
      <c r="IG187" s="84"/>
      <c r="IH187" s="84"/>
      <c r="II187" s="84"/>
      <c r="IJ187" s="84"/>
      <c r="IK187" s="84"/>
      <c r="IL187" s="84"/>
      <c r="IM187" s="84"/>
      <c r="IN187" s="84"/>
      <c r="IO187" s="84"/>
      <c r="IP187" s="84"/>
      <c r="IQ187" s="84"/>
      <c r="IR187" s="84"/>
      <c r="IS187" s="84"/>
      <c r="IT187" s="84"/>
      <c r="IU187" s="84"/>
      <c r="IV187" s="84"/>
      <c r="IW187" s="84"/>
      <c r="IX187" s="84"/>
      <c r="IY187" s="84"/>
      <c r="IZ187" s="84"/>
      <c r="JA187" s="84"/>
      <c r="JB187" s="84"/>
      <c r="JC187" s="84"/>
      <c r="JD187" s="84"/>
      <c r="JE187" s="84"/>
      <c r="JF187" s="84"/>
      <c r="JG187" s="84"/>
      <c r="JH187" s="84"/>
      <c r="JI187" s="84"/>
      <c r="JJ187" s="84"/>
      <c r="JK187" s="84"/>
      <c r="JL187" s="84"/>
      <c r="JM187" s="84"/>
      <c r="JN187" s="84"/>
      <c r="JO187" s="84"/>
      <c r="JP187" s="84"/>
      <c r="JQ187" s="84"/>
      <c r="JR187" s="84"/>
      <c r="JS187" s="84"/>
      <c r="JT187" s="84"/>
      <c r="JU187" s="84"/>
      <c r="JV187" s="84"/>
      <c r="JW187" s="84"/>
      <c r="JX187" s="84"/>
      <c r="JY187" s="84"/>
      <c r="JZ187" s="84"/>
      <c r="KA187" s="84"/>
      <c r="KB187" s="84"/>
      <c r="KC187" s="84"/>
      <c r="KD187" s="84"/>
      <c r="KE187" s="84"/>
      <c r="KF187" s="84"/>
      <c r="KG187" s="84"/>
      <c r="KH187" s="84"/>
      <c r="KI187" s="84"/>
      <c r="KJ187" s="84"/>
      <c r="KK187" s="84"/>
      <c r="KL187" s="84"/>
      <c r="KM187" s="84"/>
      <c r="KN187" s="84"/>
      <c r="KO187" s="84"/>
      <c r="KP187" s="84"/>
      <c r="KQ187" s="84"/>
      <c r="KR187" s="84"/>
      <c r="KS187" s="84"/>
      <c r="KT187" s="84"/>
      <c r="KU187" s="84"/>
      <c r="KV187" s="84"/>
      <c r="KW187" s="84"/>
      <c r="KX187" s="84"/>
      <c r="KY187" s="84"/>
      <c r="KZ187" s="84"/>
      <c r="LA187" s="84"/>
      <c r="LB187" s="84"/>
      <c r="LC187" s="84"/>
      <c r="LD187" s="84"/>
      <c r="LE187" s="84"/>
      <c r="LF187" s="84"/>
      <c r="LG187" s="84"/>
      <c r="LH187" s="84"/>
      <c r="LI187" s="84"/>
      <c r="LJ187" s="84"/>
      <c r="LK187" s="84"/>
      <c r="LL187" s="84"/>
      <c r="LM187" s="84"/>
      <c r="LN187" s="84"/>
      <c r="LO187" s="84"/>
      <c r="LP187" s="84"/>
      <c r="LQ187" s="84"/>
      <c r="LR187" s="84"/>
      <c r="LS187" s="84"/>
      <c r="LT187" s="84"/>
      <c r="LU187" s="84"/>
      <c r="LV187" s="84"/>
      <c r="LW187" s="84"/>
      <c r="LX187" s="84"/>
      <c r="LY187" s="84"/>
      <c r="LZ187" s="84"/>
      <c r="MA187" s="84"/>
      <c r="MB187" s="84"/>
      <c r="MC187" s="84"/>
      <c r="MD187" s="84"/>
      <c r="ME187" s="84"/>
      <c r="MF187" s="84"/>
      <c r="MG187" s="84"/>
      <c r="MH187" s="84"/>
      <c r="MI187" s="84"/>
      <c r="MJ187" s="84"/>
      <c r="MK187" s="84"/>
      <c r="ML187" s="84"/>
      <c r="MM187" s="84"/>
      <c r="MN187" s="84"/>
      <c r="MO187" s="84"/>
      <c r="MP187" s="84"/>
      <c r="MQ187" s="84"/>
      <c r="MR187" s="84"/>
      <c r="MS187" s="84"/>
      <c r="MT187" s="84"/>
      <c r="MU187" s="84"/>
      <c r="MV187" s="84"/>
      <c r="MW187" s="84"/>
      <c r="MX187" s="84"/>
      <c r="MY187" s="84"/>
      <c r="MZ187" s="84"/>
      <c r="NA187" s="84"/>
      <c r="NB187" s="84"/>
      <c r="NC187" s="84"/>
      <c r="ND187" s="84"/>
      <c r="NE187" s="84"/>
      <c r="NF187" s="84"/>
      <c r="NG187" s="84"/>
      <c r="NH187" s="84"/>
      <c r="NI187" s="84"/>
      <c r="NJ187" s="84"/>
      <c r="NK187" s="84"/>
      <c r="NL187" s="84"/>
      <c r="NM187" s="84"/>
      <c r="NN187" s="84"/>
      <c r="NO187" s="84"/>
      <c r="NP187" s="84"/>
      <c r="NQ187" s="84"/>
      <c r="NR187" s="84"/>
      <c r="NS187" s="84"/>
      <c r="NT187" s="84"/>
      <c r="NU187" s="84"/>
      <c r="NV187" s="84"/>
      <c r="NW187" s="84"/>
    </row>
    <row r="188" spans="1:387" s="40" customFormat="1" ht="100.5" customHeight="1" x14ac:dyDescent="0.25">
      <c r="A188" s="79"/>
      <c r="B188" s="79"/>
      <c r="C188" s="79">
        <v>1</v>
      </c>
      <c r="D188" s="79"/>
      <c r="E188" s="79"/>
      <c r="F188" s="30"/>
      <c r="G188" s="30"/>
      <c r="H188" s="30">
        <v>1</v>
      </c>
      <c r="I188" s="30"/>
      <c r="J188" s="30"/>
      <c r="K188" s="30"/>
      <c r="L188" s="30"/>
      <c r="M188" s="32" t="s">
        <v>1768</v>
      </c>
      <c r="N188" s="33" t="s">
        <v>309</v>
      </c>
      <c r="O188" s="3" t="s">
        <v>1845</v>
      </c>
      <c r="P188" s="34" t="s">
        <v>2159</v>
      </c>
      <c r="Q188" s="10" t="s">
        <v>1873</v>
      </c>
      <c r="R188" s="32" t="s">
        <v>212</v>
      </c>
      <c r="S188" s="35" t="s">
        <v>1769</v>
      </c>
      <c r="T188" s="82">
        <v>44810</v>
      </c>
      <c r="U188" s="82">
        <v>44813</v>
      </c>
      <c r="V188" s="82">
        <v>44895</v>
      </c>
      <c r="W188" s="36">
        <v>3000000</v>
      </c>
      <c r="X188" s="19">
        <v>0</v>
      </c>
      <c r="Y188" s="19">
        <v>0</v>
      </c>
      <c r="Z188" s="19">
        <v>0</v>
      </c>
      <c r="AA188" s="19">
        <v>0</v>
      </c>
      <c r="AB188" s="22">
        <f t="shared" si="17"/>
        <v>3000000</v>
      </c>
      <c r="AC188" s="19">
        <v>0</v>
      </c>
      <c r="AD188" s="22">
        <f t="shared" si="20"/>
        <v>3000000</v>
      </c>
      <c r="AE188" s="20">
        <v>0</v>
      </c>
      <c r="AF188" s="22">
        <f t="shared" si="21"/>
        <v>3000000</v>
      </c>
      <c r="AG188" s="38" t="s">
        <v>1289</v>
      </c>
      <c r="AH188" s="37" t="s">
        <v>1013</v>
      </c>
      <c r="AI188" s="37" t="s">
        <v>213</v>
      </c>
      <c r="AJ188" s="39">
        <v>830087855</v>
      </c>
      <c r="AK188" s="39">
        <v>5</v>
      </c>
      <c r="AL188" s="37" t="s">
        <v>1770</v>
      </c>
      <c r="AM188" s="39">
        <v>8759011</v>
      </c>
      <c r="AN188" s="108" t="s">
        <v>263</v>
      </c>
      <c r="AO188" s="109" t="s">
        <v>20</v>
      </c>
      <c r="AP188" s="84"/>
      <c r="AQ188" s="84"/>
      <c r="AR188" s="84"/>
      <c r="AS188" s="84"/>
      <c r="AT188" s="84"/>
      <c r="AU188" s="84"/>
      <c r="AV188" s="84"/>
      <c r="AW188" s="84"/>
      <c r="AX188" s="84"/>
      <c r="AY188" s="84"/>
      <c r="AZ188" s="84"/>
      <c r="BA188" s="84"/>
      <c r="BB188" s="84"/>
      <c r="BC188" s="84"/>
      <c r="BD188" s="84"/>
      <c r="BE188" s="84"/>
      <c r="BF188" s="84"/>
      <c r="BG188" s="84"/>
      <c r="BH188" s="84"/>
      <c r="BI188" s="84"/>
      <c r="BJ188" s="84"/>
      <c r="BK188" s="84"/>
      <c r="BL188" s="84"/>
      <c r="BM188" s="84"/>
      <c r="BN188" s="84"/>
      <c r="BO188" s="84"/>
      <c r="BP188" s="84"/>
      <c r="BQ188" s="84"/>
      <c r="BR188" s="84"/>
      <c r="BS188" s="84"/>
      <c r="BT188" s="84"/>
      <c r="BU188" s="84"/>
      <c r="BV188" s="84"/>
      <c r="BW188" s="84"/>
      <c r="BX188" s="84"/>
      <c r="BY188" s="84"/>
      <c r="BZ188" s="84"/>
      <c r="CA188" s="84"/>
      <c r="CB188" s="84"/>
      <c r="CC188" s="84"/>
      <c r="CD188" s="84"/>
      <c r="CE188" s="84"/>
      <c r="CF188" s="84"/>
      <c r="CG188" s="84"/>
      <c r="CH188" s="84"/>
      <c r="CI188" s="84"/>
      <c r="CJ188" s="84"/>
      <c r="CK188" s="84"/>
      <c r="CL188" s="84"/>
      <c r="CM188" s="84"/>
      <c r="CN188" s="84"/>
      <c r="CO188" s="84"/>
      <c r="CP188" s="84"/>
      <c r="CQ188" s="84"/>
      <c r="CR188" s="84"/>
      <c r="CS188" s="84"/>
      <c r="CT188" s="84"/>
      <c r="CU188" s="84"/>
      <c r="CV188" s="84"/>
      <c r="CW188" s="84"/>
      <c r="CX188" s="84"/>
      <c r="CY188" s="84"/>
      <c r="CZ188" s="84"/>
      <c r="DA188" s="84"/>
      <c r="DB188" s="84"/>
      <c r="DC188" s="84"/>
      <c r="DD188" s="84"/>
      <c r="DE188" s="84"/>
      <c r="DF188" s="84"/>
      <c r="DG188" s="84"/>
      <c r="DH188" s="84"/>
      <c r="DI188" s="84"/>
      <c r="DJ188" s="84"/>
      <c r="DK188" s="84"/>
      <c r="DL188" s="84"/>
      <c r="DM188" s="84"/>
      <c r="DN188" s="84"/>
      <c r="DO188" s="84"/>
      <c r="DP188" s="84"/>
      <c r="DQ188" s="84"/>
      <c r="DR188" s="84"/>
      <c r="DS188" s="84"/>
      <c r="DT188" s="84"/>
      <c r="DU188" s="84"/>
      <c r="DV188" s="84"/>
      <c r="DW188" s="84"/>
      <c r="DX188" s="84"/>
      <c r="DY188" s="84"/>
      <c r="DZ188" s="84"/>
      <c r="EA188" s="84"/>
      <c r="EB188" s="84"/>
      <c r="EC188" s="84"/>
      <c r="ED188" s="84"/>
      <c r="EE188" s="84"/>
      <c r="EF188" s="84"/>
      <c r="EG188" s="84"/>
      <c r="EH188" s="84"/>
      <c r="EI188" s="84"/>
      <c r="EJ188" s="84"/>
      <c r="EK188" s="84"/>
      <c r="EL188" s="84"/>
      <c r="EM188" s="84"/>
      <c r="EN188" s="84"/>
      <c r="EO188" s="84"/>
      <c r="EP188" s="84"/>
      <c r="EQ188" s="84"/>
      <c r="ER188" s="84"/>
      <c r="ES188" s="84"/>
      <c r="ET188" s="84"/>
      <c r="EU188" s="84"/>
      <c r="EV188" s="84"/>
      <c r="EW188" s="84"/>
      <c r="EX188" s="84"/>
      <c r="EY188" s="84"/>
      <c r="EZ188" s="84"/>
      <c r="FA188" s="84"/>
      <c r="FB188" s="84"/>
      <c r="FC188" s="84"/>
      <c r="FD188" s="84"/>
      <c r="FE188" s="84"/>
      <c r="FF188" s="84"/>
      <c r="FG188" s="84"/>
      <c r="FH188" s="84"/>
      <c r="FI188" s="84"/>
      <c r="FJ188" s="84"/>
      <c r="FK188" s="84"/>
      <c r="FL188" s="84"/>
      <c r="FM188" s="84"/>
      <c r="FN188" s="84"/>
      <c r="FO188" s="84"/>
      <c r="FP188" s="84"/>
      <c r="FQ188" s="84"/>
      <c r="FR188" s="84"/>
      <c r="FS188" s="84"/>
      <c r="FT188" s="84"/>
      <c r="FU188" s="84"/>
      <c r="FV188" s="84"/>
      <c r="FW188" s="84"/>
      <c r="FX188" s="84"/>
      <c r="FY188" s="84"/>
      <c r="FZ188" s="84"/>
      <c r="GA188" s="84"/>
      <c r="GB188" s="84"/>
      <c r="GC188" s="84"/>
      <c r="GD188" s="84"/>
      <c r="GE188" s="84"/>
      <c r="GF188" s="84"/>
      <c r="GG188" s="84"/>
      <c r="GH188" s="84"/>
      <c r="GI188" s="84"/>
      <c r="GJ188" s="84"/>
      <c r="GK188" s="84"/>
      <c r="GL188" s="84"/>
      <c r="GM188" s="84"/>
      <c r="GN188" s="84"/>
      <c r="GO188" s="84"/>
      <c r="GP188" s="84"/>
      <c r="GQ188" s="84"/>
      <c r="GR188" s="84"/>
      <c r="GS188" s="84"/>
      <c r="GT188" s="84"/>
      <c r="GU188" s="84"/>
      <c r="GV188" s="84"/>
      <c r="GW188" s="84"/>
      <c r="GX188" s="84"/>
      <c r="GY188" s="84"/>
      <c r="GZ188" s="84"/>
      <c r="HA188" s="84"/>
      <c r="HB188" s="84"/>
      <c r="HC188" s="84"/>
      <c r="HD188" s="84"/>
      <c r="HE188" s="84"/>
      <c r="HF188" s="84"/>
      <c r="HG188" s="84"/>
      <c r="HH188" s="84"/>
      <c r="HI188" s="84"/>
      <c r="HJ188" s="84"/>
      <c r="HK188" s="84"/>
      <c r="HL188" s="84"/>
      <c r="HM188" s="84"/>
      <c r="HN188" s="84"/>
      <c r="HO188" s="84"/>
      <c r="HP188" s="84"/>
      <c r="HQ188" s="84"/>
      <c r="HR188" s="84"/>
      <c r="HS188" s="84"/>
      <c r="HT188" s="84"/>
      <c r="HU188" s="84"/>
      <c r="HV188" s="84"/>
      <c r="HW188" s="84"/>
      <c r="HX188" s="84"/>
      <c r="HY188" s="84"/>
      <c r="HZ188" s="84"/>
      <c r="IA188" s="84"/>
      <c r="IB188" s="84"/>
      <c r="IC188" s="84"/>
      <c r="ID188" s="84"/>
      <c r="IE188" s="84"/>
      <c r="IF188" s="84"/>
      <c r="IG188" s="84"/>
      <c r="IH188" s="84"/>
      <c r="II188" s="84"/>
      <c r="IJ188" s="84"/>
      <c r="IK188" s="84"/>
      <c r="IL188" s="84"/>
      <c r="IM188" s="84"/>
      <c r="IN188" s="84"/>
      <c r="IO188" s="84"/>
      <c r="IP188" s="84"/>
      <c r="IQ188" s="84"/>
      <c r="IR188" s="84"/>
      <c r="IS188" s="84"/>
      <c r="IT188" s="84"/>
      <c r="IU188" s="84"/>
      <c r="IV188" s="84"/>
      <c r="IW188" s="84"/>
      <c r="IX188" s="84"/>
      <c r="IY188" s="84"/>
      <c r="IZ188" s="84"/>
      <c r="JA188" s="84"/>
      <c r="JB188" s="84"/>
      <c r="JC188" s="84"/>
      <c r="JD188" s="84"/>
      <c r="JE188" s="84"/>
      <c r="JF188" s="84"/>
      <c r="JG188" s="84"/>
      <c r="JH188" s="84"/>
      <c r="JI188" s="84"/>
      <c r="JJ188" s="84"/>
      <c r="JK188" s="84"/>
      <c r="JL188" s="84"/>
      <c r="JM188" s="84"/>
      <c r="JN188" s="84"/>
      <c r="JO188" s="84"/>
      <c r="JP188" s="84"/>
      <c r="JQ188" s="84"/>
      <c r="JR188" s="84"/>
      <c r="JS188" s="84"/>
      <c r="JT188" s="84"/>
      <c r="JU188" s="84"/>
      <c r="JV188" s="84"/>
      <c r="JW188" s="84"/>
      <c r="JX188" s="84"/>
      <c r="JY188" s="84"/>
      <c r="JZ188" s="84"/>
      <c r="KA188" s="84"/>
      <c r="KB188" s="84"/>
      <c r="KC188" s="84"/>
      <c r="KD188" s="84"/>
      <c r="KE188" s="84"/>
      <c r="KF188" s="84"/>
      <c r="KG188" s="84"/>
      <c r="KH188" s="84"/>
      <c r="KI188" s="84"/>
      <c r="KJ188" s="84"/>
      <c r="KK188" s="84"/>
      <c r="KL188" s="84"/>
      <c r="KM188" s="84"/>
      <c r="KN188" s="84"/>
      <c r="KO188" s="84"/>
      <c r="KP188" s="84"/>
      <c r="KQ188" s="84"/>
      <c r="KR188" s="84"/>
      <c r="KS188" s="84"/>
      <c r="KT188" s="84"/>
      <c r="KU188" s="84"/>
      <c r="KV188" s="84"/>
      <c r="KW188" s="84"/>
      <c r="KX188" s="84"/>
      <c r="KY188" s="84"/>
      <c r="KZ188" s="84"/>
      <c r="LA188" s="84"/>
      <c r="LB188" s="84"/>
      <c r="LC188" s="84"/>
      <c r="LD188" s="84"/>
      <c r="LE188" s="84"/>
      <c r="LF188" s="84"/>
      <c r="LG188" s="84"/>
      <c r="LH188" s="84"/>
      <c r="LI188" s="84"/>
      <c r="LJ188" s="84"/>
      <c r="LK188" s="84"/>
      <c r="LL188" s="84"/>
      <c r="LM188" s="84"/>
      <c r="LN188" s="84"/>
      <c r="LO188" s="84"/>
      <c r="LP188" s="84"/>
      <c r="LQ188" s="84"/>
      <c r="LR188" s="84"/>
      <c r="LS188" s="84"/>
      <c r="LT188" s="84"/>
      <c r="LU188" s="84"/>
      <c r="LV188" s="84"/>
      <c r="LW188" s="84"/>
      <c r="LX188" s="84"/>
      <c r="LY188" s="84"/>
      <c r="LZ188" s="84"/>
      <c r="MA188" s="84"/>
      <c r="MB188" s="84"/>
      <c r="MC188" s="84"/>
      <c r="MD188" s="84"/>
      <c r="ME188" s="84"/>
      <c r="MF188" s="84"/>
      <c r="MG188" s="84"/>
      <c r="MH188" s="84"/>
      <c r="MI188" s="84"/>
      <c r="MJ188" s="84"/>
      <c r="MK188" s="84"/>
      <c r="ML188" s="84"/>
      <c r="MM188" s="84"/>
      <c r="MN188" s="84"/>
      <c r="MO188" s="84"/>
      <c r="MP188" s="84"/>
      <c r="MQ188" s="84"/>
      <c r="MR188" s="84"/>
      <c r="MS188" s="84"/>
      <c r="MT188" s="84"/>
      <c r="MU188" s="84"/>
      <c r="MV188" s="84"/>
      <c r="MW188" s="84"/>
      <c r="MX188" s="84"/>
      <c r="MY188" s="84"/>
      <c r="MZ188" s="84"/>
      <c r="NA188" s="84"/>
      <c r="NB188" s="84"/>
      <c r="NC188" s="84"/>
      <c r="ND188" s="84"/>
      <c r="NE188" s="84"/>
      <c r="NF188" s="84"/>
      <c r="NG188" s="84"/>
      <c r="NH188" s="84"/>
      <c r="NI188" s="84"/>
      <c r="NJ188" s="84"/>
      <c r="NK188" s="84"/>
      <c r="NL188" s="84"/>
      <c r="NM188" s="84"/>
      <c r="NN188" s="84"/>
      <c r="NO188" s="84"/>
      <c r="NP188" s="84"/>
      <c r="NQ188" s="84"/>
      <c r="NR188" s="84"/>
      <c r="NS188" s="84"/>
      <c r="NT188" s="84"/>
      <c r="NU188" s="84"/>
      <c r="NV188" s="84"/>
      <c r="NW188" s="84"/>
    </row>
    <row r="189" spans="1:387" s="40" customFormat="1" ht="100.5" customHeight="1" x14ac:dyDescent="0.25">
      <c r="A189" s="79"/>
      <c r="B189" s="79">
        <v>1</v>
      </c>
      <c r="C189" s="79"/>
      <c r="D189" s="79"/>
      <c r="E189" s="79"/>
      <c r="F189" s="30"/>
      <c r="G189" s="30"/>
      <c r="H189" s="30">
        <v>1</v>
      </c>
      <c r="I189" s="30"/>
      <c r="J189" s="30"/>
      <c r="K189" s="30"/>
      <c r="L189" s="30"/>
      <c r="M189" s="32" t="s">
        <v>2176</v>
      </c>
      <c r="N189" s="33" t="s">
        <v>309</v>
      </c>
      <c r="O189" s="3" t="s">
        <v>2277</v>
      </c>
      <c r="P189" s="34" t="s">
        <v>2278</v>
      </c>
      <c r="Q189" s="10" t="s">
        <v>1827</v>
      </c>
      <c r="R189" s="32" t="s">
        <v>2268</v>
      </c>
      <c r="S189" s="35" t="s">
        <v>2267</v>
      </c>
      <c r="T189" s="82">
        <v>44866</v>
      </c>
      <c r="U189" s="82">
        <v>44869</v>
      </c>
      <c r="V189" s="82">
        <v>44900</v>
      </c>
      <c r="W189" s="36">
        <v>20095818</v>
      </c>
      <c r="X189" s="19">
        <v>0</v>
      </c>
      <c r="Y189" s="19">
        <v>0</v>
      </c>
      <c r="Z189" s="19">
        <v>0</v>
      </c>
      <c r="AA189" s="19">
        <v>0</v>
      </c>
      <c r="AB189" s="22">
        <f t="shared" si="17"/>
        <v>20095818</v>
      </c>
      <c r="AC189" s="19">
        <v>0</v>
      </c>
      <c r="AD189" s="22">
        <f t="shared" ref="AD189" si="22">AB189+AC189</f>
        <v>20095818</v>
      </c>
      <c r="AE189" s="20">
        <v>0</v>
      </c>
      <c r="AF189" s="22">
        <f t="shared" ref="AF189" si="23">AD189-AE189</f>
        <v>20095818</v>
      </c>
      <c r="AG189" s="38" t="s">
        <v>214</v>
      </c>
      <c r="AH189" s="37" t="s">
        <v>1013</v>
      </c>
      <c r="AI189" s="37" t="s">
        <v>2269</v>
      </c>
      <c r="AJ189" s="39">
        <v>860005114</v>
      </c>
      <c r="AK189" s="39">
        <v>4</v>
      </c>
      <c r="AL189" s="37" t="s">
        <v>399</v>
      </c>
      <c r="AM189" s="39">
        <v>4254550</v>
      </c>
      <c r="AN189" s="108" t="s">
        <v>537</v>
      </c>
      <c r="AO189" s="109" t="s">
        <v>20</v>
      </c>
      <c r="AP189" s="84"/>
      <c r="AQ189" s="84"/>
      <c r="AR189" s="84"/>
      <c r="AS189" s="84"/>
      <c r="AT189" s="84"/>
      <c r="AU189" s="84"/>
      <c r="AV189" s="84"/>
      <c r="AW189" s="84"/>
      <c r="AX189" s="84"/>
      <c r="AY189" s="84"/>
      <c r="AZ189" s="84"/>
      <c r="BA189" s="84"/>
      <c r="BB189" s="84"/>
      <c r="BC189" s="84"/>
      <c r="BD189" s="84"/>
      <c r="BE189" s="84"/>
      <c r="BF189" s="84"/>
      <c r="BG189" s="84"/>
      <c r="BH189" s="84"/>
      <c r="BI189" s="84"/>
      <c r="BJ189" s="84"/>
      <c r="BK189" s="84"/>
      <c r="BL189" s="84"/>
      <c r="BM189" s="84"/>
      <c r="BN189" s="84"/>
      <c r="BO189" s="84"/>
      <c r="BP189" s="84"/>
      <c r="BQ189" s="84"/>
      <c r="BR189" s="84"/>
      <c r="BS189" s="84"/>
      <c r="BT189" s="84"/>
      <c r="BU189" s="84"/>
      <c r="BV189" s="84"/>
      <c r="BW189" s="84"/>
      <c r="BX189" s="84"/>
      <c r="BY189" s="84"/>
      <c r="BZ189" s="84"/>
      <c r="CA189" s="84"/>
      <c r="CB189" s="84"/>
      <c r="CC189" s="84"/>
      <c r="CD189" s="84"/>
      <c r="CE189" s="84"/>
      <c r="CF189" s="84"/>
      <c r="CG189" s="84"/>
      <c r="CH189" s="84"/>
      <c r="CI189" s="84"/>
      <c r="CJ189" s="84"/>
      <c r="CK189" s="84"/>
      <c r="CL189" s="84"/>
      <c r="CM189" s="84"/>
      <c r="CN189" s="84"/>
      <c r="CO189" s="84"/>
      <c r="CP189" s="84"/>
      <c r="CQ189" s="84"/>
      <c r="CR189" s="84"/>
      <c r="CS189" s="84"/>
      <c r="CT189" s="84"/>
      <c r="CU189" s="84"/>
      <c r="CV189" s="84"/>
      <c r="CW189" s="84"/>
      <c r="CX189" s="84"/>
      <c r="CY189" s="84"/>
      <c r="CZ189" s="84"/>
      <c r="DA189" s="84"/>
      <c r="DB189" s="84"/>
      <c r="DC189" s="84"/>
      <c r="DD189" s="84"/>
      <c r="DE189" s="84"/>
      <c r="DF189" s="84"/>
      <c r="DG189" s="84"/>
      <c r="DH189" s="84"/>
      <c r="DI189" s="84"/>
      <c r="DJ189" s="84"/>
      <c r="DK189" s="84"/>
      <c r="DL189" s="84"/>
      <c r="DM189" s="84"/>
      <c r="DN189" s="84"/>
      <c r="DO189" s="84"/>
      <c r="DP189" s="84"/>
      <c r="DQ189" s="84"/>
      <c r="DR189" s="84"/>
      <c r="DS189" s="84"/>
      <c r="DT189" s="84"/>
      <c r="DU189" s="84"/>
      <c r="DV189" s="84"/>
      <c r="DW189" s="84"/>
      <c r="DX189" s="84"/>
      <c r="DY189" s="84"/>
      <c r="DZ189" s="84"/>
      <c r="EA189" s="84"/>
      <c r="EB189" s="84"/>
      <c r="EC189" s="84"/>
      <c r="ED189" s="84"/>
      <c r="EE189" s="84"/>
      <c r="EF189" s="84"/>
      <c r="EG189" s="84"/>
      <c r="EH189" s="84"/>
      <c r="EI189" s="84"/>
      <c r="EJ189" s="84"/>
      <c r="EK189" s="84"/>
      <c r="EL189" s="84"/>
      <c r="EM189" s="84"/>
      <c r="EN189" s="84"/>
      <c r="EO189" s="84"/>
      <c r="EP189" s="84"/>
      <c r="EQ189" s="84"/>
      <c r="ER189" s="84"/>
      <c r="ES189" s="84"/>
      <c r="ET189" s="84"/>
      <c r="EU189" s="84"/>
      <c r="EV189" s="84"/>
      <c r="EW189" s="84"/>
      <c r="EX189" s="84"/>
      <c r="EY189" s="84"/>
      <c r="EZ189" s="84"/>
      <c r="FA189" s="84"/>
      <c r="FB189" s="84"/>
      <c r="FC189" s="84"/>
      <c r="FD189" s="84"/>
      <c r="FE189" s="84"/>
      <c r="FF189" s="84"/>
      <c r="FG189" s="84"/>
      <c r="FH189" s="84"/>
      <c r="FI189" s="84"/>
      <c r="FJ189" s="84"/>
      <c r="FK189" s="84"/>
      <c r="FL189" s="84"/>
      <c r="FM189" s="84"/>
      <c r="FN189" s="84"/>
      <c r="FO189" s="84"/>
      <c r="FP189" s="84"/>
      <c r="FQ189" s="84"/>
      <c r="FR189" s="84"/>
      <c r="FS189" s="84"/>
      <c r="FT189" s="84"/>
      <c r="FU189" s="84"/>
      <c r="FV189" s="84"/>
      <c r="FW189" s="84"/>
      <c r="FX189" s="84"/>
      <c r="FY189" s="84"/>
      <c r="FZ189" s="84"/>
      <c r="GA189" s="84"/>
      <c r="GB189" s="84"/>
      <c r="GC189" s="84"/>
      <c r="GD189" s="84"/>
      <c r="GE189" s="84"/>
      <c r="GF189" s="84"/>
      <c r="GG189" s="84"/>
      <c r="GH189" s="84"/>
      <c r="GI189" s="84"/>
      <c r="GJ189" s="84"/>
      <c r="GK189" s="84"/>
      <c r="GL189" s="84"/>
      <c r="GM189" s="84"/>
      <c r="GN189" s="84"/>
      <c r="GO189" s="84"/>
      <c r="GP189" s="84"/>
      <c r="GQ189" s="84"/>
      <c r="GR189" s="84"/>
      <c r="GS189" s="84"/>
      <c r="GT189" s="84"/>
      <c r="GU189" s="84"/>
      <c r="GV189" s="84"/>
      <c r="GW189" s="84"/>
      <c r="GX189" s="84"/>
      <c r="GY189" s="84"/>
      <c r="GZ189" s="84"/>
      <c r="HA189" s="84"/>
      <c r="HB189" s="84"/>
      <c r="HC189" s="84"/>
      <c r="HD189" s="84"/>
      <c r="HE189" s="84"/>
      <c r="HF189" s="84"/>
      <c r="HG189" s="84"/>
      <c r="HH189" s="84"/>
      <c r="HI189" s="84"/>
      <c r="HJ189" s="84"/>
      <c r="HK189" s="84"/>
      <c r="HL189" s="84"/>
      <c r="HM189" s="84"/>
      <c r="HN189" s="84"/>
      <c r="HO189" s="84"/>
      <c r="HP189" s="84"/>
      <c r="HQ189" s="84"/>
      <c r="HR189" s="84"/>
      <c r="HS189" s="84"/>
      <c r="HT189" s="84"/>
      <c r="HU189" s="84"/>
      <c r="HV189" s="84"/>
      <c r="HW189" s="84"/>
      <c r="HX189" s="84"/>
      <c r="HY189" s="84"/>
      <c r="HZ189" s="84"/>
      <c r="IA189" s="84"/>
      <c r="IB189" s="84"/>
      <c r="IC189" s="84"/>
      <c r="ID189" s="84"/>
      <c r="IE189" s="84"/>
      <c r="IF189" s="84"/>
      <c r="IG189" s="84"/>
      <c r="IH189" s="84"/>
      <c r="II189" s="84"/>
      <c r="IJ189" s="84"/>
      <c r="IK189" s="84"/>
      <c r="IL189" s="84"/>
      <c r="IM189" s="84"/>
      <c r="IN189" s="84"/>
      <c r="IO189" s="84"/>
      <c r="IP189" s="84"/>
      <c r="IQ189" s="84"/>
      <c r="IR189" s="84"/>
      <c r="IS189" s="84"/>
      <c r="IT189" s="84"/>
      <c r="IU189" s="84"/>
      <c r="IV189" s="84"/>
      <c r="IW189" s="84"/>
      <c r="IX189" s="84"/>
      <c r="IY189" s="84"/>
      <c r="IZ189" s="84"/>
      <c r="JA189" s="84"/>
      <c r="JB189" s="84"/>
      <c r="JC189" s="84"/>
      <c r="JD189" s="84"/>
      <c r="JE189" s="84"/>
      <c r="JF189" s="84"/>
      <c r="JG189" s="84"/>
      <c r="JH189" s="84"/>
      <c r="JI189" s="84"/>
      <c r="JJ189" s="84"/>
      <c r="JK189" s="84"/>
      <c r="JL189" s="84"/>
      <c r="JM189" s="84"/>
      <c r="JN189" s="84"/>
      <c r="JO189" s="84"/>
      <c r="JP189" s="84"/>
      <c r="JQ189" s="84"/>
      <c r="JR189" s="84"/>
      <c r="JS189" s="84"/>
      <c r="JT189" s="84"/>
      <c r="JU189" s="84"/>
      <c r="JV189" s="84"/>
      <c r="JW189" s="84"/>
      <c r="JX189" s="84"/>
      <c r="JY189" s="84"/>
      <c r="JZ189" s="84"/>
      <c r="KA189" s="84"/>
      <c r="KB189" s="84"/>
      <c r="KC189" s="84"/>
      <c r="KD189" s="84"/>
      <c r="KE189" s="84"/>
      <c r="KF189" s="84"/>
      <c r="KG189" s="84"/>
      <c r="KH189" s="84"/>
      <c r="KI189" s="84"/>
      <c r="KJ189" s="84"/>
      <c r="KK189" s="84"/>
      <c r="KL189" s="84"/>
      <c r="KM189" s="84"/>
      <c r="KN189" s="84"/>
      <c r="KO189" s="84"/>
      <c r="KP189" s="84"/>
      <c r="KQ189" s="84"/>
      <c r="KR189" s="84"/>
      <c r="KS189" s="84"/>
      <c r="KT189" s="84"/>
      <c r="KU189" s="84"/>
      <c r="KV189" s="84"/>
      <c r="KW189" s="84"/>
      <c r="KX189" s="84"/>
      <c r="KY189" s="84"/>
      <c r="KZ189" s="84"/>
      <c r="LA189" s="84"/>
      <c r="LB189" s="84"/>
      <c r="LC189" s="84"/>
      <c r="LD189" s="84"/>
      <c r="LE189" s="84"/>
      <c r="LF189" s="84"/>
      <c r="LG189" s="84"/>
      <c r="LH189" s="84"/>
      <c r="LI189" s="84"/>
      <c r="LJ189" s="84"/>
      <c r="LK189" s="84"/>
      <c r="LL189" s="84"/>
      <c r="LM189" s="84"/>
      <c r="LN189" s="84"/>
      <c r="LO189" s="84"/>
      <c r="LP189" s="84"/>
      <c r="LQ189" s="84"/>
      <c r="LR189" s="84"/>
      <c r="LS189" s="84"/>
      <c r="LT189" s="84"/>
      <c r="LU189" s="84"/>
      <c r="LV189" s="84"/>
      <c r="LW189" s="84"/>
      <c r="LX189" s="84"/>
      <c r="LY189" s="84"/>
      <c r="LZ189" s="84"/>
      <c r="MA189" s="84"/>
      <c r="MB189" s="84"/>
      <c r="MC189" s="84"/>
      <c r="MD189" s="84"/>
      <c r="ME189" s="84"/>
      <c r="MF189" s="84"/>
      <c r="MG189" s="84"/>
      <c r="MH189" s="84"/>
      <c r="MI189" s="84"/>
      <c r="MJ189" s="84"/>
      <c r="MK189" s="84"/>
      <c r="ML189" s="84"/>
      <c r="MM189" s="84"/>
      <c r="MN189" s="84"/>
      <c r="MO189" s="84"/>
      <c r="MP189" s="84"/>
      <c r="MQ189" s="84"/>
      <c r="MR189" s="84"/>
      <c r="MS189" s="84"/>
      <c r="MT189" s="84"/>
      <c r="MU189" s="84"/>
      <c r="MV189" s="84"/>
      <c r="MW189" s="84"/>
      <c r="MX189" s="84"/>
      <c r="MY189" s="84"/>
      <c r="MZ189" s="84"/>
      <c r="NA189" s="84"/>
      <c r="NB189" s="84"/>
      <c r="NC189" s="84"/>
      <c r="ND189" s="84"/>
      <c r="NE189" s="84"/>
      <c r="NF189" s="84"/>
      <c r="NG189" s="84"/>
      <c r="NH189" s="84"/>
      <c r="NI189" s="84"/>
      <c r="NJ189" s="84"/>
      <c r="NK189" s="84"/>
      <c r="NL189" s="84"/>
      <c r="NM189" s="84"/>
      <c r="NN189" s="84"/>
      <c r="NO189" s="84"/>
      <c r="NP189" s="84"/>
      <c r="NQ189" s="84"/>
      <c r="NR189" s="84"/>
      <c r="NS189" s="84"/>
      <c r="NT189" s="84"/>
      <c r="NU189" s="84"/>
      <c r="NV189" s="84"/>
      <c r="NW189" s="84"/>
    </row>
    <row r="190" spans="1:387" s="40" customFormat="1" ht="100.5" customHeight="1" x14ac:dyDescent="0.25">
      <c r="A190" s="79"/>
      <c r="B190" s="79"/>
      <c r="C190" s="79">
        <v>1</v>
      </c>
      <c r="D190" s="79"/>
      <c r="E190" s="79"/>
      <c r="F190" s="30"/>
      <c r="G190" s="30"/>
      <c r="H190" s="30">
        <v>1</v>
      </c>
      <c r="I190" s="30"/>
      <c r="J190" s="30"/>
      <c r="K190" s="30"/>
      <c r="L190" s="30"/>
      <c r="M190" s="32" t="s">
        <v>1797</v>
      </c>
      <c r="N190" s="33" t="s">
        <v>309</v>
      </c>
      <c r="O190" s="3" t="s">
        <v>1846</v>
      </c>
      <c r="P190" s="34" t="s">
        <v>2160</v>
      </c>
      <c r="Q190" s="10" t="s">
        <v>1876</v>
      </c>
      <c r="R190" s="32" t="s">
        <v>1803</v>
      </c>
      <c r="S190" s="35" t="s">
        <v>1804</v>
      </c>
      <c r="T190" s="82">
        <v>44810</v>
      </c>
      <c r="U190" s="82">
        <v>44817</v>
      </c>
      <c r="V190" s="82">
        <v>44910</v>
      </c>
      <c r="W190" s="36">
        <v>40700000</v>
      </c>
      <c r="X190" s="19">
        <v>0</v>
      </c>
      <c r="Y190" s="19">
        <v>0</v>
      </c>
      <c r="Z190" s="19">
        <v>0</v>
      </c>
      <c r="AA190" s="19">
        <v>0</v>
      </c>
      <c r="AB190" s="22">
        <f t="shared" si="17"/>
        <v>40700000</v>
      </c>
      <c r="AC190" s="19">
        <v>0</v>
      </c>
      <c r="AD190" s="22">
        <f t="shared" si="20"/>
        <v>40700000</v>
      </c>
      <c r="AE190" s="20">
        <v>0</v>
      </c>
      <c r="AF190" s="22">
        <f t="shared" si="21"/>
        <v>40700000</v>
      </c>
      <c r="AG190" s="38" t="s">
        <v>1766</v>
      </c>
      <c r="AH190" s="37" t="s">
        <v>1013</v>
      </c>
      <c r="AI190" s="37" t="s">
        <v>1805</v>
      </c>
      <c r="AJ190" s="39">
        <v>901364893</v>
      </c>
      <c r="AK190" s="39">
        <v>0</v>
      </c>
      <c r="AL190" s="37" t="s">
        <v>1807</v>
      </c>
      <c r="AM190" s="39">
        <v>3183938514</v>
      </c>
      <c r="AN190" s="108" t="s">
        <v>1806</v>
      </c>
      <c r="AO190" s="109" t="s">
        <v>20</v>
      </c>
      <c r="AP190" s="84"/>
      <c r="AQ190" s="84"/>
      <c r="AR190" s="84"/>
      <c r="AS190" s="84"/>
      <c r="AT190" s="84"/>
      <c r="AU190" s="84"/>
      <c r="AV190" s="84"/>
      <c r="AW190" s="84"/>
      <c r="AX190" s="84"/>
      <c r="AY190" s="84"/>
      <c r="AZ190" s="84"/>
      <c r="BA190" s="84"/>
      <c r="BB190" s="84"/>
      <c r="BC190" s="84"/>
      <c r="BD190" s="84"/>
      <c r="BE190" s="84"/>
      <c r="BF190" s="84"/>
      <c r="BG190" s="84"/>
      <c r="BH190" s="84"/>
      <c r="BI190" s="84"/>
      <c r="BJ190" s="84"/>
      <c r="BK190" s="84"/>
      <c r="BL190" s="84"/>
      <c r="BM190" s="84"/>
      <c r="BN190" s="84"/>
      <c r="BO190" s="84"/>
      <c r="BP190" s="84"/>
      <c r="BQ190" s="84"/>
      <c r="BR190" s="84"/>
      <c r="BS190" s="84"/>
      <c r="BT190" s="84"/>
      <c r="BU190" s="84"/>
      <c r="BV190" s="84"/>
      <c r="BW190" s="84"/>
      <c r="BX190" s="84"/>
      <c r="BY190" s="84"/>
      <c r="BZ190" s="84"/>
      <c r="CA190" s="84"/>
      <c r="CB190" s="84"/>
      <c r="CC190" s="84"/>
      <c r="CD190" s="84"/>
      <c r="CE190" s="84"/>
      <c r="CF190" s="84"/>
      <c r="CG190" s="84"/>
      <c r="CH190" s="84"/>
      <c r="CI190" s="84"/>
      <c r="CJ190" s="84"/>
      <c r="CK190" s="84"/>
      <c r="CL190" s="84"/>
      <c r="CM190" s="84"/>
      <c r="CN190" s="84"/>
      <c r="CO190" s="84"/>
      <c r="CP190" s="84"/>
      <c r="CQ190" s="84"/>
      <c r="CR190" s="84"/>
      <c r="CS190" s="84"/>
      <c r="CT190" s="84"/>
      <c r="CU190" s="84"/>
      <c r="CV190" s="84"/>
      <c r="CW190" s="84"/>
      <c r="CX190" s="84"/>
      <c r="CY190" s="84"/>
      <c r="CZ190" s="84"/>
      <c r="DA190" s="84"/>
      <c r="DB190" s="84"/>
      <c r="DC190" s="84"/>
      <c r="DD190" s="84"/>
      <c r="DE190" s="84"/>
      <c r="DF190" s="84"/>
      <c r="DG190" s="84"/>
      <c r="DH190" s="84"/>
      <c r="DI190" s="84"/>
      <c r="DJ190" s="84"/>
      <c r="DK190" s="84"/>
      <c r="DL190" s="84"/>
      <c r="DM190" s="84"/>
      <c r="DN190" s="84"/>
      <c r="DO190" s="84"/>
      <c r="DP190" s="84"/>
      <c r="DQ190" s="84"/>
      <c r="DR190" s="84"/>
      <c r="DS190" s="84"/>
      <c r="DT190" s="84"/>
      <c r="DU190" s="84"/>
      <c r="DV190" s="84"/>
      <c r="DW190" s="84"/>
      <c r="DX190" s="84"/>
      <c r="DY190" s="84"/>
      <c r="DZ190" s="84"/>
      <c r="EA190" s="84"/>
      <c r="EB190" s="84"/>
      <c r="EC190" s="84"/>
      <c r="ED190" s="84"/>
      <c r="EE190" s="84"/>
      <c r="EF190" s="84"/>
      <c r="EG190" s="84"/>
      <c r="EH190" s="84"/>
      <c r="EI190" s="84"/>
      <c r="EJ190" s="84"/>
      <c r="EK190" s="84"/>
      <c r="EL190" s="84"/>
      <c r="EM190" s="84"/>
      <c r="EN190" s="84"/>
      <c r="EO190" s="84"/>
      <c r="EP190" s="84"/>
      <c r="EQ190" s="84"/>
      <c r="ER190" s="84"/>
      <c r="ES190" s="84"/>
      <c r="ET190" s="84"/>
      <c r="EU190" s="84"/>
      <c r="EV190" s="84"/>
      <c r="EW190" s="84"/>
      <c r="EX190" s="84"/>
      <c r="EY190" s="84"/>
      <c r="EZ190" s="84"/>
      <c r="FA190" s="84"/>
      <c r="FB190" s="84"/>
      <c r="FC190" s="84"/>
      <c r="FD190" s="84"/>
      <c r="FE190" s="84"/>
      <c r="FF190" s="84"/>
      <c r="FG190" s="84"/>
      <c r="FH190" s="84"/>
      <c r="FI190" s="84"/>
      <c r="FJ190" s="84"/>
      <c r="FK190" s="84"/>
      <c r="FL190" s="84"/>
      <c r="FM190" s="84"/>
      <c r="FN190" s="84"/>
      <c r="FO190" s="84"/>
      <c r="FP190" s="84"/>
      <c r="FQ190" s="84"/>
      <c r="FR190" s="84"/>
      <c r="FS190" s="84"/>
      <c r="FT190" s="84"/>
      <c r="FU190" s="84"/>
      <c r="FV190" s="84"/>
      <c r="FW190" s="84"/>
      <c r="FX190" s="84"/>
      <c r="FY190" s="84"/>
      <c r="FZ190" s="84"/>
      <c r="GA190" s="84"/>
      <c r="GB190" s="84"/>
      <c r="GC190" s="84"/>
      <c r="GD190" s="84"/>
      <c r="GE190" s="84"/>
      <c r="GF190" s="84"/>
      <c r="GG190" s="84"/>
      <c r="GH190" s="84"/>
      <c r="GI190" s="84"/>
      <c r="GJ190" s="84"/>
      <c r="GK190" s="84"/>
      <c r="GL190" s="84"/>
      <c r="GM190" s="84"/>
      <c r="GN190" s="84"/>
      <c r="GO190" s="84"/>
      <c r="GP190" s="84"/>
      <c r="GQ190" s="84"/>
      <c r="GR190" s="84"/>
      <c r="GS190" s="84"/>
      <c r="GT190" s="84"/>
      <c r="GU190" s="84"/>
      <c r="GV190" s="84"/>
      <c r="GW190" s="84"/>
      <c r="GX190" s="84"/>
      <c r="GY190" s="84"/>
      <c r="GZ190" s="84"/>
      <c r="HA190" s="84"/>
      <c r="HB190" s="84"/>
      <c r="HC190" s="84"/>
      <c r="HD190" s="84"/>
      <c r="HE190" s="84"/>
      <c r="HF190" s="84"/>
      <c r="HG190" s="84"/>
      <c r="HH190" s="84"/>
      <c r="HI190" s="84"/>
      <c r="HJ190" s="84"/>
      <c r="HK190" s="84"/>
      <c r="HL190" s="84"/>
      <c r="HM190" s="84"/>
      <c r="HN190" s="84"/>
      <c r="HO190" s="84"/>
      <c r="HP190" s="84"/>
      <c r="HQ190" s="84"/>
      <c r="HR190" s="84"/>
      <c r="HS190" s="84"/>
      <c r="HT190" s="84"/>
      <c r="HU190" s="84"/>
      <c r="HV190" s="84"/>
      <c r="HW190" s="84"/>
      <c r="HX190" s="84"/>
      <c r="HY190" s="84"/>
      <c r="HZ190" s="84"/>
      <c r="IA190" s="84"/>
      <c r="IB190" s="84"/>
      <c r="IC190" s="84"/>
      <c r="ID190" s="84"/>
      <c r="IE190" s="84"/>
      <c r="IF190" s="84"/>
      <c r="IG190" s="84"/>
      <c r="IH190" s="84"/>
      <c r="II190" s="84"/>
      <c r="IJ190" s="84"/>
      <c r="IK190" s="84"/>
      <c r="IL190" s="84"/>
      <c r="IM190" s="84"/>
      <c r="IN190" s="84"/>
      <c r="IO190" s="84"/>
      <c r="IP190" s="84"/>
      <c r="IQ190" s="84"/>
      <c r="IR190" s="84"/>
      <c r="IS190" s="84"/>
      <c r="IT190" s="84"/>
      <c r="IU190" s="84"/>
      <c r="IV190" s="84"/>
      <c r="IW190" s="84"/>
      <c r="IX190" s="84"/>
      <c r="IY190" s="84"/>
      <c r="IZ190" s="84"/>
      <c r="JA190" s="84"/>
      <c r="JB190" s="84"/>
      <c r="JC190" s="84"/>
      <c r="JD190" s="84"/>
      <c r="JE190" s="84"/>
      <c r="JF190" s="84"/>
      <c r="JG190" s="84"/>
      <c r="JH190" s="84"/>
      <c r="JI190" s="84"/>
      <c r="JJ190" s="84"/>
      <c r="JK190" s="84"/>
      <c r="JL190" s="84"/>
      <c r="JM190" s="84"/>
      <c r="JN190" s="84"/>
      <c r="JO190" s="84"/>
      <c r="JP190" s="84"/>
      <c r="JQ190" s="84"/>
      <c r="JR190" s="84"/>
      <c r="JS190" s="84"/>
      <c r="JT190" s="84"/>
      <c r="JU190" s="84"/>
      <c r="JV190" s="84"/>
      <c r="JW190" s="84"/>
      <c r="JX190" s="84"/>
      <c r="JY190" s="84"/>
      <c r="JZ190" s="84"/>
      <c r="KA190" s="84"/>
      <c r="KB190" s="84"/>
      <c r="KC190" s="84"/>
      <c r="KD190" s="84"/>
      <c r="KE190" s="84"/>
      <c r="KF190" s="84"/>
      <c r="KG190" s="84"/>
      <c r="KH190" s="84"/>
      <c r="KI190" s="84"/>
      <c r="KJ190" s="84"/>
      <c r="KK190" s="84"/>
      <c r="KL190" s="84"/>
      <c r="KM190" s="84"/>
      <c r="KN190" s="84"/>
      <c r="KO190" s="84"/>
      <c r="KP190" s="84"/>
      <c r="KQ190" s="84"/>
      <c r="KR190" s="84"/>
      <c r="KS190" s="84"/>
      <c r="KT190" s="84"/>
      <c r="KU190" s="84"/>
      <c r="KV190" s="84"/>
      <c r="KW190" s="84"/>
      <c r="KX190" s="84"/>
      <c r="KY190" s="84"/>
      <c r="KZ190" s="84"/>
      <c r="LA190" s="84"/>
      <c r="LB190" s="84"/>
      <c r="LC190" s="84"/>
      <c r="LD190" s="84"/>
      <c r="LE190" s="84"/>
      <c r="LF190" s="84"/>
      <c r="LG190" s="84"/>
      <c r="LH190" s="84"/>
      <c r="LI190" s="84"/>
      <c r="LJ190" s="84"/>
      <c r="LK190" s="84"/>
      <c r="LL190" s="84"/>
      <c r="LM190" s="84"/>
      <c r="LN190" s="84"/>
      <c r="LO190" s="84"/>
      <c r="LP190" s="84"/>
      <c r="LQ190" s="84"/>
      <c r="LR190" s="84"/>
      <c r="LS190" s="84"/>
      <c r="LT190" s="84"/>
      <c r="LU190" s="84"/>
      <c r="LV190" s="84"/>
      <c r="LW190" s="84"/>
      <c r="LX190" s="84"/>
      <c r="LY190" s="84"/>
      <c r="LZ190" s="84"/>
      <c r="MA190" s="84"/>
      <c r="MB190" s="84"/>
      <c r="MC190" s="84"/>
      <c r="MD190" s="84"/>
      <c r="ME190" s="84"/>
      <c r="MF190" s="84"/>
      <c r="MG190" s="84"/>
      <c r="MH190" s="84"/>
      <c r="MI190" s="84"/>
      <c r="MJ190" s="84"/>
      <c r="MK190" s="84"/>
      <c r="ML190" s="84"/>
      <c r="MM190" s="84"/>
      <c r="MN190" s="84"/>
      <c r="MO190" s="84"/>
      <c r="MP190" s="84"/>
      <c r="MQ190" s="84"/>
      <c r="MR190" s="84"/>
      <c r="MS190" s="84"/>
      <c r="MT190" s="84"/>
      <c r="MU190" s="84"/>
      <c r="MV190" s="84"/>
      <c r="MW190" s="84"/>
      <c r="MX190" s="84"/>
      <c r="MY190" s="84"/>
      <c r="MZ190" s="84"/>
      <c r="NA190" s="84"/>
      <c r="NB190" s="84"/>
      <c r="NC190" s="84"/>
      <c r="ND190" s="84"/>
      <c r="NE190" s="84"/>
      <c r="NF190" s="84"/>
      <c r="NG190" s="84"/>
      <c r="NH190" s="84"/>
      <c r="NI190" s="84"/>
      <c r="NJ190" s="84"/>
      <c r="NK190" s="84"/>
      <c r="NL190" s="84"/>
      <c r="NM190" s="84"/>
      <c r="NN190" s="84"/>
      <c r="NO190" s="84"/>
      <c r="NP190" s="84"/>
      <c r="NQ190" s="84"/>
      <c r="NR190" s="84"/>
      <c r="NS190" s="84"/>
      <c r="NT190" s="84"/>
      <c r="NU190" s="84"/>
      <c r="NV190" s="84"/>
      <c r="NW190" s="84"/>
    </row>
    <row r="191" spans="1:387" s="40" customFormat="1" ht="100.5" customHeight="1" x14ac:dyDescent="0.25">
      <c r="A191" s="79"/>
      <c r="B191" s="79"/>
      <c r="C191" s="79">
        <v>1</v>
      </c>
      <c r="D191" s="79"/>
      <c r="E191" s="79"/>
      <c r="F191" s="30"/>
      <c r="G191" s="30"/>
      <c r="H191" s="30">
        <v>1</v>
      </c>
      <c r="I191" s="30"/>
      <c r="J191" s="30"/>
      <c r="K191" s="30"/>
      <c r="L191" s="30"/>
      <c r="M191" s="32" t="s">
        <v>1797</v>
      </c>
      <c r="N191" s="33" t="s">
        <v>309</v>
      </c>
      <c r="O191" s="3" t="s">
        <v>1846</v>
      </c>
      <c r="P191" s="34" t="s">
        <v>2160</v>
      </c>
      <c r="Q191" s="10" t="s">
        <v>1942</v>
      </c>
      <c r="R191" s="32" t="s">
        <v>1798</v>
      </c>
      <c r="S191" s="35" t="s">
        <v>1799</v>
      </c>
      <c r="T191" s="82">
        <v>44810</v>
      </c>
      <c r="U191" s="82">
        <v>44817</v>
      </c>
      <c r="V191" s="82">
        <v>44910</v>
      </c>
      <c r="W191" s="36">
        <v>24300000</v>
      </c>
      <c r="X191" s="19">
        <v>0</v>
      </c>
      <c r="Y191" s="19">
        <v>0</v>
      </c>
      <c r="Z191" s="19">
        <v>0</v>
      </c>
      <c r="AA191" s="19">
        <v>0</v>
      </c>
      <c r="AB191" s="22">
        <f t="shared" si="17"/>
        <v>24300000</v>
      </c>
      <c r="AC191" s="19">
        <v>0</v>
      </c>
      <c r="AD191" s="22">
        <f>AB191+AC191</f>
        <v>24300000</v>
      </c>
      <c r="AE191" s="20">
        <v>0</v>
      </c>
      <c r="AF191" s="22">
        <f>AD191-AE191</f>
        <v>24300000</v>
      </c>
      <c r="AG191" s="38" t="s">
        <v>1766</v>
      </c>
      <c r="AH191" s="37" t="s">
        <v>1013</v>
      </c>
      <c r="AI191" s="37" t="s">
        <v>1800</v>
      </c>
      <c r="AJ191" s="39">
        <v>900817775</v>
      </c>
      <c r="AK191" s="39">
        <v>1</v>
      </c>
      <c r="AL191" s="37" t="s">
        <v>1802</v>
      </c>
      <c r="AM191" s="39">
        <v>3227845463</v>
      </c>
      <c r="AN191" s="108" t="s">
        <v>1801</v>
      </c>
      <c r="AO191" s="109" t="s">
        <v>20</v>
      </c>
      <c r="AP191" s="84"/>
      <c r="AQ191" s="84"/>
      <c r="AR191" s="84"/>
      <c r="AS191" s="84"/>
      <c r="AT191" s="84"/>
      <c r="AU191" s="84"/>
      <c r="AV191" s="84"/>
      <c r="AW191" s="84"/>
      <c r="AX191" s="84"/>
      <c r="AY191" s="84"/>
      <c r="AZ191" s="84"/>
      <c r="BA191" s="84"/>
      <c r="BB191" s="84"/>
      <c r="BC191" s="84"/>
      <c r="BD191" s="84"/>
      <c r="BE191" s="84"/>
      <c r="BF191" s="84"/>
      <c r="BG191" s="84"/>
      <c r="BH191" s="84"/>
      <c r="BI191" s="84"/>
      <c r="BJ191" s="84"/>
      <c r="BK191" s="84"/>
      <c r="BL191" s="84"/>
      <c r="BM191" s="84"/>
      <c r="BN191" s="84"/>
      <c r="BO191" s="84"/>
      <c r="BP191" s="84"/>
      <c r="BQ191" s="84"/>
      <c r="BR191" s="84"/>
      <c r="BS191" s="84"/>
      <c r="BT191" s="84"/>
      <c r="BU191" s="84"/>
      <c r="BV191" s="84"/>
      <c r="BW191" s="84"/>
      <c r="BX191" s="84"/>
      <c r="BY191" s="84"/>
      <c r="BZ191" s="84"/>
      <c r="CA191" s="84"/>
      <c r="CB191" s="84"/>
      <c r="CC191" s="84"/>
      <c r="CD191" s="84"/>
      <c r="CE191" s="84"/>
      <c r="CF191" s="84"/>
      <c r="CG191" s="84"/>
      <c r="CH191" s="84"/>
      <c r="CI191" s="84"/>
      <c r="CJ191" s="84"/>
      <c r="CK191" s="84"/>
      <c r="CL191" s="84"/>
      <c r="CM191" s="84"/>
      <c r="CN191" s="84"/>
      <c r="CO191" s="84"/>
      <c r="CP191" s="84"/>
      <c r="CQ191" s="84"/>
      <c r="CR191" s="84"/>
      <c r="CS191" s="84"/>
      <c r="CT191" s="84"/>
      <c r="CU191" s="84"/>
      <c r="CV191" s="84"/>
      <c r="CW191" s="84"/>
      <c r="CX191" s="84"/>
      <c r="CY191" s="84"/>
      <c r="CZ191" s="84"/>
      <c r="DA191" s="84"/>
      <c r="DB191" s="84"/>
      <c r="DC191" s="84"/>
      <c r="DD191" s="84"/>
      <c r="DE191" s="84"/>
      <c r="DF191" s="84"/>
      <c r="DG191" s="84"/>
      <c r="DH191" s="84"/>
      <c r="DI191" s="84"/>
      <c r="DJ191" s="84"/>
      <c r="DK191" s="84"/>
      <c r="DL191" s="84"/>
      <c r="DM191" s="84"/>
      <c r="DN191" s="84"/>
      <c r="DO191" s="84"/>
      <c r="DP191" s="84"/>
      <c r="DQ191" s="84"/>
      <c r="DR191" s="84"/>
      <c r="DS191" s="84"/>
      <c r="DT191" s="84"/>
      <c r="DU191" s="84"/>
      <c r="DV191" s="84"/>
      <c r="DW191" s="84"/>
      <c r="DX191" s="84"/>
      <c r="DY191" s="84"/>
      <c r="DZ191" s="84"/>
      <c r="EA191" s="84"/>
      <c r="EB191" s="84"/>
      <c r="EC191" s="84"/>
      <c r="ED191" s="84"/>
      <c r="EE191" s="84"/>
      <c r="EF191" s="84"/>
      <c r="EG191" s="84"/>
      <c r="EH191" s="84"/>
      <c r="EI191" s="84"/>
      <c r="EJ191" s="84"/>
      <c r="EK191" s="84"/>
      <c r="EL191" s="84"/>
      <c r="EM191" s="84"/>
      <c r="EN191" s="84"/>
      <c r="EO191" s="84"/>
      <c r="EP191" s="84"/>
      <c r="EQ191" s="84"/>
      <c r="ER191" s="84"/>
      <c r="ES191" s="84"/>
      <c r="ET191" s="84"/>
      <c r="EU191" s="84"/>
      <c r="EV191" s="84"/>
      <c r="EW191" s="84"/>
      <c r="EX191" s="84"/>
      <c r="EY191" s="84"/>
      <c r="EZ191" s="84"/>
      <c r="FA191" s="84"/>
      <c r="FB191" s="84"/>
      <c r="FC191" s="84"/>
      <c r="FD191" s="84"/>
      <c r="FE191" s="84"/>
      <c r="FF191" s="84"/>
      <c r="FG191" s="84"/>
      <c r="FH191" s="84"/>
      <c r="FI191" s="84"/>
      <c r="FJ191" s="84"/>
      <c r="FK191" s="84"/>
      <c r="FL191" s="84"/>
      <c r="FM191" s="84"/>
      <c r="FN191" s="84"/>
      <c r="FO191" s="84"/>
      <c r="FP191" s="84"/>
      <c r="FQ191" s="84"/>
      <c r="FR191" s="84"/>
      <c r="FS191" s="84"/>
      <c r="FT191" s="84"/>
      <c r="FU191" s="84"/>
      <c r="FV191" s="84"/>
      <c r="FW191" s="84"/>
      <c r="FX191" s="84"/>
      <c r="FY191" s="84"/>
      <c r="FZ191" s="84"/>
      <c r="GA191" s="84"/>
      <c r="GB191" s="84"/>
      <c r="GC191" s="84"/>
      <c r="GD191" s="84"/>
      <c r="GE191" s="84"/>
      <c r="GF191" s="84"/>
      <c r="GG191" s="84"/>
      <c r="GH191" s="84"/>
      <c r="GI191" s="84"/>
      <c r="GJ191" s="84"/>
      <c r="GK191" s="84"/>
      <c r="GL191" s="84"/>
      <c r="GM191" s="84"/>
      <c r="GN191" s="84"/>
      <c r="GO191" s="84"/>
      <c r="GP191" s="84"/>
      <c r="GQ191" s="84"/>
      <c r="GR191" s="84"/>
      <c r="GS191" s="84"/>
      <c r="GT191" s="84"/>
      <c r="GU191" s="84"/>
      <c r="GV191" s="84"/>
      <c r="GW191" s="84"/>
      <c r="GX191" s="84"/>
      <c r="GY191" s="84"/>
      <c r="GZ191" s="84"/>
      <c r="HA191" s="84"/>
      <c r="HB191" s="84"/>
      <c r="HC191" s="84"/>
      <c r="HD191" s="84"/>
      <c r="HE191" s="84"/>
      <c r="HF191" s="84"/>
      <c r="HG191" s="84"/>
      <c r="HH191" s="84"/>
      <c r="HI191" s="84"/>
      <c r="HJ191" s="84"/>
      <c r="HK191" s="84"/>
      <c r="HL191" s="84"/>
      <c r="HM191" s="84"/>
      <c r="HN191" s="84"/>
      <c r="HO191" s="84"/>
      <c r="HP191" s="84"/>
      <c r="HQ191" s="84"/>
      <c r="HR191" s="84"/>
      <c r="HS191" s="84"/>
      <c r="HT191" s="84"/>
      <c r="HU191" s="84"/>
      <c r="HV191" s="84"/>
      <c r="HW191" s="84"/>
      <c r="HX191" s="84"/>
      <c r="HY191" s="84"/>
      <c r="HZ191" s="84"/>
      <c r="IA191" s="84"/>
      <c r="IB191" s="84"/>
      <c r="IC191" s="84"/>
      <c r="ID191" s="84"/>
      <c r="IE191" s="84"/>
      <c r="IF191" s="84"/>
      <c r="IG191" s="84"/>
      <c r="IH191" s="84"/>
      <c r="II191" s="84"/>
      <c r="IJ191" s="84"/>
      <c r="IK191" s="84"/>
      <c r="IL191" s="84"/>
      <c r="IM191" s="84"/>
      <c r="IN191" s="84"/>
      <c r="IO191" s="84"/>
      <c r="IP191" s="84"/>
      <c r="IQ191" s="84"/>
      <c r="IR191" s="84"/>
      <c r="IS191" s="84"/>
      <c r="IT191" s="84"/>
      <c r="IU191" s="84"/>
      <c r="IV191" s="84"/>
      <c r="IW191" s="84"/>
      <c r="IX191" s="84"/>
      <c r="IY191" s="84"/>
      <c r="IZ191" s="84"/>
      <c r="JA191" s="84"/>
      <c r="JB191" s="84"/>
      <c r="JC191" s="84"/>
      <c r="JD191" s="84"/>
      <c r="JE191" s="84"/>
      <c r="JF191" s="84"/>
      <c r="JG191" s="84"/>
      <c r="JH191" s="84"/>
      <c r="JI191" s="84"/>
      <c r="JJ191" s="84"/>
      <c r="JK191" s="84"/>
      <c r="JL191" s="84"/>
      <c r="JM191" s="84"/>
      <c r="JN191" s="84"/>
      <c r="JO191" s="84"/>
      <c r="JP191" s="84"/>
      <c r="JQ191" s="84"/>
      <c r="JR191" s="84"/>
      <c r="JS191" s="84"/>
      <c r="JT191" s="84"/>
      <c r="JU191" s="84"/>
      <c r="JV191" s="84"/>
      <c r="JW191" s="84"/>
      <c r="JX191" s="84"/>
      <c r="JY191" s="84"/>
      <c r="JZ191" s="84"/>
      <c r="KA191" s="84"/>
      <c r="KB191" s="84"/>
      <c r="KC191" s="84"/>
      <c r="KD191" s="84"/>
      <c r="KE191" s="84"/>
      <c r="KF191" s="84"/>
      <c r="KG191" s="84"/>
      <c r="KH191" s="84"/>
      <c r="KI191" s="84"/>
      <c r="KJ191" s="84"/>
      <c r="KK191" s="84"/>
      <c r="KL191" s="84"/>
      <c r="KM191" s="84"/>
      <c r="KN191" s="84"/>
      <c r="KO191" s="84"/>
      <c r="KP191" s="84"/>
      <c r="KQ191" s="84"/>
      <c r="KR191" s="84"/>
      <c r="KS191" s="84"/>
      <c r="KT191" s="84"/>
      <c r="KU191" s="84"/>
      <c r="KV191" s="84"/>
      <c r="KW191" s="84"/>
      <c r="KX191" s="84"/>
      <c r="KY191" s="84"/>
      <c r="KZ191" s="84"/>
      <c r="LA191" s="84"/>
      <c r="LB191" s="84"/>
      <c r="LC191" s="84"/>
      <c r="LD191" s="84"/>
      <c r="LE191" s="84"/>
      <c r="LF191" s="84"/>
      <c r="LG191" s="84"/>
      <c r="LH191" s="84"/>
      <c r="LI191" s="84"/>
      <c r="LJ191" s="84"/>
      <c r="LK191" s="84"/>
      <c r="LL191" s="84"/>
      <c r="LM191" s="84"/>
      <c r="LN191" s="84"/>
      <c r="LO191" s="84"/>
      <c r="LP191" s="84"/>
      <c r="LQ191" s="84"/>
      <c r="LR191" s="84"/>
      <c r="LS191" s="84"/>
      <c r="LT191" s="84"/>
      <c r="LU191" s="84"/>
      <c r="LV191" s="84"/>
      <c r="LW191" s="84"/>
      <c r="LX191" s="84"/>
      <c r="LY191" s="84"/>
      <c r="LZ191" s="84"/>
      <c r="MA191" s="84"/>
      <c r="MB191" s="84"/>
      <c r="MC191" s="84"/>
      <c r="MD191" s="84"/>
      <c r="ME191" s="84"/>
      <c r="MF191" s="84"/>
      <c r="MG191" s="84"/>
      <c r="MH191" s="84"/>
      <c r="MI191" s="84"/>
      <c r="MJ191" s="84"/>
      <c r="MK191" s="84"/>
      <c r="ML191" s="84"/>
      <c r="MM191" s="84"/>
      <c r="MN191" s="84"/>
      <c r="MO191" s="84"/>
      <c r="MP191" s="84"/>
      <c r="MQ191" s="84"/>
      <c r="MR191" s="84"/>
      <c r="MS191" s="84"/>
      <c r="MT191" s="84"/>
      <c r="MU191" s="84"/>
      <c r="MV191" s="84"/>
      <c r="MW191" s="84"/>
      <c r="MX191" s="84"/>
      <c r="MY191" s="84"/>
      <c r="MZ191" s="84"/>
      <c r="NA191" s="84"/>
      <c r="NB191" s="84"/>
      <c r="NC191" s="84"/>
      <c r="ND191" s="84"/>
      <c r="NE191" s="84"/>
      <c r="NF191" s="84"/>
      <c r="NG191" s="84"/>
      <c r="NH191" s="84"/>
      <c r="NI191" s="84"/>
      <c r="NJ191" s="84"/>
      <c r="NK191" s="84"/>
      <c r="NL191" s="84"/>
      <c r="NM191" s="84"/>
      <c r="NN191" s="84"/>
      <c r="NO191" s="84"/>
      <c r="NP191" s="84"/>
      <c r="NQ191" s="84"/>
      <c r="NR191" s="84"/>
      <c r="NS191" s="84"/>
      <c r="NT191" s="84"/>
      <c r="NU191" s="84"/>
      <c r="NV191" s="84"/>
      <c r="NW191" s="84"/>
    </row>
    <row r="192" spans="1:387" s="40" customFormat="1" ht="100.5" customHeight="1" x14ac:dyDescent="0.25">
      <c r="A192" s="79"/>
      <c r="B192" s="79">
        <v>1</v>
      </c>
      <c r="C192" s="79"/>
      <c r="D192" s="79"/>
      <c r="E192" s="79"/>
      <c r="F192" s="30"/>
      <c r="G192" s="30"/>
      <c r="H192" s="30">
        <v>1</v>
      </c>
      <c r="I192" s="30"/>
      <c r="J192" s="30"/>
      <c r="K192" s="30"/>
      <c r="L192" s="30"/>
      <c r="M192" s="32" t="s">
        <v>1834</v>
      </c>
      <c r="N192" s="33" t="s">
        <v>19</v>
      </c>
      <c r="O192" s="3" t="s">
        <v>1847</v>
      </c>
      <c r="P192" s="34" t="s">
        <v>2161</v>
      </c>
      <c r="Q192" s="10" t="s">
        <v>1943</v>
      </c>
      <c r="R192" s="32" t="s">
        <v>376</v>
      </c>
      <c r="S192" s="35" t="s">
        <v>1835</v>
      </c>
      <c r="T192" s="82">
        <v>44813</v>
      </c>
      <c r="U192" s="82">
        <v>44830</v>
      </c>
      <c r="V192" s="82">
        <v>44910</v>
      </c>
      <c r="W192" s="36">
        <v>2760800</v>
      </c>
      <c r="X192" s="19">
        <v>0</v>
      </c>
      <c r="Y192" s="19">
        <v>0</v>
      </c>
      <c r="Z192" s="19">
        <v>0</v>
      </c>
      <c r="AA192" s="19">
        <v>0</v>
      </c>
      <c r="AB192" s="22">
        <f t="shared" si="17"/>
        <v>2760800</v>
      </c>
      <c r="AC192" s="19">
        <v>0</v>
      </c>
      <c r="AD192" s="22">
        <f>AB192+AC192</f>
        <v>2760800</v>
      </c>
      <c r="AE192" s="20">
        <v>0</v>
      </c>
      <c r="AF192" s="22">
        <f>AD192-AE192</f>
        <v>2760800</v>
      </c>
      <c r="AG192" s="38" t="s">
        <v>335</v>
      </c>
      <c r="AH192" s="37" t="s">
        <v>1013</v>
      </c>
      <c r="AI192" s="37" t="s">
        <v>457</v>
      </c>
      <c r="AJ192" s="39">
        <v>900430367</v>
      </c>
      <c r="AK192" s="39">
        <v>7</v>
      </c>
      <c r="AL192" s="37" t="s">
        <v>1836</v>
      </c>
      <c r="AM192" s="39">
        <v>7559329</v>
      </c>
      <c r="AN192" s="108" t="s">
        <v>459</v>
      </c>
      <c r="AO192" s="109" t="s">
        <v>20</v>
      </c>
      <c r="AP192" s="84"/>
      <c r="AQ192" s="84"/>
      <c r="AR192" s="84"/>
      <c r="AS192" s="84"/>
      <c r="AT192" s="84"/>
      <c r="AU192" s="84"/>
      <c r="AV192" s="84"/>
      <c r="AW192" s="84"/>
      <c r="AX192" s="84"/>
      <c r="AY192" s="84"/>
      <c r="AZ192" s="84"/>
      <c r="BA192" s="84"/>
      <c r="BB192" s="84"/>
      <c r="BC192" s="84"/>
      <c r="BD192" s="84"/>
      <c r="BE192" s="84"/>
      <c r="BF192" s="84"/>
      <c r="BG192" s="84"/>
      <c r="BH192" s="84"/>
      <c r="BI192" s="84"/>
      <c r="BJ192" s="84"/>
      <c r="BK192" s="84"/>
      <c r="BL192" s="84"/>
      <c r="BM192" s="84"/>
      <c r="BN192" s="84"/>
      <c r="BO192" s="84"/>
      <c r="BP192" s="84"/>
      <c r="BQ192" s="84"/>
      <c r="BR192" s="84"/>
      <c r="BS192" s="84"/>
      <c r="BT192" s="84"/>
      <c r="BU192" s="84"/>
      <c r="BV192" s="84"/>
      <c r="BW192" s="84"/>
      <c r="BX192" s="84"/>
      <c r="BY192" s="84"/>
      <c r="BZ192" s="84"/>
      <c r="CA192" s="84"/>
      <c r="CB192" s="84"/>
      <c r="CC192" s="84"/>
      <c r="CD192" s="84"/>
      <c r="CE192" s="84"/>
      <c r="CF192" s="84"/>
      <c r="CG192" s="84"/>
      <c r="CH192" s="84"/>
      <c r="CI192" s="84"/>
      <c r="CJ192" s="84"/>
      <c r="CK192" s="84"/>
      <c r="CL192" s="84"/>
      <c r="CM192" s="84"/>
      <c r="CN192" s="84"/>
      <c r="CO192" s="84"/>
      <c r="CP192" s="84"/>
      <c r="CQ192" s="84"/>
      <c r="CR192" s="84"/>
      <c r="CS192" s="84"/>
      <c r="CT192" s="84"/>
      <c r="CU192" s="84"/>
      <c r="CV192" s="84"/>
      <c r="CW192" s="84"/>
      <c r="CX192" s="84"/>
      <c r="CY192" s="84"/>
      <c r="CZ192" s="84"/>
      <c r="DA192" s="84"/>
      <c r="DB192" s="84"/>
      <c r="DC192" s="84"/>
      <c r="DD192" s="84"/>
      <c r="DE192" s="84"/>
      <c r="DF192" s="84"/>
      <c r="DG192" s="84"/>
      <c r="DH192" s="84"/>
      <c r="DI192" s="84"/>
      <c r="DJ192" s="84"/>
      <c r="DK192" s="84"/>
      <c r="DL192" s="84"/>
      <c r="DM192" s="84"/>
      <c r="DN192" s="84"/>
      <c r="DO192" s="84"/>
      <c r="DP192" s="84"/>
      <c r="DQ192" s="84"/>
      <c r="DR192" s="84"/>
      <c r="DS192" s="84"/>
      <c r="DT192" s="84"/>
      <c r="DU192" s="84"/>
      <c r="DV192" s="84"/>
      <c r="DW192" s="84"/>
      <c r="DX192" s="84"/>
      <c r="DY192" s="84"/>
      <c r="DZ192" s="84"/>
      <c r="EA192" s="84"/>
      <c r="EB192" s="84"/>
      <c r="EC192" s="84"/>
      <c r="ED192" s="84"/>
      <c r="EE192" s="84"/>
      <c r="EF192" s="84"/>
      <c r="EG192" s="84"/>
      <c r="EH192" s="84"/>
      <c r="EI192" s="84"/>
      <c r="EJ192" s="84"/>
      <c r="EK192" s="84"/>
      <c r="EL192" s="84"/>
      <c r="EM192" s="84"/>
      <c r="EN192" s="84"/>
      <c r="EO192" s="84"/>
      <c r="EP192" s="84"/>
      <c r="EQ192" s="84"/>
      <c r="ER192" s="84"/>
      <c r="ES192" s="84"/>
      <c r="ET192" s="84"/>
      <c r="EU192" s="84"/>
      <c r="EV192" s="84"/>
      <c r="EW192" s="84"/>
      <c r="EX192" s="84"/>
      <c r="EY192" s="84"/>
      <c r="EZ192" s="84"/>
      <c r="FA192" s="84"/>
      <c r="FB192" s="84"/>
      <c r="FC192" s="84"/>
      <c r="FD192" s="84"/>
      <c r="FE192" s="84"/>
      <c r="FF192" s="84"/>
      <c r="FG192" s="84"/>
      <c r="FH192" s="84"/>
      <c r="FI192" s="84"/>
      <c r="FJ192" s="84"/>
      <c r="FK192" s="84"/>
      <c r="FL192" s="84"/>
      <c r="FM192" s="84"/>
      <c r="FN192" s="84"/>
      <c r="FO192" s="84"/>
      <c r="FP192" s="84"/>
      <c r="FQ192" s="84"/>
      <c r="FR192" s="84"/>
      <c r="FS192" s="84"/>
      <c r="FT192" s="84"/>
      <c r="FU192" s="84"/>
      <c r="FV192" s="84"/>
      <c r="FW192" s="84"/>
      <c r="FX192" s="84"/>
      <c r="FY192" s="84"/>
      <c r="FZ192" s="84"/>
      <c r="GA192" s="84"/>
      <c r="GB192" s="84"/>
      <c r="GC192" s="84"/>
      <c r="GD192" s="84"/>
      <c r="GE192" s="84"/>
      <c r="GF192" s="84"/>
      <c r="GG192" s="84"/>
      <c r="GH192" s="84"/>
      <c r="GI192" s="84"/>
      <c r="GJ192" s="84"/>
      <c r="GK192" s="84"/>
      <c r="GL192" s="84"/>
      <c r="GM192" s="84"/>
      <c r="GN192" s="84"/>
      <c r="GO192" s="84"/>
      <c r="GP192" s="84"/>
      <c r="GQ192" s="84"/>
      <c r="GR192" s="84"/>
      <c r="GS192" s="84"/>
      <c r="GT192" s="84"/>
      <c r="GU192" s="84"/>
      <c r="GV192" s="84"/>
      <c r="GW192" s="84"/>
      <c r="GX192" s="84"/>
      <c r="GY192" s="84"/>
      <c r="GZ192" s="84"/>
      <c r="HA192" s="84"/>
      <c r="HB192" s="84"/>
      <c r="HC192" s="84"/>
      <c r="HD192" s="84"/>
      <c r="HE192" s="84"/>
      <c r="HF192" s="84"/>
      <c r="HG192" s="84"/>
      <c r="HH192" s="84"/>
      <c r="HI192" s="84"/>
      <c r="HJ192" s="84"/>
      <c r="HK192" s="84"/>
      <c r="HL192" s="84"/>
      <c r="HM192" s="84"/>
      <c r="HN192" s="84"/>
      <c r="HO192" s="84"/>
      <c r="HP192" s="84"/>
      <c r="HQ192" s="84"/>
      <c r="HR192" s="84"/>
      <c r="HS192" s="84"/>
      <c r="HT192" s="84"/>
      <c r="HU192" s="84"/>
      <c r="HV192" s="84"/>
      <c r="HW192" s="84"/>
      <c r="HX192" s="84"/>
      <c r="HY192" s="84"/>
      <c r="HZ192" s="84"/>
      <c r="IA192" s="84"/>
      <c r="IB192" s="84"/>
      <c r="IC192" s="84"/>
      <c r="ID192" s="84"/>
      <c r="IE192" s="84"/>
      <c r="IF192" s="84"/>
      <c r="IG192" s="84"/>
      <c r="IH192" s="84"/>
      <c r="II192" s="84"/>
      <c r="IJ192" s="84"/>
      <c r="IK192" s="84"/>
      <c r="IL192" s="84"/>
      <c r="IM192" s="84"/>
      <c r="IN192" s="84"/>
      <c r="IO192" s="84"/>
      <c r="IP192" s="84"/>
      <c r="IQ192" s="84"/>
      <c r="IR192" s="84"/>
      <c r="IS192" s="84"/>
      <c r="IT192" s="84"/>
      <c r="IU192" s="84"/>
      <c r="IV192" s="84"/>
      <c r="IW192" s="84"/>
      <c r="IX192" s="84"/>
      <c r="IY192" s="84"/>
      <c r="IZ192" s="84"/>
      <c r="JA192" s="84"/>
      <c r="JB192" s="84"/>
      <c r="JC192" s="84"/>
      <c r="JD192" s="84"/>
      <c r="JE192" s="84"/>
      <c r="JF192" s="84"/>
      <c r="JG192" s="84"/>
      <c r="JH192" s="84"/>
      <c r="JI192" s="84"/>
      <c r="JJ192" s="84"/>
      <c r="JK192" s="84"/>
      <c r="JL192" s="84"/>
      <c r="JM192" s="84"/>
      <c r="JN192" s="84"/>
      <c r="JO192" s="84"/>
      <c r="JP192" s="84"/>
      <c r="JQ192" s="84"/>
      <c r="JR192" s="84"/>
      <c r="JS192" s="84"/>
      <c r="JT192" s="84"/>
      <c r="JU192" s="84"/>
      <c r="JV192" s="84"/>
      <c r="JW192" s="84"/>
      <c r="JX192" s="84"/>
      <c r="JY192" s="84"/>
      <c r="JZ192" s="84"/>
      <c r="KA192" s="84"/>
      <c r="KB192" s="84"/>
      <c r="KC192" s="84"/>
      <c r="KD192" s="84"/>
      <c r="KE192" s="84"/>
      <c r="KF192" s="84"/>
      <c r="KG192" s="84"/>
      <c r="KH192" s="84"/>
      <c r="KI192" s="84"/>
      <c r="KJ192" s="84"/>
      <c r="KK192" s="84"/>
      <c r="KL192" s="84"/>
      <c r="KM192" s="84"/>
      <c r="KN192" s="84"/>
      <c r="KO192" s="84"/>
      <c r="KP192" s="84"/>
      <c r="KQ192" s="84"/>
      <c r="KR192" s="84"/>
      <c r="KS192" s="84"/>
      <c r="KT192" s="84"/>
      <c r="KU192" s="84"/>
      <c r="KV192" s="84"/>
      <c r="KW192" s="84"/>
      <c r="KX192" s="84"/>
      <c r="KY192" s="84"/>
      <c r="KZ192" s="84"/>
      <c r="LA192" s="84"/>
      <c r="LB192" s="84"/>
      <c r="LC192" s="84"/>
      <c r="LD192" s="84"/>
      <c r="LE192" s="84"/>
      <c r="LF192" s="84"/>
      <c r="LG192" s="84"/>
      <c r="LH192" s="84"/>
      <c r="LI192" s="84"/>
      <c r="LJ192" s="84"/>
      <c r="LK192" s="84"/>
      <c r="LL192" s="84"/>
      <c r="LM192" s="84"/>
      <c r="LN192" s="84"/>
      <c r="LO192" s="84"/>
      <c r="LP192" s="84"/>
      <c r="LQ192" s="84"/>
      <c r="LR192" s="84"/>
      <c r="LS192" s="84"/>
      <c r="LT192" s="84"/>
      <c r="LU192" s="84"/>
      <c r="LV192" s="84"/>
      <c r="LW192" s="84"/>
      <c r="LX192" s="84"/>
      <c r="LY192" s="84"/>
      <c r="LZ192" s="84"/>
      <c r="MA192" s="84"/>
      <c r="MB192" s="84"/>
      <c r="MC192" s="84"/>
      <c r="MD192" s="84"/>
      <c r="ME192" s="84"/>
      <c r="MF192" s="84"/>
      <c r="MG192" s="84"/>
      <c r="MH192" s="84"/>
      <c r="MI192" s="84"/>
      <c r="MJ192" s="84"/>
      <c r="MK192" s="84"/>
      <c r="ML192" s="84"/>
      <c r="MM192" s="84"/>
      <c r="MN192" s="84"/>
      <c r="MO192" s="84"/>
      <c r="MP192" s="84"/>
      <c r="MQ192" s="84"/>
      <c r="MR192" s="84"/>
      <c r="MS192" s="84"/>
      <c r="MT192" s="84"/>
      <c r="MU192" s="84"/>
      <c r="MV192" s="84"/>
      <c r="MW192" s="84"/>
      <c r="MX192" s="84"/>
      <c r="MY192" s="84"/>
      <c r="MZ192" s="84"/>
      <c r="NA192" s="84"/>
      <c r="NB192" s="84"/>
      <c r="NC192" s="84"/>
      <c r="ND192" s="84"/>
      <c r="NE192" s="84"/>
      <c r="NF192" s="84"/>
      <c r="NG192" s="84"/>
      <c r="NH192" s="84"/>
      <c r="NI192" s="84"/>
      <c r="NJ192" s="84"/>
      <c r="NK192" s="84"/>
      <c r="NL192" s="84"/>
      <c r="NM192" s="84"/>
      <c r="NN192" s="84"/>
      <c r="NO192" s="84"/>
      <c r="NP192" s="84"/>
      <c r="NQ192" s="84"/>
      <c r="NR192" s="84"/>
      <c r="NS192" s="84"/>
      <c r="NT192" s="84"/>
      <c r="NU192" s="84"/>
      <c r="NV192" s="84"/>
      <c r="NW192" s="84"/>
    </row>
    <row r="193" spans="1:387" s="40" customFormat="1" ht="100.5" customHeight="1" x14ac:dyDescent="0.25">
      <c r="A193" s="79"/>
      <c r="B193" s="79">
        <v>1</v>
      </c>
      <c r="C193" s="79"/>
      <c r="D193" s="79"/>
      <c r="E193" s="79"/>
      <c r="F193" s="30"/>
      <c r="G193" s="30"/>
      <c r="H193" s="30">
        <v>1</v>
      </c>
      <c r="I193" s="30"/>
      <c r="J193" s="30"/>
      <c r="K193" s="30"/>
      <c r="L193" s="30"/>
      <c r="M193" s="32" t="s">
        <v>1772</v>
      </c>
      <c r="N193" s="33" t="s">
        <v>309</v>
      </c>
      <c r="O193" s="3" t="s">
        <v>1848</v>
      </c>
      <c r="P193" s="34" t="s">
        <v>2162</v>
      </c>
      <c r="Q193" s="10" t="s">
        <v>1945</v>
      </c>
      <c r="R193" s="32" t="s">
        <v>1773</v>
      </c>
      <c r="S193" s="35" t="s">
        <v>1774</v>
      </c>
      <c r="T193" s="82">
        <v>44811</v>
      </c>
      <c r="U193" s="82">
        <v>44816</v>
      </c>
      <c r="V193" s="82">
        <v>44895</v>
      </c>
      <c r="W193" s="36">
        <v>9558000</v>
      </c>
      <c r="X193" s="19">
        <v>0</v>
      </c>
      <c r="Y193" s="19">
        <v>0</v>
      </c>
      <c r="Z193" s="19">
        <v>0</v>
      </c>
      <c r="AA193" s="19">
        <v>0</v>
      </c>
      <c r="AB193" s="22">
        <f t="shared" si="17"/>
        <v>9558000</v>
      </c>
      <c r="AC193" s="19">
        <v>0</v>
      </c>
      <c r="AD193" s="22">
        <f t="shared" si="20"/>
        <v>9558000</v>
      </c>
      <c r="AE193" s="20">
        <v>0</v>
      </c>
      <c r="AF193" s="22">
        <f t="shared" si="21"/>
        <v>9558000</v>
      </c>
      <c r="AG193" s="38" t="s">
        <v>1289</v>
      </c>
      <c r="AH193" s="37" t="s">
        <v>1013</v>
      </c>
      <c r="AI193" s="37" t="s">
        <v>902</v>
      </c>
      <c r="AJ193" s="39">
        <v>830126596</v>
      </c>
      <c r="AK193" s="39">
        <v>0</v>
      </c>
      <c r="AL193" s="37" t="s">
        <v>903</v>
      </c>
      <c r="AM193" s="39">
        <v>6780040</v>
      </c>
      <c r="AN193" s="108" t="s">
        <v>904</v>
      </c>
      <c r="AO193" s="109" t="s">
        <v>20</v>
      </c>
      <c r="AP193" s="84"/>
      <c r="AQ193" s="84"/>
      <c r="AR193" s="84"/>
      <c r="AS193" s="84"/>
      <c r="AT193" s="84"/>
      <c r="AU193" s="84"/>
      <c r="AV193" s="84"/>
      <c r="AW193" s="84"/>
      <c r="AX193" s="84"/>
      <c r="AY193" s="84"/>
      <c r="AZ193" s="84"/>
      <c r="BA193" s="84"/>
      <c r="BB193" s="84"/>
      <c r="BC193" s="84"/>
      <c r="BD193" s="84"/>
      <c r="BE193" s="84"/>
      <c r="BF193" s="84"/>
      <c r="BG193" s="84"/>
      <c r="BH193" s="84"/>
      <c r="BI193" s="84"/>
      <c r="BJ193" s="84"/>
      <c r="BK193" s="84"/>
      <c r="BL193" s="84"/>
      <c r="BM193" s="84"/>
      <c r="BN193" s="84"/>
      <c r="BO193" s="84"/>
      <c r="BP193" s="84"/>
      <c r="BQ193" s="84"/>
      <c r="BR193" s="84"/>
      <c r="BS193" s="84"/>
      <c r="BT193" s="84"/>
      <c r="BU193" s="84"/>
      <c r="BV193" s="84"/>
      <c r="BW193" s="84"/>
      <c r="BX193" s="84"/>
      <c r="BY193" s="84"/>
      <c r="BZ193" s="84"/>
      <c r="CA193" s="84"/>
      <c r="CB193" s="84"/>
      <c r="CC193" s="84"/>
      <c r="CD193" s="84"/>
      <c r="CE193" s="84"/>
      <c r="CF193" s="84"/>
      <c r="CG193" s="84"/>
      <c r="CH193" s="84"/>
      <c r="CI193" s="84"/>
      <c r="CJ193" s="84"/>
      <c r="CK193" s="84"/>
      <c r="CL193" s="84"/>
      <c r="CM193" s="84"/>
      <c r="CN193" s="84"/>
      <c r="CO193" s="84"/>
      <c r="CP193" s="84"/>
      <c r="CQ193" s="84"/>
      <c r="CR193" s="84"/>
      <c r="CS193" s="84"/>
      <c r="CT193" s="84"/>
      <c r="CU193" s="84"/>
      <c r="CV193" s="84"/>
      <c r="CW193" s="84"/>
      <c r="CX193" s="84"/>
      <c r="CY193" s="84"/>
      <c r="CZ193" s="84"/>
      <c r="DA193" s="84"/>
      <c r="DB193" s="84"/>
      <c r="DC193" s="84"/>
      <c r="DD193" s="84"/>
      <c r="DE193" s="84"/>
      <c r="DF193" s="84"/>
      <c r="DG193" s="84"/>
      <c r="DH193" s="84"/>
      <c r="DI193" s="84"/>
      <c r="DJ193" s="84"/>
      <c r="DK193" s="84"/>
      <c r="DL193" s="84"/>
      <c r="DM193" s="84"/>
      <c r="DN193" s="84"/>
      <c r="DO193" s="84"/>
      <c r="DP193" s="84"/>
      <c r="DQ193" s="84"/>
      <c r="DR193" s="84"/>
      <c r="DS193" s="84"/>
      <c r="DT193" s="84"/>
      <c r="DU193" s="84"/>
      <c r="DV193" s="84"/>
      <c r="DW193" s="84"/>
      <c r="DX193" s="84"/>
      <c r="DY193" s="84"/>
      <c r="DZ193" s="84"/>
      <c r="EA193" s="84"/>
      <c r="EB193" s="84"/>
      <c r="EC193" s="84"/>
      <c r="ED193" s="84"/>
      <c r="EE193" s="84"/>
      <c r="EF193" s="84"/>
      <c r="EG193" s="84"/>
      <c r="EH193" s="84"/>
      <c r="EI193" s="84"/>
      <c r="EJ193" s="84"/>
      <c r="EK193" s="84"/>
      <c r="EL193" s="84"/>
      <c r="EM193" s="84"/>
      <c r="EN193" s="84"/>
      <c r="EO193" s="84"/>
      <c r="EP193" s="84"/>
      <c r="EQ193" s="84"/>
      <c r="ER193" s="84"/>
      <c r="ES193" s="84"/>
      <c r="ET193" s="84"/>
      <c r="EU193" s="84"/>
      <c r="EV193" s="84"/>
      <c r="EW193" s="84"/>
      <c r="EX193" s="84"/>
      <c r="EY193" s="84"/>
      <c r="EZ193" s="84"/>
      <c r="FA193" s="84"/>
      <c r="FB193" s="84"/>
      <c r="FC193" s="84"/>
      <c r="FD193" s="84"/>
      <c r="FE193" s="84"/>
      <c r="FF193" s="84"/>
      <c r="FG193" s="84"/>
      <c r="FH193" s="84"/>
      <c r="FI193" s="84"/>
      <c r="FJ193" s="84"/>
      <c r="FK193" s="84"/>
      <c r="FL193" s="84"/>
      <c r="FM193" s="84"/>
      <c r="FN193" s="84"/>
      <c r="FO193" s="84"/>
      <c r="FP193" s="84"/>
      <c r="FQ193" s="84"/>
      <c r="FR193" s="84"/>
      <c r="FS193" s="84"/>
      <c r="FT193" s="84"/>
      <c r="FU193" s="84"/>
      <c r="FV193" s="84"/>
      <c r="FW193" s="84"/>
      <c r="FX193" s="84"/>
      <c r="FY193" s="84"/>
      <c r="FZ193" s="84"/>
      <c r="GA193" s="84"/>
      <c r="GB193" s="84"/>
      <c r="GC193" s="84"/>
      <c r="GD193" s="84"/>
      <c r="GE193" s="84"/>
      <c r="GF193" s="84"/>
      <c r="GG193" s="84"/>
      <c r="GH193" s="84"/>
      <c r="GI193" s="84"/>
      <c r="GJ193" s="84"/>
      <c r="GK193" s="84"/>
      <c r="GL193" s="84"/>
      <c r="GM193" s="84"/>
      <c r="GN193" s="84"/>
      <c r="GO193" s="84"/>
      <c r="GP193" s="84"/>
      <c r="GQ193" s="84"/>
      <c r="GR193" s="84"/>
      <c r="GS193" s="84"/>
      <c r="GT193" s="84"/>
      <c r="GU193" s="84"/>
      <c r="GV193" s="84"/>
      <c r="GW193" s="84"/>
      <c r="GX193" s="84"/>
      <c r="GY193" s="84"/>
      <c r="GZ193" s="84"/>
      <c r="HA193" s="84"/>
      <c r="HB193" s="84"/>
      <c r="HC193" s="84"/>
      <c r="HD193" s="84"/>
      <c r="HE193" s="84"/>
      <c r="HF193" s="84"/>
      <c r="HG193" s="84"/>
      <c r="HH193" s="84"/>
      <c r="HI193" s="84"/>
      <c r="HJ193" s="84"/>
      <c r="HK193" s="84"/>
      <c r="HL193" s="84"/>
      <c r="HM193" s="84"/>
      <c r="HN193" s="84"/>
      <c r="HO193" s="84"/>
      <c r="HP193" s="84"/>
      <c r="HQ193" s="84"/>
      <c r="HR193" s="84"/>
      <c r="HS193" s="84"/>
      <c r="HT193" s="84"/>
      <c r="HU193" s="84"/>
      <c r="HV193" s="84"/>
      <c r="HW193" s="84"/>
      <c r="HX193" s="84"/>
      <c r="HY193" s="84"/>
      <c r="HZ193" s="84"/>
      <c r="IA193" s="84"/>
      <c r="IB193" s="84"/>
      <c r="IC193" s="84"/>
      <c r="ID193" s="84"/>
      <c r="IE193" s="84"/>
      <c r="IF193" s="84"/>
      <c r="IG193" s="84"/>
      <c r="IH193" s="84"/>
      <c r="II193" s="84"/>
      <c r="IJ193" s="84"/>
      <c r="IK193" s="84"/>
      <c r="IL193" s="84"/>
      <c r="IM193" s="84"/>
      <c r="IN193" s="84"/>
      <c r="IO193" s="84"/>
      <c r="IP193" s="84"/>
      <c r="IQ193" s="84"/>
      <c r="IR193" s="84"/>
      <c r="IS193" s="84"/>
      <c r="IT193" s="84"/>
      <c r="IU193" s="84"/>
      <c r="IV193" s="84"/>
      <c r="IW193" s="84"/>
      <c r="IX193" s="84"/>
      <c r="IY193" s="84"/>
      <c r="IZ193" s="84"/>
      <c r="JA193" s="84"/>
      <c r="JB193" s="84"/>
      <c r="JC193" s="84"/>
      <c r="JD193" s="84"/>
      <c r="JE193" s="84"/>
      <c r="JF193" s="84"/>
      <c r="JG193" s="84"/>
      <c r="JH193" s="84"/>
      <c r="JI193" s="84"/>
      <c r="JJ193" s="84"/>
      <c r="JK193" s="84"/>
      <c r="JL193" s="84"/>
      <c r="JM193" s="84"/>
      <c r="JN193" s="84"/>
      <c r="JO193" s="84"/>
      <c r="JP193" s="84"/>
      <c r="JQ193" s="84"/>
      <c r="JR193" s="84"/>
      <c r="JS193" s="84"/>
      <c r="JT193" s="84"/>
      <c r="JU193" s="84"/>
      <c r="JV193" s="84"/>
      <c r="JW193" s="84"/>
      <c r="JX193" s="84"/>
      <c r="JY193" s="84"/>
      <c r="JZ193" s="84"/>
      <c r="KA193" s="84"/>
      <c r="KB193" s="84"/>
      <c r="KC193" s="84"/>
      <c r="KD193" s="84"/>
      <c r="KE193" s="84"/>
      <c r="KF193" s="84"/>
      <c r="KG193" s="84"/>
      <c r="KH193" s="84"/>
      <c r="KI193" s="84"/>
      <c r="KJ193" s="84"/>
      <c r="KK193" s="84"/>
      <c r="KL193" s="84"/>
      <c r="KM193" s="84"/>
      <c r="KN193" s="84"/>
      <c r="KO193" s="84"/>
      <c r="KP193" s="84"/>
      <c r="KQ193" s="84"/>
      <c r="KR193" s="84"/>
      <c r="KS193" s="84"/>
      <c r="KT193" s="84"/>
      <c r="KU193" s="84"/>
      <c r="KV193" s="84"/>
      <c r="KW193" s="84"/>
      <c r="KX193" s="84"/>
      <c r="KY193" s="84"/>
      <c r="KZ193" s="84"/>
      <c r="LA193" s="84"/>
      <c r="LB193" s="84"/>
      <c r="LC193" s="84"/>
      <c r="LD193" s="84"/>
      <c r="LE193" s="84"/>
      <c r="LF193" s="84"/>
      <c r="LG193" s="84"/>
      <c r="LH193" s="84"/>
      <c r="LI193" s="84"/>
      <c r="LJ193" s="84"/>
      <c r="LK193" s="84"/>
      <c r="LL193" s="84"/>
      <c r="LM193" s="84"/>
      <c r="LN193" s="84"/>
      <c r="LO193" s="84"/>
      <c r="LP193" s="84"/>
      <c r="LQ193" s="84"/>
      <c r="LR193" s="84"/>
      <c r="LS193" s="84"/>
      <c r="LT193" s="84"/>
      <c r="LU193" s="84"/>
      <c r="LV193" s="84"/>
      <c r="LW193" s="84"/>
      <c r="LX193" s="84"/>
      <c r="LY193" s="84"/>
      <c r="LZ193" s="84"/>
      <c r="MA193" s="84"/>
      <c r="MB193" s="84"/>
      <c r="MC193" s="84"/>
      <c r="MD193" s="84"/>
      <c r="ME193" s="84"/>
      <c r="MF193" s="84"/>
      <c r="MG193" s="84"/>
      <c r="MH193" s="84"/>
      <c r="MI193" s="84"/>
      <c r="MJ193" s="84"/>
      <c r="MK193" s="84"/>
      <c r="ML193" s="84"/>
      <c r="MM193" s="84"/>
      <c r="MN193" s="84"/>
      <c r="MO193" s="84"/>
      <c r="MP193" s="84"/>
      <c r="MQ193" s="84"/>
      <c r="MR193" s="84"/>
      <c r="MS193" s="84"/>
      <c r="MT193" s="84"/>
      <c r="MU193" s="84"/>
      <c r="MV193" s="84"/>
      <c r="MW193" s="84"/>
      <c r="MX193" s="84"/>
      <c r="MY193" s="84"/>
      <c r="MZ193" s="84"/>
      <c r="NA193" s="84"/>
      <c r="NB193" s="84"/>
      <c r="NC193" s="84"/>
      <c r="ND193" s="84"/>
      <c r="NE193" s="84"/>
      <c r="NF193" s="84"/>
      <c r="NG193" s="84"/>
      <c r="NH193" s="84"/>
      <c r="NI193" s="84"/>
      <c r="NJ193" s="84"/>
      <c r="NK193" s="84"/>
      <c r="NL193" s="84"/>
      <c r="NM193" s="84"/>
      <c r="NN193" s="84"/>
      <c r="NO193" s="84"/>
      <c r="NP193" s="84"/>
      <c r="NQ193" s="84"/>
      <c r="NR193" s="84"/>
      <c r="NS193" s="84"/>
      <c r="NT193" s="84"/>
      <c r="NU193" s="84"/>
      <c r="NV193" s="84"/>
      <c r="NW193" s="84"/>
    </row>
    <row r="194" spans="1:387" s="40" customFormat="1" ht="100.5" customHeight="1" x14ac:dyDescent="0.25">
      <c r="A194" s="79"/>
      <c r="B194" s="79"/>
      <c r="C194" s="79">
        <v>1</v>
      </c>
      <c r="D194" s="79"/>
      <c r="E194" s="79"/>
      <c r="F194" s="30"/>
      <c r="G194" s="30"/>
      <c r="H194" s="30"/>
      <c r="I194" s="30">
        <v>1</v>
      </c>
      <c r="J194" s="30"/>
      <c r="K194" s="30"/>
      <c r="L194" s="30"/>
      <c r="M194" s="32" t="s">
        <v>1795</v>
      </c>
      <c r="N194" s="33" t="s">
        <v>86</v>
      </c>
      <c r="O194" s="3" t="s">
        <v>1849</v>
      </c>
      <c r="P194" s="34" t="s">
        <v>2163</v>
      </c>
      <c r="Q194" s="10" t="s">
        <v>1946</v>
      </c>
      <c r="R194" s="32" t="s">
        <v>1796</v>
      </c>
      <c r="S194" s="35" t="s">
        <v>1988</v>
      </c>
      <c r="T194" s="82">
        <v>44812</v>
      </c>
      <c r="U194" s="82">
        <v>44817</v>
      </c>
      <c r="V194" s="82">
        <v>44910</v>
      </c>
      <c r="W194" s="36">
        <v>100000000</v>
      </c>
      <c r="X194" s="19">
        <v>0</v>
      </c>
      <c r="Y194" s="19">
        <v>0</v>
      </c>
      <c r="Z194" s="19">
        <v>0</v>
      </c>
      <c r="AA194" s="19">
        <v>0</v>
      </c>
      <c r="AB194" s="22">
        <f t="shared" si="17"/>
        <v>100000000</v>
      </c>
      <c r="AC194" s="19">
        <v>0</v>
      </c>
      <c r="AD194" s="22">
        <f t="shared" si="20"/>
        <v>100000000</v>
      </c>
      <c r="AE194" s="20">
        <v>0</v>
      </c>
      <c r="AF194" s="22">
        <f t="shared" si="21"/>
        <v>100000000</v>
      </c>
      <c r="AG194" s="38" t="s">
        <v>540</v>
      </c>
      <c r="AH194" s="37" t="s">
        <v>1013</v>
      </c>
      <c r="AI194" s="37" t="s">
        <v>966</v>
      </c>
      <c r="AJ194" s="39">
        <v>900257051</v>
      </c>
      <c r="AK194" s="39">
        <v>4</v>
      </c>
      <c r="AL194" s="37" t="s">
        <v>967</v>
      </c>
      <c r="AM194" s="39">
        <v>7430070</v>
      </c>
      <c r="AN194" s="108" t="s">
        <v>80</v>
      </c>
      <c r="AO194" s="109" t="s">
        <v>20</v>
      </c>
      <c r="AP194" s="84"/>
      <c r="AQ194" s="84"/>
      <c r="AR194" s="84"/>
      <c r="AS194" s="84"/>
      <c r="AT194" s="84"/>
      <c r="AU194" s="84"/>
      <c r="AV194" s="84"/>
      <c r="AW194" s="84"/>
      <c r="AX194" s="84"/>
      <c r="AY194" s="84"/>
      <c r="AZ194" s="84"/>
      <c r="BA194" s="84"/>
      <c r="BB194" s="84"/>
      <c r="BC194" s="84"/>
      <c r="BD194" s="84"/>
      <c r="BE194" s="84"/>
      <c r="BF194" s="84"/>
      <c r="BG194" s="84"/>
      <c r="BH194" s="84"/>
      <c r="BI194" s="84"/>
      <c r="BJ194" s="84"/>
      <c r="BK194" s="84"/>
      <c r="BL194" s="84"/>
      <c r="BM194" s="84"/>
      <c r="BN194" s="84"/>
      <c r="BO194" s="84"/>
      <c r="BP194" s="84"/>
      <c r="BQ194" s="84"/>
      <c r="BR194" s="84"/>
      <c r="BS194" s="84"/>
      <c r="BT194" s="84"/>
      <c r="BU194" s="84"/>
      <c r="BV194" s="84"/>
      <c r="BW194" s="84"/>
      <c r="BX194" s="84"/>
      <c r="BY194" s="84"/>
      <c r="BZ194" s="84"/>
      <c r="CA194" s="84"/>
      <c r="CB194" s="84"/>
      <c r="CC194" s="84"/>
      <c r="CD194" s="84"/>
      <c r="CE194" s="84"/>
      <c r="CF194" s="84"/>
      <c r="CG194" s="84"/>
      <c r="CH194" s="84"/>
      <c r="CI194" s="84"/>
      <c r="CJ194" s="84"/>
      <c r="CK194" s="84"/>
      <c r="CL194" s="84"/>
      <c r="CM194" s="84"/>
      <c r="CN194" s="84"/>
      <c r="CO194" s="84"/>
      <c r="CP194" s="84"/>
      <c r="CQ194" s="84"/>
      <c r="CR194" s="84"/>
      <c r="CS194" s="84"/>
      <c r="CT194" s="84"/>
      <c r="CU194" s="84"/>
      <c r="CV194" s="84"/>
      <c r="CW194" s="84"/>
      <c r="CX194" s="84"/>
      <c r="CY194" s="84"/>
      <c r="CZ194" s="84"/>
      <c r="DA194" s="84"/>
      <c r="DB194" s="84"/>
      <c r="DC194" s="84"/>
      <c r="DD194" s="84"/>
      <c r="DE194" s="84"/>
      <c r="DF194" s="84"/>
      <c r="DG194" s="84"/>
      <c r="DH194" s="84"/>
      <c r="DI194" s="84"/>
      <c r="DJ194" s="84"/>
      <c r="DK194" s="84"/>
      <c r="DL194" s="84"/>
      <c r="DM194" s="84"/>
      <c r="DN194" s="84"/>
      <c r="DO194" s="84"/>
      <c r="DP194" s="84"/>
      <c r="DQ194" s="84"/>
      <c r="DR194" s="84"/>
      <c r="DS194" s="84"/>
      <c r="DT194" s="84"/>
      <c r="DU194" s="84"/>
      <c r="DV194" s="84"/>
      <c r="DW194" s="84"/>
      <c r="DX194" s="84"/>
      <c r="DY194" s="84"/>
      <c r="DZ194" s="84"/>
      <c r="EA194" s="84"/>
      <c r="EB194" s="84"/>
      <c r="EC194" s="84"/>
      <c r="ED194" s="84"/>
      <c r="EE194" s="84"/>
      <c r="EF194" s="84"/>
      <c r="EG194" s="84"/>
      <c r="EH194" s="84"/>
      <c r="EI194" s="84"/>
      <c r="EJ194" s="84"/>
      <c r="EK194" s="84"/>
      <c r="EL194" s="84"/>
      <c r="EM194" s="84"/>
      <c r="EN194" s="84"/>
      <c r="EO194" s="84"/>
      <c r="EP194" s="84"/>
      <c r="EQ194" s="84"/>
      <c r="ER194" s="84"/>
      <c r="ES194" s="84"/>
      <c r="ET194" s="84"/>
      <c r="EU194" s="84"/>
      <c r="EV194" s="84"/>
      <c r="EW194" s="84"/>
      <c r="EX194" s="84"/>
      <c r="EY194" s="84"/>
      <c r="EZ194" s="84"/>
      <c r="FA194" s="84"/>
      <c r="FB194" s="84"/>
      <c r="FC194" s="84"/>
      <c r="FD194" s="84"/>
      <c r="FE194" s="84"/>
      <c r="FF194" s="84"/>
      <c r="FG194" s="84"/>
      <c r="FH194" s="84"/>
      <c r="FI194" s="84"/>
      <c r="FJ194" s="84"/>
      <c r="FK194" s="84"/>
      <c r="FL194" s="84"/>
      <c r="FM194" s="84"/>
      <c r="FN194" s="84"/>
      <c r="FO194" s="84"/>
      <c r="FP194" s="84"/>
      <c r="FQ194" s="84"/>
      <c r="FR194" s="84"/>
      <c r="FS194" s="84"/>
      <c r="FT194" s="84"/>
      <c r="FU194" s="84"/>
      <c r="FV194" s="84"/>
      <c r="FW194" s="84"/>
      <c r="FX194" s="84"/>
      <c r="FY194" s="84"/>
      <c r="FZ194" s="84"/>
      <c r="GA194" s="84"/>
      <c r="GB194" s="84"/>
      <c r="GC194" s="84"/>
      <c r="GD194" s="84"/>
      <c r="GE194" s="84"/>
      <c r="GF194" s="84"/>
      <c r="GG194" s="84"/>
      <c r="GH194" s="84"/>
      <c r="GI194" s="84"/>
      <c r="GJ194" s="84"/>
      <c r="GK194" s="84"/>
      <c r="GL194" s="84"/>
      <c r="GM194" s="84"/>
      <c r="GN194" s="84"/>
      <c r="GO194" s="84"/>
      <c r="GP194" s="84"/>
      <c r="GQ194" s="84"/>
      <c r="GR194" s="84"/>
      <c r="GS194" s="84"/>
      <c r="GT194" s="84"/>
      <c r="GU194" s="84"/>
      <c r="GV194" s="84"/>
      <c r="GW194" s="84"/>
      <c r="GX194" s="84"/>
      <c r="GY194" s="84"/>
      <c r="GZ194" s="84"/>
      <c r="HA194" s="84"/>
      <c r="HB194" s="84"/>
      <c r="HC194" s="84"/>
      <c r="HD194" s="84"/>
      <c r="HE194" s="84"/>
      <c r="HF194" s="84"/>
      <c r="HG194" s="84"/>
      <c r="HH194" s="84"/>
      <c r="HI194" s="84"/>
      <c r="HJ194" s="84"/>
      <c r="HK194" s="84"/>
      <c r="HL194" s="84"/>
      <c r="HM194" s="84"/>
      <c r="HN194" s="84"/>
      <c r="HO194" s="84"/>
      <c r="HP194" s="84"/>
      <c r="HQ194" s="84"/>
      <c r="HR194" s="84"/>
      <c r="HS194" s="84"/>
      <c r="HT194" s="84"/>
      <c r="HU194" s="84"/>
      <c r="HV194" s="84"/>
      <c r="HW194" s="84"/>
      <c r="HX194" s="84"/>
      <c r="HY194" s="84"/>
      <c r="HZ194" s="84"/>
      <c r="IA194" s="84"/>
      <c r="IB194" s="84"/>
      <c r="IC194" s="84"/>
      <c r="ID194" s="84"/>
      <c r="IE194" s="84"/>
      <c r="IF194" s="84"/>
      <c r="IG194" s="84"/>
      <c r="IH194" s="84"/>
      <c r="II194" s="84"/>
      <c r="IJ194" s="84"/>
      <c r="IK194" s="84"/>
      <c r="IL194" s="84"/>
      <c r="IM194" s="84"/>
      <c r="IN194" s="84"/>
      <c r="IO194" s="84"/>
      <c r="IP194" s="84"/>
      <c r="IQ194" s="84"/>
      <c r="IR194" s="84"/>
      <c r="IS194" s="84"/>
      <c r="IT194" s="84"/>
      <c r="IU194" s="84"/>
      <c r="IV194" s="84"/>
      <c r="IW194" s="84"/>
      <c r="IX194" s="84"/>
      <c r="IY194" s="84"/>
      <c r="IZ194" s="84"/>
      <c r="JA194" s="84"/>
      <c r="JB194" s="84"/>
      <c r="JC194" s="84"/>
      <c r="JD194" s="84"/>
      <c r="JE194" s="84"/>
      <c r="JF194" s="84"/>
      <c r="JG194" s="84"/>
      <c r="JH194" s="84"/>
      <c r="JI194" s="84"/>
      <c r="JJ194" s="84"/>
      <c r="JK194" s="84"/>
      <c r="JL194" s="84"/>
      <c r="JM194" s="84"/>
      <c r="JN194" s="84"/>
      <c r="JO194" s="84"/>
      <c r="JP194" s="84"/>
      <c r="JQ194" s="84"/>
      <c r="JR194" s="84"/>
      <c r="JS194" s="84"/>
      <c r="JT194" s="84"/>
      <c r="JU194" s="84"/>
      <c r="JV194" s="84"/>
      <c r="JW194" s="84"/>
      <c r="JX194" s="84"/>
      <c r="JY194" s="84"/>
      <c r="JZ194" s="84"/>
      <c r="KA194" s="84"/>
      <c r="KB194" s="84"/>
      <c r="KC194" s="84"/>
      <c r="KD194" s="84"/>
      <c r="KE194" s="84"/>
      <c r="KF194" s="84"/>
      <c r="KG194" s="84"/>
      <c r="KH194" s="84"/>
      <c r="KI194" s="84"/>
      <c r="KJ194" s="84"/>
      <c r="KK194" s="84"/>
      <c r="KL194" s="84"/>
      <c r="KM194" s="84"/>
      <c r="KN194" s="84"/>
      <c r="KO194" s="84"/>
      <c r="KP194" s="84"/>
      <c r="KQ194" s="84"/>
      <c r="KR194" s="84"/>
      <c r="KS194" s="84"/>
      <c r="KT194" s="84"/>
      <c r="KU194" s="84"/>
      <c r="KV194" s="84"/>
      <c r="KW194" s="84"/>
      <c r="KX194" s="84"/>
      <c r="KY194" s="84"/>
      <c r="KZ194" s="84"/>
      <c r="LA194" s="84"/>
      <c r="LB194" s="84"/>
      <c r="LC194" s="84"/>
      <c r="LD194" s="84"/>
      <c r="LE194" s="84"/>
      <c r="LF194" s="84"/>
      <c r="LG194" s="84"/>
      <c r="LH194" s="84"/>
      <c r="LI194" s="84"/>
      <c r="LJ194" s="84"/>
      <c r="LK194" s="84"/>
      <c r="LL194" s="84"/>
      <c r="LM194" s="84"/>
      <c r="LN194" s="84"/>
      <c r="LO194" s="84"/>
      <c r="LP194" s="84"/>
      <c r="LQ194" s="84"/>
      <c r="LR194" s="84"/>
      <c r="LS194" s="84"/>
      <c r="LT194" s="84"/>
      <c r="LU194" s="84"/>
      <c r="LV194" s="84"/>
      <c r="LW194" s="84"/>
      <c r="LX194" s="84"/>
      <c r="LY194" s="84"/>
      <c r="LZ194" s="84"/>
      <c r="MA194" s="84"/>
      <c r="MB194" s="84"/>
      <c r="MC194" s="84"/>
      <c r="MD194" s="84"/>
      <c r="ME194" s="84"/>
      <c r="MF194" s="84"/>
      <c r="MG194" s="84"/>
      <c r="MH194" s="84"/>
      <c r="MI194" s="84"/>
      <c r="MJ194" s="84"/>
      <c r="MK194" s="84"/>
      <c r="ML194" s="84"/>
      <c r="MM194" s="84"/>
      <c r="MN194" s="84"/>
      <c r="MO194" s="84"/>
      <c r="MP194" s="84"/>
      <c r="MQ194" s="84"/>
      <c r="MR194" s="84"/>
      <c r="MS194" s="84"/>
      <c r="MT194" s="84"/>
      <c r="MU194" s="84"/>
      <c r="MV194" s="84"/>
      <c r="MW194" s="84"/>
      <c r="MX194" s="84"/>
      <c r="MY194" s="84"/>
      <c r="MZ194" s="84"/>
      <c r="NA194" s="84"/>
      <c r="NB194" s="84"/>
      <c r="NC194" s="84"/>
      <c r="ND194" s="84"/>
      <c r="NE194" s="84"/>
      <c r="NF194" s="84"/>
      <c r="NG194" s="84"/>
      <c r="NH194" s="84"/>
      <c r="NI194" s="84"/>
      <c r="NJ194" s="84"/>
      <c r="NK194" s="84"/>
      <c r="NL194" s="84"/>
      <c r="NM194" s="84"/>
      <c r="NN194" s="84"/>
      <c r="NO194" s="84"/>
      <c r="NP194" s="84"/>
      <c r="NQ194" s="84"/>
      <c r="NR194" s="84"/>
      <c r="NS194" s="84"/>
      <c r="NT194" s="84"/>
      <c r="NU194" s="84"/>
      <c r="NV194" s="84"/>
      <c r="NW194" s="84"/>
    </row>
    <row r="195" spans="1:387" s="40" customFormat="1" ht="100.5" customHeight="1" x14ac:dyDescent="0.25">
      <c r="A195" s="79"/>
      <c r="B195" s="79"/>
      <c r="C195" s="79">
        <v>1</v>
      </c>
      <c r="D195" s="79"/>
      <c r="E195" s="79"/>
      <c r="F195" s="30"/>
      <c r="G195" s="30"/>
      <c r="H195" s="30">
        <v>1</v>
      </c>
      <c r="I195" s="30"/>
      <c r="J195" s="30"/>
      <c r="K195" s="30"/>
      <c r="L195" s="30"/>
      <c r="M195" s="32" t="s">
        <v>1816</v>
      </c>
      <c r="N195" s="33" t="s">
        <v>309</v>
      </c>
      <c r="O195" s="3" t="s">
        <v>1850</v>
      </c>
      <c r="P195" s="34" t="s">
        <v>2164</v>
      </c>
      <c r="Q195" s="10" t="s">
        <v>1947</v>
      </c>
      <c r="R195" s="32" t="s">
        <v>1798</v>
      </c>
      <c r="S195" s="35" t="s">
        <v>1817</v>
      </c>
      <c r="T195" s="82">
        <v>44818</v>
      </c>
      <c r="U195" s="82">
        <v>44824</v>
      </c>
      <c r="V195" s="82">
        <v>44910</v>
      </c>
      <c r="W195" s="36">
        <v>65000000</v>
      </c>
      <c r="X195" s="19">
        <v>0</v>
      </c>
      <c r="Y195" s="19">
        <v>0</v>
      </c>
      <c r="Z195" s="19">
        <v>0</v>
      </c>
      <c r="AA195" s="19">
        <v>0</v>
      </c>
      <c r="AB195" s="22">
        <f t="shared" si="17"/>
        <v>65000000</v>
      </c>
      <c r="AC195" s="19">
        <v>0</v>
      </c>
      <c r="AD195" s="22">
        <f>AB195+AC195</f>
        <v>65000000</v>
      </c>
      <c r="AE195" s="20">
        <v>0</v>
      </c>
      <c r="AF195" s="22">
        <f>AD195-AE195</f>
        <v>65000000</v>
      </c>
      <c r="AG195" s="38" t="s">
        <v>1818</v>
      </c>
      <c r="AH195" s="37" t="s">
        <v>1013</v>
      </c>
      <c r="AI195" s="37" t="s">
        <v>1800</v>
      </c>
      <c r="AJ195" s="39">
        <v>900817775</v>
      </c>
      <c r="AK195" s="39">
        <v>1</v>
      </c>
      <c r="AL195" s="37" t="s">
        <v>1820</v>
      </c>
      <c r="AM195" s="39" t="s">
        <v>1821</v>
      </c>
      <c r="AN195" s="108" t="s">
        <v>1819</v>
      </c>
      <c r="AO195" s="109" t="s">
        <v>20</v>
      </c>
      <c r="AP195" s="84"/>
      <c r="AQ195" s="84"/>
      <c r="AR195" s="84"/>
      <c r="AS195" s="84"/>
      <c r="AT195" s="84"/>
      <c r="AU195" s="84"/>
      <c r="AV195" s="84"/>
      <c r="AW195" s="84"/>
      <c r="AX195" s="84"/>
      <c r="AY195" s="84"/>
      <c r="AZ195" s="84"/>
      <c r="BA195" s="84"/>
      <c r="BB195" s="84"/>
      <c r="BC195" s="84"/>
      <c r="BD195" s="84"/>
      <c r="BE195" s="84"/>
      <c r="BF195" s="84"/>
      <c r="BG195" s="84"/>
      <c r="BH195" s="84"/>
      <c r="BI195" s="84"/>
      <c r="BJ195" s="84"/>
      <c r="BK195" s="84"/>
      <c r="BL195" s="84"/>
      <c r="BM195" s="84"/>
      <c r="BN195" s="84"/>
      <c r="BO195" s="84"/>
      <c r="BP195" s="84"/>
      <c r="BQ195" s="84"/>
      <c r="BR195" s="84"/>
      <c r="BS195" s="84"/>
      <c r="BT195" s="84"/>
      <c r="BU195" s="84"/>
      <c r="BV195" s="84"/>
      <c r="BW195" s="84"/>
      <c r="BX195" s="84"/>
      <c r="BY195" s="84"/>
      <c r="BZ195" s="84"/>
      <c r="CA195" s="84"/>
      <c r="CB195" s="84"/>
      <c r="CC195" s="84"/>
      <c r="CD195" s="84"/>
      <c r="CE195" s="84"/>
      <c r="CF195" s="84"/>
      <c r="CG195" s="84"/>
      <c r="CH195" s="84"/>
      <c r="CI195" s="84"/>
      <c r="CJ195" s="84"/>
      <c r="CK195" s="84"/>
      <c r="CL195" s="84"/>
      <c r="CM195" s="84"/>
      <c r="CN195" s="84"/>
      <c r="CO195" s="84"/>
      <c r="CP195" s="84"/>
      <c r="CQ195" s="84"/>
      <c r="CR195" s="84"/>
      <c r="CS195" s="84"/>
      <c r="CT195" s="84"/>
      <c r="CU195" s="84"/>
      <c r="CV195" s="84"/>
      <c r="CW195" s="84"/>
      <c r="CX195" s="84"/>
      <c r="CY195" s="84"/>
      <c r="CZ195" s="84"/>
      <c r="DA195" s="84"/>
      <c r="DB195" s="84"/>
      <c r="DC195" s="84"/>
      <c r="DD195" s="84"/>
      <c r="DE195" s="84"/>
      <c r="DF195" s="84"/>
      <c r="DG195" s="84"/>
      <c r="DH195" s="84"/>
      <c r="DI195" s="84"/>
      <c r="DJ195" s="84"/>
      <c r="DK195" s="84"/>
      <c r="DL195" s="84"/>
      <c r="DM195" s="84"/>
      <c r="DN195" s="84"/>
      <c r="DO195" s="84"/>
      <c r="DP195" s="84"/>
      <c r="DQ195" s="84"/>
      <c r="DR195" s="84"/>
      <c r="DS195" s="84"/>
      <c r="DT195" s="84"/>
      <c r="DU195" s="84"/>
      <c r="DV195" s="84"/>
      <c r="DW195" s="84"/>
      <c r="DX195" s="84"/>
      <c r="DY195" s="84"/>
      <c r="DZ195" s="84"/>
      <c r="EA195" s="84"/>
      <c r="EB195" s="84"/>
      <c r="EC195" s="84"/>
      <c r="ED195" s="84"/>
      <c r="EE195" s="84"/>
      <c r="EF195" s="84"/>
      <c r="EG195" s="84"/>
      <c r="EH195" s="84"/>
      <c r="EI195" s="84"/>
      <c r="EJ195" s="84"/>
      <c r="EK195" s="84"/>
      <c r="EL195" s="84"/>
      <c r="EM195" s="84"/>
      <c r="EN195" s="84"/>
      <c r="EO195" s="84"/>
      <c r="EP195" s="84"/>
      <c r="EQ195" s="84"/>
      <c r="ER195" s="84"/>
      <c r="ES195" s="84"/>
      <c r="ET195" s="84"/>
      <c r="EU195" s="84"/>
      <c r="EV195" s="84"/>
      <c r="EW195" s="84"/>
      <c r="EX195" s="84"/>
      <c r="EY195" s="84"/>
      <c r="EZ195" s="84"/>
      <c r="FA195" s="84"/>
      <c r="FB195" s="84"/>
      <c r="FC195" s="84"/>
      <c r="FD195" s="84"/>
      <c r="FE195" s="84"/>
      <c r="FF195" s="84"/>
      <c r="FG195" s="84"/>
      <c r="FH195" s="84"/>
      <c r="FI195" s="84"/>
      <c r="FJ195" s="84"/>
      <c r="FK195" s="84"/>
      <c r="FL195" s="84"/>
      <c r="FM195" s="84"/>
      <c r="FN195" s="84"/>
      <c r="FO195" s="84"/>
      <c r="FP195" s="84"/>
      <c r="FQ195" s="84"/>
      <c r="FR195" s="84"/>
      <c r="FS195" s="84"/>
      <c r="FT195" s="84"/>
      <c r="FU195" s="84"/>
      <c r="FV195" s="84"/>
      <c r="FW195" s="84"/>
      <c r="FX195" s="84"/>
      <c r="FY195" s="84"/>
      <c r="FZ195" s="84"/>
      <c r="GA195" s="84"/>
      <c r="GB195" s="84"/>
      <c r="GC195" s="84"/>
      <c r="GD195" s="84"/>
      <c r="GE195" s="84"/>
      <c r="GF195" s="84"/>
      <c r="GG195" s="84"/>
      <c r="GH195" s="84"/>
      <c r="GI195" s="84"/>
      <c r="GJ195" s="84"/>
      <c r="GK195" s="84"/>
      <c r="GL195" s="84"/>
      <c r="GM195" s="84"/>
      <c r="GN195" s="84"/>
      <c r="GO195" s="84"/>
      <c r="GP195" s="84"/>
      <c r="GQ195" s="84"/>
      <c r="GR195" s="84"/>
      <c r="GS195" s="84"/>
      <c r="GT195" s="84"/>
      <c r="GU195" s="84"/>
      <c r="GV195" s="84"/>
      <c r="GW195" s="84"/>
      <c r="GX195" s="84"/>
      <c r="GY195" s="84"/>
      <c r="GZ195" s="84"/>
      <c r="HA195" s="84"/>
      <c r="HB195" s="84"/>
      <c r="HC195" s="84"/>
      <c r="HD195" s="84"/>
      <c r="HE195" s="84"/>
      <c r="HF195" s="84"/>
      <c r="HG195" s="84"/>
      <c r="HH195" s="84"/>
      <c r="HI195" s="84"/>
      <c r="HJ195" s="84"/>
      <c r="HK195" s="84"/>
      <c r="HL195" s="84"/>
      <c r="HM195" s="84"/>
      <c r="HN195" s="84"/>
      <c r="HO195" s="84"/>
      <c r="HP195" s="84"/>
      <c r="HQ195" s="84"/>
      <c r="HR195" s="84"/>
      <c r="HS195" s="84"/>
      <c r="HT195" s="84"/>
      <c r="HU195" s="84"/>
      <c r="HV195" s="84"/>
      <c r="HW195" s="84"/>
      <c r="HX195" s="84"/>
      <c r="HY195" s="84"/>
      <c r="HZ195" s="84"/>
      <c r="IA195" s="84"/>
      <c r="IB195" s="84"/>
      <c r="IC195" s="84"/>
      <c r="ID195" s="84"/>
      <c r="IE195" s="84"/>
      <c r="IF195" s="84"/>
      <c r="IG195" s="84"/>
      <c r="IH195" s="84"/>
      <c r="II195" s="84"/>
      <c r="IJ195" s="84"/>
      <c r="IK195" s="84"/>
      <c r="IL195" s="84"/>
      <c r="IM195" s="84"/>
      <c r="IN195" s="84"/>
      <c r="IO195" s="84"/>
      <c r="IP195" s="84"/>
      <c r="IQ195" s="84"/>
      <c r="IR195" s="84"/>
      <c r="IS195" s="84"/>
      <c r="IT195" s="84"/>
      <c r="IU195" s="84"/>
      <c r="IV195" s="84"/>
      <c r="IW195" s="84"/>
      <c r="IX195" s="84"/>
      <c r="IY195" s="84"/>
      <c r="IZ195" s="84"/>
      <c r="JA195" s="84"/>
      <c r="JB195" s="84"/>
      <c r="JC195" s="84"/>
      <c r="JD195" s="84"/>
      <c r="JE195" s="84"/>
      <c r="JF195" s="84"/>
      <c r="JG195" s="84"/>
      <c r="JH195" s="84"/>
      <c r="JI195" s="84"/>
      <c r="JJ195" s="84"/>
      <c r="JK195" s="84"/>
      <c r="JL195" s="84"/>
      <c r="JM195" s="84"/>
      <c r="JN195" s="84"/>
      <c r="JO195" s="84"/>
      <c r="JP195" s="84"/>
      <c r="JQ195" s="84"/>
      <c r="JR195" s="84"/>
      <c r="JS195" s="84"/>
      <c r="JT195" s="84"/>
      <c r="JU195" s="84"/>
      <c r="JV195" s="84"/>
      <c r="JW195" s="84"/>
      <c r="JX195" s="84"/>
      <c r="JY195" s="84"/>
      <c r="JZ195" s="84"/>
      <c r="KA195" s="84"/>
      <c r="KB195" s="84"/>
      <c r="KC195" s="84"/>
      <c r="KD195" s="84"/>
      <c r="KE195" s="84"/>
      <c r="KF195" s="84"/>
      <c r="KG195" s="84"/>
      <c r="KH195" s="84"/>
      <c r="KI195" s="84"/>
      <c r="KJ195" s="84"/>
      <c r="KK195" s="84"/>
      <c r="KL195" s="84"/>
      <c r="KM195" s="84"/>
      <c r="KN195" s="84"/>
      <c r="KO195" s="84"/>
      <c r="KP195" s="84"/>
      <c r="KQ195" s="84"/>
      <c r="KR195" s="84"/>
      <c r="KS195" s="84"/>
      <c r="KT195" s="84"/>
      <c r="KU195" s="84"/>
      <c r="KV195" s="84"/>
      <c r="KW195" s="84"/>
      <c r="KX195" s="84"/>
      <c r="KY195" s="84"/>
      <c r="KZ195" s="84"/>
      <c r="LA195" s="84"/>
      <c r="LB195" s="84"/>
      <c r="LC195" s="84"/>
      <c r="LD195" s="84"/>
      <c r="LE195" s="84"/>
      <c r="LF195" s="84"/>
      <c r="LG195" s="84"/>
      <c r="LH195" s="84"/>
      <c r="LI195" s="84"/>
      <c r="LJ195" s="84"/>
      <c r="LK195" s="84"/>
      <c r="LL195" s="84"/>
      <c r="LM195" s="84"/>
      <c r="LN195" s="84"/>
      <c r="LO195" s="84"/>
      <c r="LP195" s="84"/>
      <c r="LQ195" s="84"/>
      <c r="LR195" s="84"/>
      <c r="LS195" s="84"/>
      <c r="LT195" s="84"/>
      <c r="LU195" s="84"/>
      <c r="LV195" s="84"/>
      <c r="LW195" s="84"/>
      <c r="LX195" s="84"/>
      <c r="LY195" s="84"/>
      <c r="LZ195" s="84"/>
      <c r="MA195" s="84"/>
      <c r="MB195" s="84"/>
      <c r="MC195" s="84"/>
      <c r="MD195" s="84"/>
      <c r="ME195" s="84"/>
      <c r="MF195" s="84"/>
      <c r="MG195" s="84"/>
      <c r="MH195" s="84"/>
      <c r="MI195" s="84"/>
      <c r="MJ195" s="84"/>
      <c r="MK195" s="84"/>
      <c r="ML195" s="84"/>
      <c r="MM195" s="84"/>
      <c r="MN195" s="84"/>
      <c r="MO195" s="84"/>
      <c r="MP195" s="84"/>
      <c r="MQ195" s="84"/>
      <c r="MR195" s="84"/>
      <c r="MS195" s="84"/>
      <c r="MT195" s="84"/>
      <c r="MU195" s="84"/>
      <c r="MV195" s="84"/>
      <c r="MW195" s="84"/>
      <c r="MX195" s="84"/>
      <c r="MY195" s="84"/>
      <c r="MZ195" s="84"/>
      <c r="NA195" s="84"/>
      <c r="NB195" s="84"/>
      <c r="NC195" s="84"/>
      <c r="ND195" s="84"/>
      <c r="NE195" s="84"/>
      <c r="NF195" s="84"/>
      <c r="NG195" s="84"/>
      <c r="NH195" s="84"/>
      <c r="NI195" s="84"/>
      <c r="NJ195" s="84"/>
      <c r="NK195" s="84"/>
      <c r="NL195" s="84"/>
      <c r="NM195" s="84"/>
      <c r="NN195" s="84"/>
      <c r="NO195" s="84"/>
      <c r="NP195" s="84"/>
      <c r="NQ195" s="84"/>
      <c r="NR195" s="84"/>
      <c r="NS195" s="84"/>
      <c r="NT195" s="84"/>
      <c r="NU195" s="84"/>
      <c r="NV195" s="84"/>
      <c r="NW195" s="84"/>
    </row>
    <row r="196" spans="1:387" s="40" customFormat="1" ht="100.5" customHeight="1" x14ac:dyDescent="0.25">
      <c r="A196" s="79">
        <v>1</v>
      </c>
      <c r="B196" s="79"/>
      <c r="C196" s="79"/>
      <c r="D196" s="79"/>
      <c r="E196" s="79"/>
      <c r="F196" s="30"/>
      <c r="G196" s="30"/>
      <c r="H196" s="30">
        <v>1</v>
      </c>
      <c r="I196" s="30"/>
      <c r="J196" s="30"/>
      <c r="K196" s="30"/>
      <c r="L196" s="30"/>
      <c r="M196" s="32" t="s">
        <v>1791</v>
      </c>
      <c r="N196" s="33" t="s">
        <v>309</v>
      </c>
      <c r="O196" s="3" t="s">
        <v>1851</v>
      </c>
      <c r="P196" s="34" t="s">
        <v>2165</v>
      </c>
      <c r="Q196" s="10" t="s">
        <v>1948</v>
      </c>
      <c r="R196" s="32" t="s">
        <v>1792</v>
      </c>
      <c r="S196" s="35" t="s">
        <v>1989</v>
      </c>
      <c r="T196" s="82">
        <v>44816</v>
      </c>
      <c r="U196" s="82">
        <v>44817</v>
      </c>
      <c r="V196" s="82">
        <v>44910</v>
      </c>
      <c r="W196" s="36">
        <v>5000000</v>
      </c>
      <c r="X196" s="19">
        <v>0</v>
      </c>
      <c r="Y196" s="19">
        <v>0</v>
      </c>
      <c r="Z196" s="19">
        <v>0</v>
      </c>
      <c r="AA196" s="19">
        <v>0</v>
      </c>
      <c r="AB196" s="22">
        <f t="shared" si="17"/>
        <v>5000000</v>
      </c>
      <c r="AC196" s="19">
        <v>0</v>
      </c>
      <c r="AD196" s="22">
        <f t="shared" si="20"/>
        <v>5000000</v>
      </c>
      <c r="AE196" s="20">
        <v>0</v>
      </c>
      <c r="AF196" s="22">
        <f t="shared" si="21"/>
        <v>5000000</v>
      </c>
      <c r="AG196" s="38" t="s">
        <v>78</v>
      </c>
      <c r="AH196" s="37" t="s">
        <v>1013</v>
      </c>
      <c r="AI196" s="37" t="s">
        <v>1793</v>
      </c>
      <c r="AJ196" s="39">
        <v>900818301</v>
      </c>
      <c r="AK196" s="39">
        <v>9</v>
      </c>
      <c r="AL196" s="37" t="s">
        <v>425</v>
      </c>
      <c r="AM196" s="39">
        <v>3183441735</v>
      </c>
      <c r="AN196" s="108" t="s">
        <v>1794</v>
      </c>
      <c r="AO196" s="109" t="s">
        <v>20</v>
      </c>
      <c r="AP196" s="84"/>
      <c r="AQ196" s="84"/>
      <c r="AR196" s="84"/>
      <c r="AS196" s="84"/>
      <c r="AT196" s="84"/>
      <c r="AU196" s="84"/>
      <c r="AV196" s="84"/>
      <c r="AW196" s="84"/>
      <c r="AX196" s="84"/>
      <c r="AY196" s="84"/>
      <c r="AZ196" s="84"/>
      <c r="BA196" s="84"/>
      <c r="BB196" s="84"/>
      <c r="BC196" s="84"/>
      <c r="BD196" s="84"/>
      <c r="BE196" s="84"/>
      <c r="BF196" s="84"/>
      <c r="BG196" s="84"/>
      <c r="BH196" s="84"/>
      <c r="BI196" s="84"/>
      <c r="BJ196" s="84"/>
      <c r="BK196" s="84"/>
      <c r="BL196" s="84"/>
      <c r="BM196" s="84"/>
      <c r="BN196" s="84"/>
      <c r="BO196" s="84"/>
      <c r="BP196" s="84"/>
      <c r="BQ196" s="84"/>
      <c r="BR196" s="84"/>
      <c r="BS196" s="84"/>
      <c r="BT196" s="84"/>
      <c r="BU196" s="84"/>
      <c r="BV196" s="84"/>
      <c r="BW196" s="84"/>
      <c r="BX196" s="84"/>
      <c r="BY196" s="84"/>
      <c r="BZ196" s="84"/>
      <c r="CA196" s="84"/>
      <c r="CB196" s="84"/>
      <c r="CC196" s="84"/>
      <c r="CD196" s="84"/>
      <c r="CE196" s="84"/>
      <c r="CF196" s="84"/>
      <c r="CG196" s="84"/>
      <c r="CH196" s="84"/>
      <c r="CI196" s="84"/>
      <c r="CJ196" s="84"/>
      <c r="CK196" s="84"/>
      <c r="CL196" s="84"/>
      <c r="CM196" s="84"/>
      <c r="CN196" s="84"/>
      <c r="CO196" s="84"/>
      <c r="CP196" s="84"/>
      <c r="CQ196" s="84"/>
      <c r="CR196" s="84"/>
      <c r="CS196" s="84"/>
      <c r="CT196" s="84"/>
      <c r="CU196" s="84"/>
      <c r="CV196" s="84"/>
      <c r="CW196" s="84"/>
      <c r="CX196" s="84"/>
      <c r="CY196" s="84"/>
      <c r="CZ196" s="84"/>
      <c r="DA196" s="84"/>
      <c r="DB196" s="84"/>
      <c r="DC196" s="84"/>
      <c r="DD196" s="84"/>
      <c r="DE196" s="84"/>
      <c r="DF196" s="84"/>
      <c r="DG196" s="84"/>
      <c r="DH196" s="84"/>
      <c r="DI196" s="84"/>
      <c r="DJ196" s="84"/>
      <c r="DK196" s="84"/>
      <c r="DL196" s="84"/>
      <c r="DM196" s="84"/>
      <c r="DN196" s="84"/>
      <c r="DO196" s="84"/>
      <c r="DP196" s="84"/>
      <c r="DQ196" s="84"/>
      <c r="DR196" s="84"/>
      <c r="DS196" s="84"/>
      <c r="DT196" s="84"/>
      <c r="DU196" s="84"/>
      <c r="DV196" s="84"/>
      <c r="DW196" s="84"/>
      <c r="DX196" s="84"/>
      <c r="DY196" s="84"/>
      <c r="DZ196" s="84"/>
      <c r="EA196" s="84"/>
      <c r="EB196" s="84"/>
      <c r="EC196" s="84"/>
      <c r="ED196" s="84"/>
      <c r="EE196" s="84"/>
      <c r="EF196" s="84"/>
      <c r="EG196" s="84"/>
      <c r="EH196" s="84"/>
      <c r="EI196" s="84"/>
      <c r="EJ196" s="84"/>
      <c r="EK196" s="84"/>
      <c r="EL196" s="84"/>
      <c r="EM196" s="84"/>
      <c r="EN196" s="84"/>
      <c r="EO196" s="84"/>
      <c r="EP196" s="84"/>
      <c r="EQ196" s="84"/>
      <c r="ER196" s="84"/>
      <c r="ES196" s="84"/>
      <c r="ET196" s="84"/>
      <c r="EU196" s="84"/>
      <c r="EV196" s="84"/>
      <c r="EW196" s="84"/>
      <c r="EX196" s="84"/>
      <c r="EY196" s="84"/>
      <c r="EZ196" s="84"/>
      <c r="FA196" s="84"/>
      <c r="FB196" s="84"/>
      <c r="FC196" s="84"/>
      <c r="FD196" s="84"/>
      <c r="FE196" s="84"/>
      <c r="FF196" s="84"/>
      <c r="FG196" s="84"/>
      <c r="FH196" s="84"/>
      <c r="FI196" s="84"/>
      <c r="FJ196" s="84"/>
      <c r="FK196" s="84"/>
      <c r="FL196" s="84"/>
      <c r="FM196" s="84"/>
      <c r="FN196" s="84"/>
      <c r="FO196" s="84"/>
      <c r="FP196" s="84"/>
      <c r="FQ196" s="84"/>
      <c r="FR196" s="84"/>
      <c r="FS196" s="84"/>
      <c r="FT196" s="84"/>
      <c r="FU196" s="84"/>
      <c r="FV196" s="84"/>
      <c r="FW196" s="84"/>
      <c r="FX196" s="84"/>
      <c r="FY196" s="84"/>
      <c r="FZ196" s="84"/>
      <c r="GA196" s="84"/>
      <c r="GB196" s="84"/>
      <c r="GC196" s="84"/>
      <c r="GD196" s="84"/>
      <c r="GE196" s="84"/>
      <c r="GF196" s="84"/>
      <c r="GG196" s="84"/>
      <c r="GH196" s="84"/>
      <c r="GI196" s="84"/>
      <c r="GJ196" s="84"/>
      <c r="GK196" s="84"/>
      <c r="GL196" s="84"/>
      <c r="GM196" s="84"/>
      <c r="GN196" s="84"/>
      <c r="GO196" s="84"/>
      <c r="GP196" s="84"/>
      <c r="GQ196" s="84"/>
      <c r="GR196" s="84"/>
      <c r="GS196" s="84"/>
      <c r="GT196" s="84"/>
      <c r="GU196" s="84"/>
      <c r="GV196" s="84"/>
      <c r="GW196" s="84"/>
      <c r="GX196" s="84"/>
      <c r="GY196" s="84"/>
      <c r="GZ196" s="84"/>
      <c r="HA196" s="84"/>
      <c r="HB196" s="84"/>
      <c r="HC196" s="84"/>
      <c r="HD196" s="84"/>
      <c r="HE196" s="84"/>
      <c r="HF196" s="84"/>
      <c r="HG196" s="84"/>
      <c r="HH196" s="84"/>
      <c r="HI196" s="84"/>
      <c r="HJ196" s="84"/>
      <c r="HK196" s="84"/>
      <c r="HL196" s="84"/>
      <c r="HM196" s="84"/>
      <c r="HN196" s="84"/>
      <c r="HO196" s="84"/>
      <c r="HP196" s="84"/>
      <c r="HQ196" s="84"/>
      <c r="HR196" s="84"/>
      <c r="HS196" s="84"/>
      <c r="HT196" s="84"/>
      <c r="HU196" s="84"/>
      <c r="HV196" s="84"/>
      <c r="HW196" s="84"/>
      <c r="HX196" s="84"/>
      <c r="HY196" s="84"/>
      <c r="HZ196" s="84"/>
      <c r="IA196" s="84"/>
      <c r="IB196" s="84"/>
      <c r="IC196" s="84"/>
      <c r="ID196" s="84"/>
      <c r="IE196" s="84"/>
      <c r="IF196" s="84"/>
      <c r="IG196" s="84"/>
      <c r="IH196" s="84"/>
      <c r="II196" s="84"/>
      <c r="IJ196" s="84"/>
      <c r="IK196" s="84"/>
      <c r="IL196" s="84"/>
      <c r="IM196" s="84"/>
      <c r="IN196" s="84"/>
      <c r="IO196" s="84"/>
      <c r="IP196" s="84"/>
      <c r="IQ196" s="84"/>
      <c r="IR196" s="84"/>
      <c r="IS196" s="84"/>
      <c r="IT196" s="84"/>
      <c r="IU196" s="84"/>
      <c r="IV196" s="84"/>
      <c r="IW196" s="84"/>
      <c r="IX196" s="84"/>
      <c r="IY196" s="84"/>
      <c r="IZ196" s="84"/>
      <c r="JA196" s="84"/>
      <c r="JB196" s="84"/>
      <c r="JC196" s="84"/>
      <c r="JD196" s="84"/>
      <c r="JE196" s="84"/>
      <c r="JF196" s="84"/>
      <c r="JG196" s="84"/>
      <c r="JH196" s="84"/>
      <c r="JI196" s="84"/>
      <c r="JJ196" s="84"/>
      <c r="JK196" s="84"/>
      <c r="JL196" s="84"/>
      <c r="JM196" s="84"/>
      <c r="JN196" s="84"/>
      <c r="JO196" s="84"/>
      <c r="JP196" s="84"/>
      <c r="JQ196" s="84"/>
      <c r="JR196" s="84"/>
      <c r="JS196" s="84"/>
      <c r="JT196" s="84"/>
      <c r="JU196" s="84"/>
      <c r="JV196" s="84"/>
      <c r="JW196" s="84"/>
      <c r="JX196" s="84"/>
      <c r="JY196" s="84"/>
      <c r="JZ196" s="84"/>
      <c r="KA196" s="84"/>
      <c r="KB196" s="84"/>
      <c r="KC196" s="84"/>
      <c r="KD196" s="84"/>
      <c r="KE196" s="84"/>
      <c r="KF196" s="84"/>
      <c r="KG196" s="84"/>
      <c r="KH196" s="84"/>
      <c r="KI196" s="84"/>
      <c r="KJ196" s="84"/>
      <c r="KK196" s="84"/>
      <c r="KL196" s="84"/>
      <c r="KM196" s="84"/>
      <c r="KN196" s="84"/>
      <c r="KO196" s="84"/>
      <c r="KP196" s="84"/>
      <c r="KQ196" s="84"/>
      <c r="KR196" s="84"/>
      <c r="KS196" s="84"/>
      <c r="KT196" s="84"/>
      <c r="KU196" s="84"/>
      <c r="KV196" s="84"/>
      <c r="KW196" s="84"/>
      <c r="KX196" s="84"/>
      <c r="KY196" s="84"/>
      <c r="KZ196" s="84"/>
      <c r="LA196" s="84"/>
      <c r="LB196" s="84"/>
      <c r="LC196" s="84"/>
      <c r="LD196" s="84"/>
      <c r="LE196" s="84"/>
      <c r="LF196" s="84"/>
      <c r="LG196" s="84"/>
      <c r="LH196" s="84"/>
      <c r="LI196" s="84"/>
      <c r="LJ196" s="84"/>
      <c r="LK196" s="84"/>
      <c r="LL196" s="84"/>
      <c r="LM196" s="84"/>
      <c r="LN196" s="84"/>
      <c r="LO196" s="84"/>
      <c r="LP196" s="84"/>
      <c r="LQ196" s="84"/>
      <c r="LR196" s="84"/>
      <c r="LS196" s="84"/>
      <c r="LT196" s="84"/>
      <c r="LU196" s="84"/>
      <c r="LV196" s="84"/>
      <c r="LW196" s="84"/>
      <c r="LX196" s="84"/>
      <c r="LY196" s="84"/>
      <c r="LZ196" s="84"/>
      <c r="MA196" s="84"/>
      <c r="MB196" s="84"/>
      <c r="MC196" s="84"/>
      <c r="MD196" s="84"/>
      <c r="ME196" s="84"/>
      <c r="MF196" s="84"/>
      <c r="MG196" s="84"/>
      <c r="MH196" s="84"/>
      <c r="MI196" s="84"/>
      <c r="MJ196" s="84"/>
      <c r="MK196" s="84"/>
      <c r="ML196" s="84"/>
      <c r="MM196" s="84"/>
      <c r="MN196" s="84"/>
      <c r="MO196" s="84"/>
      <c r="MP196" s="84"/>
      <c r="MQ196" s="84"/>
      <c r="MR196" s="84"/>
      <c r="MS196" s="84"/>
      <c r="MT196" s="84"/>
      <c r="MU196" s="84"/>
      <c r="MV196" s="84"/>
      <c r="MW196" s="84"/>
      <c r="MX196" s="84"/>
      <c r="MY196" s="84"/>
      <c r="MZ196" s="84"/>
      <c r="NA196" s="84"/>
      <c r="NB196" s="84"/>
      <c r="NC196" s="84"/>
      <c r="ND196" s="84"/>
      <c r="NE196" s="84"/>
      <c r="NF196" s="84"/>
      <c r="NG196" s="84"/>
      <c r="NH196" s="84"/>
      <c r="NI196" s="84"/>
      <c r="NJ196" s="84"/>
      <c r="NK196" s="84"/>
      <c r="NL196" s="84"/>
      <c r="NM196" s="84"/>
      <c r="NN196" s="84"/>
      <c r="NO196" s="84"/>
      <c r="NP196" s="84"/>
      <c r="NQ196" s="84"/>
      <c r="NR196" s="84"/>
      <c r="NS196" s="84"/>
      <c r="NT196" s="84"/>
      <c r="NU196" s="84"/>
      <c r="NV196" s="84"/>
      <c r="NW196" s="84"/>
    </row>
    <row r="197" spans="1:387" s="40" customFormat="1" ht="100.5" customHeight="1" x14ac:dyDescent="0.25">
      <c r="A197" s="79"/>
      <c r="B197" s="79"/>
      <c r="C197" s="79">
        <v>1</v>
      </c>
      <c r="D197" s="79"/>
      <c r="E197" s="79"/>
      <c r="F197" s="30"/>
      <c r="G197" s="30"/>
      <c r="H197" s="30"/>
      <c r="I197" s="30">
        <v>1</v>
      </c>
      <c r="J197" s="30"/>
      <c r="K197" s="30"/>
      <c r="L197" s="30"/>
      <c r="M197" s="32" t="s">
        <v>1252</v>
      </c>
      <c r="N197" s="33" t="s">
        <v>309</v>
      </c>
      <c r="O197" s="3" t="s">
        <v>1852</v>
      </c>
      <c r="P197" s="34" t="s">
        <v>2166</v>
      </c>
      <c r="Q197" s="10" t="s">
        <v>1949</v>
      </c>
      <c r="R197" s="32" t="s">
        <v>853</v>
      </c>
      <c r="S197" s="35" t="s">
        <v>1811</v>
      </c>
      <c r="T197" s="82">
        <v>44820</v>
      </c>
      <c r="U197" s="82">
        <v>44826</v>
      </c>
      <c r="V197" s="82">
        <v>44886</v>
      </c>
      <c r="W197" s="36">
        <v>179998764.63999999</v>
      </c>
      <c r="X197" s="19">
        <v>0</v>
      </c>
      <c r="Y197" s="19">
        <v>0</v>
      </c>
      <c r="Z197" s="19">
        <v>0</v>
      </c>
      <c r="AA197" s="19">
        <v>0</v>
      </c>
      <c r="AB197" s="22">
        <f t="shared" si="17"/>
        <v>179998764.63999999</v>
      </c>
      <c r="AC197" s="19">
        <v>0</v>
      </c>
      <c r="AD197" s="22">
        <f t="shared" ref="AD197:AD209" si="24">AB197+AC197</f>
        <v>179998764.63999999</v>
      </c>
      <c r="AE197" s="20">
        <v>0</v>
      </c>
      <c r="AF197" s="22">
        <f t="shared" ref="AF197:AF209" si="25">AD197-AE197</f>
        <v>179998764.63999999</v>
      </c>
      <c r="AG197" s="38" t="s">
        <v>1766</v>
      </c>
      <c r="AH197" s="37" t="s">
        <v>1013</v>
      </c>
      <c r="AI197" s="37" t="s">
        <v>448</v>
      </c>
      <c r="AJ197" s="39">
        <v>860514046</v>
      </c>
      <c r="AK197" s="39">
        <v>5</v>
      </c>
      <c r="AL197" s="37" t="s">
        <v>1812</v>
      </c>
      <c r="AM197" s="39">
        <v>2852005</v>
      </c>
      <c r="AN197" s="108" t="s">
        <v>450</v>
      </c>
      <c r="AO197" s="109" t="s">
        <v>20</v>
      </c>
      <c r="AP197" s="84"/>
      <c r="AQ197" s="84"/>
      <c r="AR197" s="84"/>
      <c r="AS197" s="84"/>
      <c r="AT197" s="84"/>
      <c r="AU197" s="84"/>
      <c r="AV197" s="84"/>
      <c r="AW197" s="84"/>
      <c r="AX197" s="84"/>
      <c r="AY197" s="84"/>
      <c r="AZ197" s="84"/>
      <c r="BA197" s="84"/>
      <c r="BB197" s="84"/>
      <c r="BC197" s="84"/>
      <c r="BD197" s="84"/>
      <c r="BE197" s="84"/>
      <c r="BF197" s="84"/>
      <c r="BG197" s="84"/>
      <c r="BH197" s="84"/>
      <c r="BI197" s="84"/>
      <c r="BJ197" s="84"/>
      <c r="BK197" s="84"/>
      <c r="BL197" s="84"/>
      <c r="BM197" s="84"/>
      <c r="BN197" s="84"/>
      <c r="BO197" s="84"/>
      <c r="BP197" s="84"/>
      <c r="BQ197" s="84"/>
      <c r="BR197" s="84"/>
      <c r="BS197" s="84"/>
      <c r="BT197" s="84"/>
      <c r="BU197" s="84"/>
      <c r="BV197" s="84"/>
      <c r="BW197" s="84"/>
      <c r="BX197" s="84"/>
      <c r="BY197" s="84"/>
      <c r="BZ197" s="84"/>
      <c r="CA197" s="84"/>
      <c r="CB197" s="84"/>
      <c r="CC197" s="84"/>
      <c r="CD197" s="84"/>
      <c r="CE197" s="84"/>
      <c r="CF197" s="84"/>
      <c r="CG197" s="84"/>
      <c r="CH197" s="84"/>
      <c r="CI197" s="84"/>
      <c r="CJ197" s="84"/>
      <c r="CK197" s="84"/>
      <c r="CL197" s="84"/>
      <c r="CM197" s="84"/>
      <c r="CN197" s="84"/>
      <c r="CO197" s="84"/>
      <c r="CP197" s="84"/>
      <c r="CQ197" s="84"/>
      <c r="CR197" s="84"/>
      <c r="CS197" s="84"/>
      <c r="CT197" s="84"/>
      <c r="CU197" s="84"/>
      <c r="CV197" s="84"/>
      <c r="CW197" s="84"/>
      <c r="CX197" s="84"/>
      <c r="CY197" s="84"/>
      <c r="CZ197" s="84"/>
      <c r="DA197" s="84"/>
      <c r="DB197" s="84"/>
      <c r="DC197" s="84"/>
      <c r="DD197" s="84"/>
      <c r="DE197" s="84"/>
      <c r="DF197" s="84"/>
      <c r="DG197" s="84"/>
      <c r="DH197" s="84"/>
      <c r="DI197" s="84"/>
      <c r="DJ197" s="84"/>
      <c r="DK197" s="84"/>
      <c r="DL197" s="84"/>
      <c r="DM197" s="84"/>
      <c r="DN197" s="84"/>
      <c r="DO197" s="84"/>
      <c r="DP197" s="84"/>
      <c r="DQ197" s="84"/>
      <c r="DR197" s="84"/>
      <c r="DS197" s="84"/>
      <c r="DT197" s="84"/>
      <c r="DU197" s="84"/>
      <c r="DV197" s="84"/>
      <c r="DW197" s="84"/>
      <c r="DX197" s="84"/>
      <c r="DY197" s="84"/>
      <c r="DZ197" s="84"/>
      <c r="EA197" s="84"/>
      <c r="EB197" s="84"/>
      <c r="EC197" s="84"/>
      <c r="ED197" s="84"/>
      <c r="EE197" s="84"/>
      <c r="EF197" s="84"/>
      <c r="EG197" s="84"/>
      <c r="EH197" s="84"/>
      <c r="EI197" s="84"/>
      <c r="EJ197" s="84"/>
      <c r="EK197" s="84"/>
      <c r="EL197" s="84"/>
      <c r="EM197" s="84"/>
      <c r="EN197" s="84"/>
      <c r="EO197" s="84"/>
      <c r="EP197" s="84"/>
      <c r="EQ197" s="84"/>
      <c r="ER197" s="84"/>
      <c r="ES197" s="84"/>
      <c r="ET197" s="84"/>
      <c r="EU197" s="84"/>
      <c r="EV197" s="84"/>
      <c r="EW197" s="84"/>
      <c r="EX197" s="84"/>
      <c r="EY197" s="84"/>
      <c r="EZ197" s="84"/>
      <c r="FA197" s="84"/>
      <c r="FB197" s="84"/>
      <c r="FC197" s="84"/>
      <c r="FD197" s="84"/>
      <c r="FE197" s="84"/>
      <c r="FF197" s="84"/>
      <c r="FG197" s="84"/>
      <c r="FH197" s="84"/>
      <c r="FI197" s="84"/>
      <c r="FJ197" s="84"/>
      <c r="FK197" s="84"/>
      <c r="FL197" s="84"/>
      <c r="FM197" s="84"/>
      <c r="FN197" s="84"/>
      <c r="FO197" s="84"/>
      <c r="FP197" s="84"/>
      <c r="FQ197" s="84"/>
      <c r="FR197" s="84"/>
      <c r="FS197" s="84"/>
      <c r="FT197" s="84"/>
      <c r="FU197" s="84"/>
      <c r="FV197" s="84"/>
      <c r="FW197" s="84"/>
      <c r="FX197" s="84"/>
      <c r="FY197" s="84"/>
      <c r="FZ197" s="84"/>
      <c r="GA197" s="84"/>
      <c r="GB197" s="84"/>
      <c r="GC197" s="84"/>
      <c r="GD197" s="84"/>
      <c r="GE197" s="84"/>
      <c r="GF197" s="84"/>
      <c r="GG197" s="84"/>
      <c r="GH197" s="84"/>
      <c r="GI197" s="84"/>
      <c r="GJ197" s="84"/>
      <c r="GK197" s="84"/>
      <c r="GL197" s="84"/>
      <c r="GM197" s="84"/>
      <c r="GN197" s="84"/>
      <c r="GO197" s="84"/>
      <c r="GP197" s="84"/>
      <c r="GQ197" s="84"/>
      <c r="GR197" s="84"/>
      <c r="GS197" s="84"/>
      <c r="GT197" s="84"/>
      <c r="GU197" s="84"/>
      <c r="GV197" s="84"/>
      <c r="GW197" s="84"/>
      <c r="GX197" s="84"/>
      <c r="GY197" s="84"/>
      <c r="GZ197" s="84"/>
      <c r="HA197" s="84"/>
      <c r="HB197" s="84"/>
      <c r="HC197" s="84"/>
      <c r="HD197" s="84"/>
      <c r="HE197" s="84"/>
      <c r="HF197" s="84"/>
      <c r="HG197" s="84"/>
      <c r="HH197" s="84"/>
      <c r="HI197" s="84"/>
      <c r="HJ197" s="84"/>
      <c r="HK197" s="84"/>
      <c r="HL197" s="84"/>
      <c r="HM197" s="84"/>
      <c r="HN197" s="84"/>
      <c r="HO197" s="84"/>
      <c r="HP197" s="84"/>
      <c r="HQ197" s="84"/>
      <c r="HR197" s="84"/>
      <c r="HS197" s="84"/>
      <c r="HT197" s="84"/>
      <c r="HU197" s="84"/>
      <c r="HV197" s="84"/>
      <c r="HW197" s="84"/>
      <c r="HX197" s="84"/>
      <c r="HY197" s="84"/>
      <c r="HZ197" s="84"/>
      <c r="IA197" s="84"/>
      <c r="IB197" s="84"/>
      <c r="IC197" s="84"/>
      <c r="ID197" s="84"/>
      <c r="IE197" s="84"/>
      <c r="IF197" s="84"/>
      <c r="IG197" s="84"/>
      <c r="IH197" s="84"/>
      <c r="II197" s="84"/>
      <c r="IJ197" s="84"/>
      <c r="IK197" s="84"/>
      <c r="IL197" s="84"/>
      <c r="IM197" s="84"/>
      <c r="IN197" s="84"/>
      <c r="IO197" s="84"/>
      <c r="IP197" s="84"/>
      <c r="IQ197" s="84"/>
      <c r="IR197" s="84"/>
      <c r="IS197" s="84"/>
      <c r="IT197" s="84"/>
      <c r="IU197" s="84"/>
      <c r="IV197" s="84"/>
      <c r="IW197" s="84"/>
      <c r="IX197" s="84"/>
      <c r="IY197" s="84"/>
      <c r="IZ197" s="84"/>
      <c r="JA197" s="84"/>
      <c r="JB197" s="84"/>
      <c r="JC197" s="84"/>
      <c r="JD197" s="84"/>
      <c r="JE197" s="84"/>
      <c r="JF197" s="84"/>
      <c r="JG197" s="84"/>
      <c r="JH197" s="84"/>
      <c r="JI197" s="84"/>
      <c r="JJ197" s="84"/>
      <c r="JK197" s="84"/>
      <c r="JL197" s="84"/>
      <c r="JM197" s="84"/>
      <c r="JN197" s="84"/>
      <c r="JO197" s="84"/>
      <c r="JP197" s="84"/>
      <c r="JQ197" s="84"/>
      <c r="JR197" s="84"/>
      <c r="JS197" s="84"/>
      <c r="JT197" s="84"/>
      <c r="JU197" s="84"/>
      <c r="JV197" s="84"/>
      <c r="JW197" s="84"/>
      <c r="JX197" s="84"/>
      <c r="JY197" s="84"/>
      <c r="JZ197" s="84"/>
      <c r="KA197" s="84"/>
      <c r="KB197" s="84"/>
      <c r="KC197" s="84"/>
      <c r="KD197" s="84"/>
      <c r="KE197" s="84"/>
      <c r="KF197" s="84"/>
      <c r="KG197" s="84"/>
      <c r="KH197" s="84"/>
      <c r="KI197" s="84"/>
      <c r="KJ197" s="84"/>
      <c r="KK197" s="84"/>
      <c r="KL197" s="84"/>
      <c r="KM197" s="84"/>
      <c r="KN197" s="84"/>
      <c r="KO197" s="84"/>
      <c r="KP197" s="84"/>
      <c r="KQ197" s="84"/>
      <c r="KR197" s="84"/>
      <c r="KS197" s="84"/>
      <c r="KT197" s="84"/>
      <c r="KU197" s="84"/>
      <c r="KV197" s="84"/>
      <c r="KW197" s="84"/>
      <c r="KX197" s="84"/>
      <c r="KY197" s="84"/>
      <c r="KZ197" s="84"/>
      <c r="LA197" s="84"/>
      <c r="LB197" s="84"/>
      <c r="LC197" s="84"/>
      <c r="LD197" s="84"/>
      <c r="LE197" s="84"/>
      <c r="LF197" s="84"/>
      <c r="LG197" s="84"/>
      <c r="LH197" s="84"/>
      <c r="LI197" s="84"/>
      <c r="LJ197" s="84"/>
      <c r="LK197" s="84"/>
      <c r="LL197" s="84"/>
      <c r="LM197" s="84"/>
      <c r="LN197" s="84"/>
      <c r="LO197" s="84"/>
      <c r="LP197" s="84"/>
      <c r="LQ197" s="84"/>
      <c r="LR197" s="84"/>
      <c r="LS197" s="84"/>
      <c r="LT197" s="84"/>
      <c r="LU197" s="84"/>
      <c r="LV197" s="84"/>
      <c r="LW197" s="84"/>
      <c r="LX197" s="84"/>
      <c r="LY197" s="84"/>
      <c r="LZ197" s="84"/>
      <c r="MA197" s="84"/>
      <c r="MB197" s="84"/>
      <c r="MC197" s="84"/>
      <c r="MD197" s="84"/>
      <c r="ME197" s="84"/>
      <c r="MF197" s="84"/>
      <c r="MG197" s="84"/>
      <c r="MH197" s="84"/>
      <c r="MI197" s="84"/>
      <c r="MJ197" s="84"/>
      <c r="MK197" s="84"/>
      <c r="ML197" s="84"/>
      <c r="MM197" s="84"/>
      <c r="MN197" s="84"/>
      <c r="MO197" s="84"/>
      <c r="MP197" s="84"/>
      <c r="MQ197" s="84"/>
      <c r="MR197" s="84"/>
      <c r="MS197" s="84"/>
      <c r="MT197" s="84"/>
      <c r="MU197" s="84"/>
      <c r="MV197" s="84"/>
      <c r="MW197" s="84"/>
      <c r="MX197" s="84"/>
      <c r="MY197" s="84"/>
      <c r="MZ197" s="84"/>
      <c r="NA197" s="84"/>
      <c r="NB197" s="84"/>
      <c r="NC197" s="84"/>
      <c r="ND197" s="84"/>
      <c r="NE197" s="84"/>
      <c r="NF197" s="84"/>
      <c r="NG197" s="84"/>
      <c r="NH197" s="84"/>
      <c r="NI197" s="84"/>
      <c r="NJ197" s="84"/>
      <c r="NK197" s="84"/>
      <c r="NL197" s="84"/>
      <c r="NM197" s="84"/>
      <c r="NN197" s="84"/>
      <c r="NO197" s="84"/>
      <c r="NP197" s="84"/>
      <c r="NQ197" s="84"/>
      <c r="NR197" s="84"/>
      <c r="NS197" s="84"/>
      <c r="NT197" s="84"/>
      <c r="NU197" s="84"/>
      <c r="NV197" s="84"/>
      <c r="NW197" s="84"/>
    </row>
    <row r="198" spans="1:387" s="40" customFormat="1" ht="100.5" customHeight="1" x14ac:dyDescent="0.25">
      <c r="A198" s="79"/>
      <c r="B198" s="79"/>
      <c r="C198" s="79">
        <v>1</v>
      </c>
      <c r="D198" s="79"/>
      <c r="E198" s="79"/>
      <c r="F198" s="30"/>
      <c r="G198" s="30"/>
      <c r="H198" s="30">
        <v>1</v>
      </c>
      <c r="I198" s="30"/>
      <c r="J198" s="30"/>
      <c r="K198" s="30"/>
      <c r="L198" s="30"/>
      <c r="M198" s="32" t="s">
        <v>1837</v>
      </c>
      <c r="N198" s="33" t="s">
        <v>309</v>
      </c>
      <c r="O198" s="3" t="s">
        <v>1853</v>
      </c>
      <c r="P198" s="34" t="s">
        <v>2167</v>
      </c>
      <c r="Q198" s="10" t="s">
        <v>1950</v>
      </c>
      <c r="R198" s="32" t="s">
        <v>1838</v>
      </c>
      <c r="S198" s="35" t="s">
        <v>1839</v>
      </c>
      <c r="T198" s="82">
        <v>44820</v>
      </c>
      <c r="U198" s="82">
        <v>44830</v>
      </c>
      <c r="V198" s="82">
        <v>44895</v>
      </c>
      <c r="W198" s="36">
        <v>30000000</v>
      </c>
      <c r="X198" s="19">
        <v>0</v>
      </c>
      <c r="Y198" s="19">
        <v>0</v>
      </c>
      <c r="Z198" s="19">
        <v>0</v>
      </c>
      <c r="AA198" s="19">
        <v>0</v>
      </c>
      <c r="AB198" s="22">
        <f t="shared" si="17"/>
        <v>30000000</v>
      </c>
      <c r="AC198" s="19">
        <v>0</v>
      </c>
      <c r="AD198" s="22">
        <f t="shared" si="24"/>
        <v>30000000</v>
      </c>
      <c r="AE198" s="20">
        <v>0</v>
      </c>
      <c r="AF198" s="22">
        <f t="shared" si="25"/>
        <v>30000000</v>
      </c>
      <c r="AG198" s="38" t="s">
        <v>673</v>
      </c>
      <c r="AH198" s="37" t="s">
        <v>1013</v>
      </c>
      <c r="AI198" s="37" t="s">
        <v>1840</v>
      </c>
      <c r="AJ198" s="39">
        <v>800244270</v>
      </c>
      <c r="AK198" s="39">
        <v>1</v>
      </c>
      <c r="AL198" s="37" t="s">
        <v>1841</v>
      </c>
      <c r="AM198" s="39" t="s">
        <v>397</v>
      </c>
      <c r="AN198" s="108" t="s">
        <v>613</v>
      </c>
      <c r="AO198" s="109" t="s">
        <v>130</v>
      </c>
      <c r="AP198" s="84"/>
      <c r="AQ198" s="84"/>
      <c r="AR198" s="84"/>
      <c r="AS198" s="84"/>
      <c r="AT198" s="84"/>
      <c r="AU198" s="84"/>
      <c r="AV198" s="84"/>
      <c r="AW198" s="84"/>
      <c r="AX198" s="84"/>
      <c r="AY198" s="84"/>
      <c r="AZ198" s="84"/>
      <c r="BA198" s="84"/>
      <c r="BB198" s="84"/>
      <c r="BC198" s="84"/>
      <c r="BD198" s="84"/>
      <c r="BE198" s="84"/>
      <c r="BF198" s="84"/>
      <c r="BG198" s="84"/>
      <c r="BH198" s="84"/>
      <c r="BI198" s="84"/>
      <c r="BJ198" s="84"/>
      <c r="BK198" s="84"/>
      <c r="BL198" s="84"/>
      <c r="BM198" s="84"/>
      <c r="BN198" s="84"/>
      <c r="BO198" s="84"/>
      <c r="BP198" s="84"/>
      <c r="BQ198" s="84"/>
      <c r="BR198" s="84"/>
      <c r="BS198" s="84"/>
      <c r="BT198" s="84"/>
      <c r="BU198" s="84"/>
      <c r="BV198" s="84"/>
      <c r="BW198" s="84"/>
      <c r="BX198" s="84"/>
      <c r="BY198" s="84"/>
      <c r="BZ198" s="84"/>
      <c r="CA198" s="84"/>
      <c r="CB198" s="84"/>
      <c r="CC198" s="84"/>
      <c r="CD198" s="84"/>
      <c r="CE198" s="84"/>
      <c r="CF198" s="84"/>
      <c r="CG198" s="84"/>
      <c r="CH198" s="84"/>
      <c r="CI198" s="84"/>
      <c r="CJ198" s="84"/>
      <c r="CK198" s="84"/>
      <c r="CL198" s="84"/>
      <c r="CM198" s="84"/>
      <c r="CN198" s="84"/>
      <c r="CO198" s="84"/>
      <c r="CP198" s="84"/>
      <c r="CQ198" s="84"/>
      <c r="CR198" s="84"/>
      <c r="CS198" s="84"/>
      <c r="CT198" s="84"/>
      <c r="CU198" s="84"/>
      <c r="CV198" s="84"/>
      <c r="CW198" s="84"/>
      <c r="CX198" s="84"/>
      <c r="CY198" s="84"/>
      <c r="CZ198" s="84"/>
      <c r="DA198" s="84"/>
      <c r="DB198" s="84"/>
      <c r="DC198" s="84"/>
      <c r="DD198" s="84"/>
      <c r="DE198" s="84"/>
      <c r="DF198" s="84"/>
      <c r="DG198" s="84"/>
      <c r="DH198" s="84"/>
      <c r="DI198" s="84"/>
      <c r="DJ198" s="84"/>
      <c r="DK198" s="84"/>
      <c r="DL198" s="84"/>
      <c r="DM198" s="84"/>
      <c r="DN198" s="84"/>
      <c r="DO198" s="84"/>
      <c r="DP198" s="84"/>
      <c r="DQ198" s="84"/>
      <c r="DR198" s="84"/>
      <c r="DS198" s="84"/>
      <c r="DT198" s="84"/>
      <c r="DU198" s="84"/>
      <c r="DV198" s="84"/>
      <c r="DW198" s="84"/>
      <c r="DX198" s="84"/>
      <c r="DY198" s="84"/>
      <c r="DZ198" s="84"/>
      <c r="EA198" s="84"/>
      <c r="EB198" s="84"/>
      <c r="EC198" s="84"/>
      <c r="ED198" s="84"/>
      <c r="EE198" s="84"/>
      <c r="EF198" s="84"/>
      <c r="EG198" s="84"/>
      <c r="EH198" s="84"/>
      <c r="EI198" s="84"/>
      <c r="EJ198" s="84"/>
      <c r="EK198" s="84"/>
      <c r="EL198" s="84"/>
      <c r="EM198" s="84"/>
      <c r="EN198" s="84"/>
      <c r="EO198" s="84"/>
      <c r="EP198" s="84"/>
      <c r="EQ198" s="84"/>
      <c r="ER198" s="84"/>
      <c r="ES198" s="84"/>
      <c r="ET198" s="84"/>
      <c r="EU198" s="84"/>
      <c r="EV198" s="84"/>
      <c r="EW198" s="84"/>
      <c r="EX198" s="84"/>
      <c r="EY198" s="84"/>
      <c r="EZ198" s="84"/>
      <c r="FA198" s="84"/>
      <c r="FB198" s="84"/>
      <c r="FC198" s="84"/>
      <c r="FD198" s="84"/>
      <c r="FE198" s="84"/>
      <c r="FF198" s="84"/>
      <c r="FG198" s="84"/>
      <c r="FH198" s="84"/>
      <c r="FI198" s="84"/>
      <c r="FJ198" s="84"/>
      <c r="FK198" s="84"/>
      <c r="FL198" s="84"/>
      <c r="FM198" s="84"/>
      <c r="FN198" s="84"/>
      <c r="FO198" s="84"/>
      <c r="FP198" s="84"/>
      <c r="FQ198" s="84"/>
      <c r="FR198" s="84"/>
      <c r="FS198" s="84"/>
      <c r="FT198" s="84"/>
      <c r="FU198" s="84"/>
      <c r="FV198" s="84"/>
      <c r="FW198" s="84"/>
      <c r="FX198" s="84"/>
      <c r="FY198" s="84"/>
      <c r="FZ198" s="84"/>
      <c r="GA198" s="84"/>
      <c r="GB198" s="84"/>
      <c r="GC198" s="84"/>
      <c r="GD198" s="84"/>
      <c r="GE198" s="84"/>
      <c r="GF198" s="84"/>
      <c r="GG198" s="84"/>
      <c r="GH198" s="84"/>
      <c r="GI198" s="84"/>
      <c r="GJ198" s="84"/>
      <c r="GK198" s="84"/>
      <c r="GL198" s="84"/>
      <c r="GM198" s="84"/>
      <c r="GN198" s="84"/>
      <c r="GO198" s="84"/>
      <c r="GP198" s="84"/>
      <c r="GQ198" s="84"/>
      <c r="GR198" s="84"/>
      <c r="GS198" s="84"/>
      <c r="GT198" s="84"/>
      <c r="GU198" s="84"/>
      <c r="GV198" s="84"/>
      <c r="GW198" s="84"/>
      <c r="GX198" s="84"/>
      <c r="GY198" s="84"/>
      <c r="GZ198" s="84"/>
      <c r="HA198" s="84"/>
      <c r="HB198" s="84"/>
      <c r="HC198" s="84"/>
      <c r="HD198" s="84"/>
      <c r="HE198" s="84"/>
      <c r="HF198" s="84"/>
      <c r="HG198" s="84"/>
      <c r="HH198" s="84"/>
      <c r="HI198" s="84"/>
      <c r="HJ198" s="84"/>
      <c r="HK198" s="84"/>
      <c r="HL198" s="84"/>
      <c r="HM198" s="84"/>
      <c r="HN198" s="84"/>
      <c r="HO198" s="84"/>
      <c r="HP198" s="84"/>
      <c r="HQ198" s="84"/>
      <c r="HR198" s="84"/>
      <c r="HS198" s="84"/>
      <c r="HT198" s="84"/>
      <c r="HU198" s="84"/>
      <c r="HV198" s="84"/>
      <c r="HW198" s="84"/>
      <c r="HX198" s="84"/>
      <c r="HY198" s="84"/>
      <c r="HZ198" s="84"/>
      <c r="IA198" s="84"/>
      <c r="IB198" s="84"/>
      <c r="IC198" s="84"/>
      <c r="ID198" s="84"/>
      <c r="IE198" s="84"/>
      <c r="IF198" s="84"/>
      <c r="IG198" s="84"/>
      <c r="IH198" s="84"/>
      <c r="II198" s="84"/>
      <c r="IJ198" s="84"/>
      <c r="IK198" s="84"/>
      <c r="IL198" s="84"/>
      <c r="IM198" s="84"/>
      <c r="IN198" s="84"/>
      <c r="IO198" s="84"/>
      <c r="IP198" s="84"/>
      <c r="IQ198" s="84"/>
      <c r="IR198" s="84"/>
      <c r="IS198" s="84"/>
      <c r="IT198" s="84"/>
      <c r="IU198" s="84"/>
      <c r="IV198" s="84"/>
      <c r="IW198" s="84"/>
      <c r="IX198" s="84"/>
      <c r="IY198" s="84"/>
      <c r="IZ198" s="84"/>
      <c r="JA198" s="84"/>
      <c r="JB198" s="84"/>
      <c r="JC198" s="84"/>
      <c r="JD198" s="84"/>
      <c r="JE198" s="84"/>
      <c r="JF198" s="84"/>
      <c r="JG198" s="84"/>
      <c r="JH198" s="84"/>
      <c r="JI198" s="84"/>
      <c r="JJ198" s="84"/>
      <c r="JK198" s="84"/>
      <c r="JL198" s="84"/>
      <c r="JM198" s="84"/>
      <c r="JN198" s="84"/>
      <c r="JO198" s="84"/>
      <c r="JP198" s="84"/>
      <c r="JQ198" s="84"/>
      <c r="JR198" s="84"/>
      <c r="JS198" s="84"/>
      <c r="JT198" s="84"/>
      <c r="JU198" s="84"/>
      <c r="JV198" s="84"/>
      <c r="JW198" s="84"/>
      <c r="JX198" s="84"/>
      <c r="JY198" s="84"/>
      <c r="JZ198" s="84"/>
      <c r="KA198" s="84"/>
      <c r="KB198" s="84"/>
      <c r="KC198" s="84"/>
      <c r="KD198" s="84"/>
      <c r="KE198" s="84"/>
      <c r="KF198" s="84"/>
      <c r="KG198" s="84"/>
      <c r="KH198" s="84"/>
      <c r="KI198" s="84"/>
      <c r="KJ198" s="84"/>
      <c r="KK198" s="84"/>
      <c r="KL198" s="84"/>
      <c r="KM198" s="84"/>
      <c r="KN198" s="84"/>
      <c r="KO198" s="84"/>
      <c r="KP198" s="84"/>
      <c r="KQ198" s="84"/>
      <c r="KR198" s="84"/>
      <c r="KS198" s="84"/>
      <c r="KT198" s="84"/>
      <c r="KU198" s="84"/>
      <c r="KV198" s="84"/>
      <c r="KW198" s="84"/>
      <c r="KX198" s="84"/>
      <c r="KY198" s="84"/>
      <c r="KZ198" s="84"/>
      <c r="LA198" s="84"/>
      <c r="LB198" s="84"/>
      <c r="LC198" s="84"/>
      <c r="LD198" s="84"/>
      <c r="LE198" s="84"/>
      <c r="LF198" s="84"/>
      <c r="LG198" s="84"/>
      <c r="LH198" s="84"/>
      <c r="LI198" s="84"/>
      <c r="LJ198" s="84"/>
      <c r="LK198" s="84"/>
      <c r="LL198" s="84"/>
      <c r="LM198" s="84"/>
      <c r="LN198" s="84"/>
      <c r="LO198" s="84"/>
      <c r="LP198" s="84"/>
      <c r="LQ198" s="84"/>
      <c r="LR198" s="84"/>
      <c r="LS198" s="84"/>
      <c r="LT198" s="84"/>
      <c r="LU198" s="84"/>
      <c r="LV198" s="84"/>
      <c r="LW198" s="84"/>
      <c r="LX198" s="84"/>
      <c r="LY198" s="84"/>
      <c r="LZ198" s="84"/>
      <c r="MA198" s="84"/>
      <c r="MB198" s="84"/>
      <c r="MC198" s="84"/>
      <c r="MD198" s="84"/>
      <c r="ME198" s="84"/>
      <c r="MF198" s="84"/>
      <c r="MG198" s="84"/>
      <c r="MH198" s="84"/>
      <c r="MI198" s="84"/>
      <c r="MJ198" s="84"/>
      <c r="MK198" s="84"/>
      <c r="ML198" s="84"/>
      <c r="MM198" s="84"/>
      <c r="MN198" s="84"/>
      <c r="MO198" s="84"/>
      <c r="MP198" s="84"/>
      <c r="MQ198" s="84"/>
      <c r="MR198" s="84"/>
      <c r="MS198" s="84"/>
      <c r="MT198" s="84"/>
      <c r="MU198" s="84"/>
      <c r="MV198" s="84"/>
      <c r="MW198" s="84"/>
      <c r="MX198" s="84"/>
      <c r="MY198" s="84"/>
      <c r="MZ198" s="84"/>
      <c r="NA198" s="84"/>
      <c r="NB198" s="84"/>
      <c r="NC198" s="84"/>
      <c r="ND198" s="84"/>
      <c r="NE198" s="84"/>
      <c r="NF198" s="84"/>
      <c r="NG198" s="84"/>
      <c r="NH198" s="84"/>
      <c r="NI198" s="84"/>
      <c r="NJ198" s="84"/>
      <c r="NK198" s="84"/>
      <c r="NL198" s="84"/>
      <c r="NM198" s="84"/>
      <c r="NN198" s="84"/>
      <c r="NO198" s="84"/>
      <c r="NP198" s="84"/>
      <c r="NQ198" s="84"/>
      <c r="NR198" s="84"/>
      <c r="NS198" s="84"/>
      <c r="NT198" s="84"/>
      <c r="NU198" s="84"/>
      <c r="NV198" s="84"/>
      <c r="NW198" s="84"/>
    </row>
    <row r="199" spans="1:387" s="40" customFormat="1" ht="100.5" customHeight="1" x14ac:dyDescent="0.25">
      <c r="A199" s="79"/>
      <c r="B199" s="79">
        <v>1</v>
      </c>
      <c r="C199" s="79"/>
      <c r="D199" s="79"/>
      <c r="E199" s="79"/>
      <c r="F199" s="30"/>
      <c r="G199" s="30"/>
      <c r="H199" s="30">
        <v>1</v>
      </c>
      <c r="I199" s="30"/>
      <c r="J199" s="30"/>
      <c r="K199" s="30"/>
      <c r="L199" s="30"/>
      <c r="M199" s="32" t="s">
        <v>1856</v>
      </c>
      <c r="N199" s="33" t="s">
        <v>309</v>
      </c>
      <c r="O199" s="3" t="s">
        <v>1870</v>
      </c>
      <c r="P199" s="34" t="s">
        <v>2168</v>
      </c>
      <c r="Q199" s="10" t="s">
        <v>1951</v>
      </c>
      <c r="R199" s="32" t="s">
        <v>1864</v>
      </c>
      <c r="S199" s="35" t="s">
        <v>1865</v>
      </c>
      <c r="T199" s="82">
        <v>44824</v>
      </c>
      <c r="U199" s="82">
        <v>44833</v>
      </c>
      <c r="V199" s="82">
        <v>44910</v>
      </c>
      <c r="W199" s="36">
        <v>10000000</v>
      </c>
      <c r="X199" s="19">
        <v>0</v>
      </c>
      <c r="Y199" s="19">
        <v>0</v>
      </c>
      <c r="Z199" s="19">
        <v>0</v>
      </c>
      <c r="AA199" s="19">
        <v>0</v>
      </c>
      <c r="AB199" s="22">
        <f t="shared" ref="AB199:AB224" si="26">W199+X199+Y199+Z199+AA199</f>
        <v>10000000</v>
      </c>
      <c r="AC199" s="19">
        <v>0</v>
      </c>
      <c r="AD199" s="22">
        <f t="shared" si="24"/>
        <v>10000000</v>
      </c>
      <c r="AE199" s="20">
        <v>0</v>
      </c>
      <c r="AF199" s="22">
        <f t="shared" si="25"/>
        <v>10000000</v>
      </c>
      <c r="AG199" s="38" t="s">
        <v>1859</v>
      </c>
      <c r="AH199" s="37" t="s">
        <v>1013</v>
      </c>
      <c r="AI199" s="37" t="s">
        <v>1237</v>
      </c>
      <c r="AJ199" s="39">
        <v>86002030</v>
      </c>
      <c r="AK199" s="39">
        <v>9</v>
      </c>
      <c r="AL199" s="37" t="s">
        <v>1866</v>
      </c>
      <c r="AM199" s="39">
        <v>7566060</v>
      </c>
      <c r="AN199" s="108" t="s">
        <v>145</v>
      </c>
      <c r="AO199" s="109" t="s">
        <v>146</v>
      </c>
      <c r="AP199" s="84"/>
      <c r="AQ199" s="84"/>
      <c r="AR199" s="84"/>
      <c r="AS199" s="84"/>
      <c r="AT199" s="84"/>
      <c r="AU199" s="84"/>
      <c r="AV199" s="84"/>
      <c r="AW199" s="84"/>
      <c r="AX199" s="84"/>
      <c r="AY199" s="84"/>
      <c r="AZ199" s="84"/>
      <c r="BA199" s="84"/>
      <c r="BB199" s="84"/>
      <c r="BC199" s="84"/>
      <c r="BD199" s="84"/>
      <c r="BE199" s="84"/>
      <c r="BF199" s="84"/>
      <c r="BG199" s="84"/>
      <c r="BH199" s="84"/>
      <c r="BI199" s="84"/>
      <c r="BJ199" s="84"/>
      <c r="BK199" s="84"/>
      <c r="BL199" s="84"/>
      <c r="BM199" s="84"/>
      <c r="BN199" s="84"/>
      <c r="BO199" s="84"/>
      <c r="BP199" s="84"/>
      <c r="BQ199" s="84"/>
      <c r="BR199" s="84"/>
      <c r="BS199" s="84"/>
      <c r="BT199" s="84"/>
      <c r="BU199" s="84"/>
      <c r="BV199" s="84"/>
      <c r="BW199" s="84"/>
      <c r="BX199" s="84"/>
      <c r="BY199" s="84"/>
      <c r="BZ199" s="84"/>
      <c r="CA199" s="84"/>
      <c r="CB199" s="84"/>
      <c r="CC199" s="84"/>
      <c r="CD199" s="84"/>
      <c r="CE199" s="84"/>
      <c r="CF199" s="84"/>
      <c r="CG199" s="84"/>
      <c r="CH199" s="84"/>
      <c r="CI199" s="84"/>
      <c r="CJ199" s="84"/>
      <c r="CK199" s="84"/>
      <c r="CL199" s="84"/>
      <c r="CM199" s="84"/>
      <c r="CN199" s="84"/>
      <c r="CO199" s="84"/>
      <c r="CP199" s="84"/>
      <c r="CQ199" s="84"/>
      <c r="CR199" s="84"/>
      <c r="CS199" s="84"/>
      <c r="CT199" s="84"/>
      <c r="CU199" s="84"/>
      <c r="CV199" s="84"/>
      <c r="CW199" s="84"/>
      <c r="CX199" s="84"/>
      <c r="CY199" s="84"/>
      <c r="CZ199" s="84"/>
      <c r="DA199" s="84"/>
      <c r="DB199" s="84"/>
      <c r="DC199" s="84"/>
      <c r="DD199" s="84"/>
      <c r="DE199" s="84"/>
      <c r="DF199" s="84"/>
      <c r="DG199" s="84"/>
      <c r="DH199" s="84"/>
      <c r="DI199" s="84"/>
      <c r="DJ199" s="84"/>
      <c r="DK199" s="84"/>
      <c r="DL199" s="84"/>
      <c r="DM199" s="84"/>
      <c r="DN199" s="84"/>
      <c r="DO199" s="84"/>
      <c r="DP199" s="84"/>
      <c r="DQ199" s="84"/>
      <c r="DR199" s="84"/>
      <c r="DS199" s="84"/>
      <c r="DT199" s="84"/>
      <c r="DU199" s="84"/>
      <c r="DV199" s="84"/>
      <c r="DW199" s="84"/>
      <c r="DX199" s="84"/>
      <c r="DY199" s="84"/>
      <c r="DZ199" s="84"/>
      <c r="EA199" s="84"/>
      <c r="EB199" s="84"/>
      <c r="EC199" s="84"/>
      <c r="ED199" s="84"/>
      <c r="EE199" s="84"/>
      <c r="EF199" s="84"/>
      <c r="EG199" s="84"/>
      <c r="EH199" s="84"/>
      <c r="EI199" s="84"/>
      <c r="EJ199" s="84"/>
      <c r="EK199" s="84"/>
      <c r="EL199" s="84"/>
      <c r="EM199" s="84"/>
      <c r="EN199" s="84"/>
      <c r="EO199" s="84"/>
      <c r="EP199" s="84"/>
      <c r="EQ199" s="84"/>
      <c r="ER199" s="84"/>
      <c r="ES199" s="84"/>
      <c r="ET199" s="84"/>
      <c r="EU199" s="84"/>
      <c r="EV199" s="84"/>
      <c r="EW199" s="84"/>
      <c r="EX199" s="84"/>
      <c r="EY199" s="84"/>
      <c r="EZ199" s="84"/>
      <c r="FA199" s="84"/>
      <c r="FB199" s="84"/>
      <c r="FC199" s="84"/>
      <c r="FD199" s="84"/>
      <c r="FE199" s="84"/>
      <c r="FF199" s="84"/>
      <c r="FG199" s="84"/>
      <c r="FH199" s="84"/>
      <c r="FI199" s="84"/>
      <c r="FJ199" s="84"/>
      <c r="FK199" s="84"/>
      <c r="FL199" s="84"/>
      <c r="FM199" s="84"/>
      <c r="FN199" s="84"/>
      <c r="FO199" s="84"/>
      <c r="FP199" s="84"/>
      <c r="FQ199" s="84"/>
      <c r="FR199" s="84"/>
      <c r="FS199" s="84"/>
      <c r="FT199" s="84"/>
      <c r="FU199" s="84"/>
      <c r="FV199" s="84"/>
      <c r="FW199" s="84"/>
      <c r="FX199" s="84"/>
      <c r="FY199" s="84"/>
      <c r="FZ199" s="84"/>
      <c r="GA199" s="84"/>
      <c r="GB199" s="84"/>
      <c r="GC199" s="84"/>
      <c r="GD199" s="84"/>
      <c r="GE199" s="84"/>
      <c r="GF199" s="84"/>
      <c r="GG199" s="84"/>
      <c r="GH199" s="84"/>
      <c r="GI199" s="84"/>
      <c r="GJ199" s="84"/>
      <c r="GK199" s="84"/>
      <c r="GL199" s="84"/>
      <c r="GM199" s="84"/>
      <c r="GN199" s="84"/>
      <c r="GO199" s="84"/>
      <c r="GP199" s="84"/>
      <c r="GQ199" s="84"/>
      <c r="GR199" s="84"/>
      <c r="GS199" s="84"/>
      <c r="GT199" s="84"/>
      <c r="GU199" s="84"/>
      <c r="GV199" s="84"/>
      <c r="GW199" s="84"/>
      <c r="GX199" s="84"/>
      <c r="GY199" s="84"/>
      <c r="GZ199" s="84"/>
      <c r="HA199" s="84"/>
      <c r="HB199" s="84"/>
      <c r="HC199" s="84"/>
      <c r="HD199" s="84"/>
      <c r="HE199" s="84"/>
      <c r="HF199" s="84"/>
      <c r="HG199" s="84"/>
      <c r="HH199" s="84"/>
      <c r="HI199" s="84"/>
      <c r="HJ199" s="84"/>
      <c r="HK199" s="84"/>
      <c r="HL199" s="84"/>
      <c r="HM199" s="84"/>
      <c r="HN199" s="84"/>
      <c r="HO199" s="84"/>
      <c r="HP199" s="84"/>
      <c r="HQ199" s="84"/>
      <c r="HR199" s="84"/>
      <c r="HS199" s="84"/>
      <c r="HT199" s="84"/>
      <c r="HU199" s="84"/>
      <c r="HV199" s="84"/>
      <c r="HW199" s="84"/>
      <c r="HX199" s="84"/>
      <c r="HY199" s="84"/>
      <c r="HZ199" s="84"/>
      <c r="IA199" s="84"/>
      <c r="IB199" s="84"/>
      <c r="IC199" s="84"/>
      <c r="ID199" s="84"/>
      <c r="IE199" s="84"/>
      <c r="IF199" s="84"/>
      <c r="IG199" s="84"/>
      <c r="IH199" s="84"/>
      <c r="II199" s="84"/>
      <c r="IJ199" s="84"/>
      <c r="IK199" s="84"/>
      <c r="IL199" s="84"/>
      <c r="IM199" s="84"/>
      <c r="IN199" s="84"/>
      <c r="IO199" s="84"/>
      <c r="IP199" s="84"/>
      <c r="IQ199" s="84"/>
      <c r="IR199" s="84"/>
      <c r="IS199" s="84"/>
      <c r="IT199" s="84"/>
      <c r="IU199" s="84"/>
      <c r="IV199" s="84"/>
      <c r="IW199" s="84"/>
      <c r="IX199" s="84"/>
      <c r="IY199" s="84"/>
      <c r="IZ199" s="84"/>
      <c r="JA199" s="84"/>
      <c r="JB199" s="84"/>
      <c r="JC199" s="84"/>
      <c r="JD199" s="84"/>
      <c r="JE199" s="84"/>
      <c r="JF199" s="84"/>
      <c r="JG199" s="84"/>
      <c r="JH199" s="84"/>
      <c r="JI199" s="84"/>
      <c r="JJ199" s="84"/>
      <c r="JK199" s="84"/>
      <c r="JL199" s="84"/>
      <c r="JM199" s="84"/>
      <c r="JN199" s="84"/>
      <c r="JO199" s="84"/>
      <c r="JP199" s="84"/>
      <c r="JQ199" s="84"/>
      <c r="JR199" s="84"/>
      <c r="JS199" s="84"/>
      <c r="JT199" s="84"/>
      <c r="JU199" s="84"/>
      <c r="JV199" s="84"/>
      <c r="JW199" s="84"/>
      <c r="JX199" s="84"/>
      <c r="JY199" s="84"/>
      <c r="JZ199" s="84"/>
      <c r="KA199" s="84"/>
      <c r="KB199" s="84"/>
      <c r="KC199" s="84"/>
      <c r="KD199" s="84"/>
      <c r="KE199" s="84"/>
      <c r="KF199" s="84"/>
      <c r="KG199" s="84"/>
      <c r="KH199" s="84"/>
      <c r="KI199" s="84"/>
      <c r="KJ199" s="84"/>
      <c r="KK199" s="84"/>
      <c r="KL199" s="84"/>
      <c r="KM199" s="84"/>
      <c r="KN199" s="84"/>
      <c r="KO199" s="84"/>
      <c r="KP199" s="84"/>
      <c r="KQ199" s="84"/>
      <c r="KR199" s="84"/>
      <c r="KS199" s="84"/>
      <c r="KT199" s="84"/>
      <c r="KU199" s="84"/>
      <c r="KV199" s="84"/>
      <c r="KW199" s="84"/>
      <c r="KX199" s="84"/>
      <c r="KY199" s="84"/>
      <c r="KZ199" s="84"/>
      <c r="LA199" s="84"/>
      <c r="LB199" s="84"/>
      <c r="LC199" s="84"/>
      <c r="LD199" s="84"/>
      <c r="LE199" s="84"/>
      <c r="LF199" s="84"/>
      <c r="LG199" s="84"/>
      <c r="LH199" s="84"/>
      <c r="LI199" s="84"/>
      <c r="LJ199" s="84"/>
      <c r="LK199" s="84"/>
      <c r="LL199" s="84"/>
      <c r="LM199" s="84"/>
      <c r="LN199" s="84"/>
      <c r="LO199" s="84"/>
      <c r="LP199" s="84"/>
      <c r="LQ199" s="84"/>
      <c r="LR199" s="84"/>
      <c r="LS199" s="84"/>
      <c r="LT199" s="84"/>
      <c r="LU199" s="84"/>
      <c r="LV199" s="84"/>
      <c r="LW199" s="84"/>
      <c r="LX199" s="84"/>
      <c r="LY199" s="84"/>
      <c r="LZ199" s="84"/>
      <c r="MA199" s="84"/>
      <c r="MB199" s="84"/>
      <c r="MC199" s="84"/>
      <c r="MD199" s="84"/>
      <c r="ME199" s="84"/>
      <c r="MF199" s="84"/>
      <c r="MG199" s="84"/>
      <c r="MH199" s="84"/>
      <c r="MI199" s="84"/>
      <c r="MJ199" s="84"/>
      <c r="MK199" s="84"/>
      <c r="ML199" s="84"/>
      <c r="MM199" s="84"/>
      <c r="MN199" s="84"/>
      <c r="MO199" s="84"/>
      <c r="MP199" s="84"/>
      <c r="MQ199" s="84"/>
      <c r="MR199" s="84"/>
      <c r="MS199" s="84"/>
      <c r="MT199" s="84"/>
      <c r="MU199" s="84"/>
      <c r="MV199" s="84"/>
      <c r="MW199" s="84"/>
      <c r="MX199" s="84"/>
      <c r="MY199" s="84"/>
      <c r="MZ199" s="84"/>
      <c r="NA199" s="84"/>
      <c r="NB199" s="84"/>
      <c r="NC199" s="84"/>
      <c r="ND199" s="84"/>
      <c r="NE199" s="84"/>
      <c r="NF199" s="84"/>
      <c r="NG199" s="84"/>
      <c r="NH199" s="84"/>
      <c r="NI199" s="84"/>
      <c r="NJ199" s="84"/>
      <c r="NK199" s="84"/>
      <c r="NL199" s="84"/>
      <c r="NM199" s="84"/>
      <c r="NN199" s="84"/>
      <c r="NO199" s="84"/>
      <c r="NP199" s="84"/>
      <c r="NQ199" s="84"/>
      <c r="NR199" s="84"/>
      <c r="NS199" s="84"/>
      <c r="NT199" s="84"/>
      <c r="NU199" s="84"/>
      <c r="NV199" s="84"/>
      <c r="NW199" s="84"/>
    </row>
    <row r="200" spans="1:387" s="40" customFormat="1" ht="100.5" customHeight="1" x14ac:dyDescent="0.25">
      <c r="A200" s="79"/>
      <c r="B200" s="79">
        <v>1</v>
      </c>
      <c r="C200" s="79"/>
      <c r="D200" s="79"/>
      <c r="E200" s="79"/>
      <c r="F200" s="30"/>
      <c r="G200" s="30"/>
      <c r="H200" s="30">
        <v>1</v>
      </c>
      <c r="I200" s="30"/>
      <c r="J200" s="30"/>
      <c r="K200" s="30"/>
      <c r="L200" s="30"/>
      <c r="M200" s="32" t="s">
        <v>1856</v>
      </c>
      <c r="N200" s="33" t="s">
        <v>309</v>
      </c>
      <c r="O200" s="3" t="s">
        <v>1870</v>
      </c>
      <c r="P200" s="34" t="s">
        <v>2168</v>
      </c>
      <c r="Q200" s="10" t="s">
        <v>1953</v>
      </c>
      <c r="R200" s="32" t="s">
        <v>1858</v>
      </c>
      <c r="S200" s="35" t="s">
        <v>1857</v>
      </c>
      <c r="T200" s="82">
        <v>44824</v>
      </c>
      <c r="U200" s="82">
        <v>44830</v>
      </c>
      <c r="V200" s="82">
        <v>44910</v>
      </c>
      <c r="W200" s="36">
        <v>15000000</v>
      </c>
      <c r="X200" s="19">
        <v>0</v>
      </c>
      <c r="Y200" s="19">
        <v>0</v>
      </c>
      <c r="Z200" s="19">
        <v>0</v>
      </c>
      <c r="AA200" s="19">
        <v>0</v>
      </c>
      <c r="AB200" s="22">
        <f t="shared" si="26"/>
        <v>15000000</v>
      </c>
      <c r="AC200" s="19">
        <v>0</v>
      </c>
      <c r="AD200" s="22">
        <f t="shared" si="24"/>
        <v>15000000</v>
      </c>
      <c r="AE200" s="20">
        <v>0</v>
      </c>
      <c r="AF200" s="22">
        <f t="shared" si="25"/>
        <v>15000000</v>
      </c>
      <c r="AG200" s="38" t="s">
        <v>1859</v>
      </c>
      <c r="AH200" s="37" t="s">
        <v>1013</v>
      </c>
      <c r="AI200" s="37" t="s">
        <v>150</v>
      </c>
      <c r="AJ200" s="39">
        <v>811019499</v>
      </c>
      <c r="AK200" s="39">
        <v>7</v>
      </c>
      <c r="AL200" s="37" t="s">
        <v>1860</v>
      </c>
      <c r="AM200" s="39">
        <v>2684904</v>
      </c>
      <c r="AN200" s="108" t="s">
        <v>1159</v>
      </c>
      <c r="AO200" s="109" t="s">
        <v>130</v>
      </c>
      <c r="AP200" s="84"/>
      <c r="AQ200" s="84"/>
      <c r="AR200" s="84"/>
      <c r="AS200" s="84"/>
      <c r="AT200" s="84"/>
      <c r="AU200" s="84"/>
      <c r="AV200" s="84"/>
      <c r="AW200" s="84"/>
      <c r="AX200" s="84"/>
      <c r="AY200" s="84"/>
      <c r="AZ200" s="84"/>
      <c r="BA200" s="84"/>
      <c r="BB200" s="84"/>
      <c r="BC200" s="84"/>
      <c r="BD200" s="84"/>
      <c r="BE200" s="84"/>
      <c r="BF200" s="84"/>
      <c r="BG200" s="84"/>
      <c r="BH200" s="84"/>
      <c r="BI200" s="84"/>
      <c r="BJ200" s="84"/>
      <c r="BK200" s="84"/>
      <c r="BL200" s="84"/>
      <c r="BM200" s="84"/>
      <c r="BN200" s="84"/>
      <c r="BO200" s="84"/>
      <c r="BP200" s="84"/>
      <c r="BQ200" s="84"/>
      <c r="BR200" s="84"/>
      <c r="BS200" s="84"/>
      <c r="BT200" s="84"/>
      <c r="BU200" s="84"/>
      <c r="BV200" s="84"/>
      <c r="BW200" s="84"/>
      <c r="BX200" s="84"/>
      <c r="BY200" s="84"/>
      <c r="BZ200" s="84"/>
      <c r="CA200" s="84"/>
      <c r="CB200" s="84"/>
      <c r="CC200" s="84"/>
      <c r="CD200" s="84"/>
      <c r="CE200" s="84"/>
      <c r="CF200" s="84"/>
      <c r="CG200" s="84"/>
      <c r="CH200" s="84"/>
      <c r="CI200" s="84"/>
      <c r="CJ200" s="84"/>
      <c r="CK200" s="84"/>
      <c r="CL200" s="84"/>
      <c r="CM200" s="84"/>
      <c r="CN200" s="84"/>
      <c r="CO200" s="84"/>
      <c r="CP200" s="84"/>
      <c r="CQ200" s="84"/>
      <c r="CR200" s="84"/>
      <c r="CS200" s="84"/>
      <c r="CT200" s="84"/>
      <c r="CU200" s="84"/>
      <c r="CV200" s="84"/>
      <c r="CW200" s="84"/>
      <c r="CX200" s="84"/>
      <c r="CY200" s="84"/>
      <c r="CZ200" s="84"/>
      <c r="DA200" s="84"/>
      <c r="DB200" s="84"/>
      <c r="DC200" s="84"/>
      <c r="DD200" s="84"/>
      <c r="DE200" s="84"/>
      <c r="DF200" s="84"/>
      <c r="DG200" s="84"/>
      <c r="DH200" s="84"/>
      <c r="DI200" s="84"/>
      <c r="DJ200" s="84"/>
      <c r="DK200" s="84"/>
      <c r="DL200" s="84"/>
      <c r="DM200" s="84"/>
      <c r="DN200" s="84"/>
      <c r="DO200" s="84"/>
      <c r="DP200" s="84"/>
      <c r="DQ200" s="84"/>
      <c r="DR200" s="84"/>
      <c r="DS200" s="84"/>
      <c r="DT200" s="84"/>
      <c r="DU200" s="84"/>
      <c r="DV200" s="84"/>
      <c r="DW200" s="84"/>
      <c r="DX200" s="84"/>
      <c r="DY200" s="84"/>
      <c r="DZ200" s="84"/>
      <c r="EA200" s="84"/>
      <c r="EB200" s="84"/>
      <c r="EC200" s="84"/>
      <c r="ED200" s="84"/>
      <c r="EE200" s="84"/>
      <c r="EF200" s="84"/>
      <c r="EG200" s="84"/>
      <c r="EH200" s="84"/>
      <c r="EI200" s="84"/>
      <c r="EJ200" s="84"/>
      <c r="EK200" s="84"/>
      <c r="EL200" s="84"/>
      <c r="EM200" s="84"/>
      <c r="EN200" s="84"/>
      <c r="EO200" s="84"/>
      <c r="EP200" s="84"/>
      <c r="EQ200" s="84"/>
      <c r="ER200" s="84"/>
      <c r="ES200" s="84"/>
      <c r="ET200" s="84"/>
      <c r="EU200" s="84"/>
      <c r="EV200" s="84"/>
      <c r="EW200" s="84"/>
      <c r="EX200" s="84"/>
      <c r="EY200" s="84"/>
      <c r="EZ200" s="84"/>
      <c r="FA200" s="84"/>
      <c r="FB200" s="84"/>
      <c r="FC200" s="84"/>
      <c r="FD200" s="84"/>
      <c r="FE200" s="84"/>
      <c r="FF200" s="84"/>
      <c r="FG200" s="84"/>
      <c r="FH200" s="84"/>
      <c r="FI200" s="84"/>
      <c r="FJ200" s="84"/>
      <c r="FK200" s="84"/>
      <c r="FL200" s="84"/>
      <c r="FM200" s="84"/>
      <c r="FN200" s="84"/>
      <c r="FO200" s="84"/>
      <c r="FP200" s="84"/>
      <c r="FQ200" s="84"/>
      <c r="FR200" s="84"/>
      <c r="FS200" s="84"/>
      <c r="FT200" s="84"/>
      <c r="FU200" s="84"/>
      <c r="FV200" s="84"/>
      <c r="FW200" s="84"/>
      <c r="FX200" s="84"/>
      <c r="FY200" s="84"/>
      <c r="FZ200" s="84"/>
      <c r="GA200" s="84"/>
      <c r="GB200" s="84"/>
      <c r="GC200" s="84"/>
      <c r="GD200" s="84"/>
      <c r="GE200" s="84"/>
      <c r="GF200" s="84"/>
      <c r="GG200" s="84"/>
      <c r="GH200" s="84"/>
      <c r="GI200" s="84"/>
      <c r="GJ200" s="84"/>
      <c r="GK200" s="84"/>
      <c r="GL200" s="84"/>
      <c r="GM200" s="84"/>
      <c r="GN200" s="84"/>
      <c r="GO200" s="84"/>
      <c r="GP200" s="84"/>
      <c r="GQ200" s="84"/>
      <c r="GR200" s="84"/>
      <c r="GS200" s="84"/>
      <c r="GT200" s="84"/>
      <c r="GU200" s="84"/>
      <c r="GV200" s="84"/>
      <c r="GW200" s="84"/>
      <c r="GX200" s="84"/>
      <c r="GY200" s="84"/>
      <c r="GZ200" s="84"/>
      <c r="HA200" s="84"/>
      <c r="HB200" s="84"/>
      <c r="HC200" s="84"/>
      <c r="HD200" s="84"/>
      <c r="HE200" s="84"/>
      <c r="HF200" s="84"/>
      <c r="HG200" s="84"/>
      <c r="HH200" s="84"/>
      <c r="HI200" s="84"/>
      <c r="HJ200" s="84"/>
      <c r="HK200" s="84"/>
      <c r="HL200" s="84"/>
      <c r="HM200" s="84"/>
      <c r="HN200" s="84"/>
      <c r="HO200" s="84"/>
      <c r="HP200" s="84"/>
      <c r="HQ200" s="84"/>
      <c r="HR200" s="84"/>
      <c r="HS200" s="84"/>
      <c r="HT200" s="84"/>
      <c r="HU200" s="84"/>
      <c r="HV200" s="84"/>
      <c r="HW200" s="84"/>
      <c r="HX200" s="84"/>
      <c r="HY200" s="84"/>
      <c r="HZ200" s="84"/>
      <c r="IA200" s="84"/>
      <c r="IB200" s="84"/>
      <c r="IC200" s="84"/>
      <c r="ID200" s="84"/>
      <c r="IE200" s="84"/>
      <c r="IF200" s="84"/>
      <c r="IG200" s="84"/>
      <c r="IH200" s="84"/>
      <c r="II200" s="84"/>
      <c r="IJ200" s="84"/>
      <c r="IK200" s="84"/>
      <c r="IL200" s="84"/>
      <c r="IM200" s="84"/>
      <c r="IN200" s="84"/>
      <c r="IO200" s="84"/>
      <c r="IP200" s="84"/>
      <c r="IQ200" s="84"/>
      <c r="IR200" s="84"/>
      <c r="IS200" s="84"/>
      <c r="IT200" s="84"/>
      <c r="IU200" s="84"/>
      <c r="IV200" s="84"/>
      <c r="IW200" s="84"/>
      <c r="IX200" s="84"/>
      <c r="IY200" s="84"/>
      <c r="IZ200" s="84"/>
      <c r="JA200" s="84"/>
      <c r="JB200" s="84"/>
      <c r="JC200" s="84"/>
      <c r="JD200" s="84"/>
      <c r="JE200" s="84"/>
      <c r="JF200" s="84"/>
      <c r="JG200" s="84"/>
      <c r="JH200" s="84"/>
      <c r="JI200" s="84"/>
      <c r="JJ200" s="84"/>
      <c r="JK200" s="84"/>
      <c r="JL200" s="84"/>
      <c r="JM200" s="84"/>
      <c r="JN200" s="84"/>
      <c r="JO200" s="84"/>
      <c r="JP200" s="84"/>
      <c r="JQ200" s="84"/>
      <c r="JR200" s="84"/>
      <c r="JS200" s="84"/>
      <c r="JT200" s="84"/>
      <c r="JU200" s="84"/>
      <c r="JV200" s="84"/>
      <c r="JW200" s="84"/>
      <c r="JX200" s="84"/>
      <c r="JY200" s="84"/>
      <c r="JZ200" s="84"/>
      <c r="KA200" s="84"/>
      <c r="KB200" s="84"/>
      <c r="KC200" s="84"/>
      <c r="KD200" s="84"/>
      <c r="KE200" s="84"/>
      <c r="KF200" s="84"/>
      <c r="KG200" s="84"/>
      <c r="KH200" s="84"/>
      <c r="KI200" s="84"/>
      <c r="KJ200" s="84"/>
      <c r="KK200" s="84"/>
      <c r="KL200" s="84"/>
      <c r="KM200" s="84"/>
      <c r="KN200" s="84"/>
      <c r="KO200" s="84"/>
      <c r="KP200" s="84"/>
      <c r="KQ200" s="84"/>
      <c r="KR200" s="84"/>
      <c r="KS200" s="84"/>
      <c r="KT200" s="84"/>
      <c r="KU200" s="84"/>
      <c r="KV200" s="84"/>
      <c r="KW200" s="84"/>
      <c r="KX200" s="84"/>
      <c r="KY200" s="84"/>
      <c r="KZ200" s="84"/>
      <c r="LA200" s="84"/>
      <c r="LB200" s="84"/>
      <c r="LC200" s="84"/>
      <c r="LD200" s="84"/>
      <c r="LE200" s="84"/>
      <c r="LF200" s="84"/>
      <c r="LG200" s="84"/>
      <c r="LH200" s="84"/>
      <c r="LI200" s="84"/>
      <c r="LJ200" s="84"/>
      <c r="LK200" s="84"/>
      <c r="LL200" s="84"/>
      <c r="LM200" s="84"/>
      <c r="LN200" s="84"/>
      <c r="LO200" s="84"/>
      <c r="LP200" s="84"/>
      <c r="LQ200" s="84"/>
      <c r="LR200" s="84"/>
      <c r="LS200" s="84"/>
      <c r="LT200" s="84"/>
      <c r="LU200" s="84"/>
      <c r="LV200" s="84"/>
      <c r="LW200" s="84"/>
      <c r="LX200" s="84"/>
      <c r="LY200" s="84"/>
      <c r="LZ200" s="84"/>
      <c r="MA200" s="84"/>
      <c r="MB200" s="84"/>
      <c r="MC200" s="84"/>
      <c r="MD200" s="84"/>
      <c r="ME200" s="84"/>
      <c r="MF200" s="84"/>
      <c r="MG200" s="84"/>
      <c r="MH200" s="84"/>
      <c r="MI200" s="84"/>
      <c r="MJ200" s="84"/>
      <c r="MK200" s="84"/>
      <c r="ML200" s="84"/>
      <c r="MM200" s="84"/>
      <c r="MN200" s="84"/>
      <c r="MO200" s="84"/>
      <c r="MP200" s="84"/>
      <c r="MQ200" s="84"/>
      <c r="MR200" s="84"/>
      <c r="MS200" s="84"/>
      <c r="MT200" s="84"/>
      <c r="MU200" s="84"/>
      <c r="MV200" s="84"/>
      <c r="MW200" s="84"/>
      <c r="MX200" s="84"/>
      <c r="MY200" s="84"/>
      <c r="MZ200" s="84"/>
      <c r="NA200" s="84"/>
      <c r="NB200" s="84"/>
      <c r="NC200" s="84"/>
      <c r="ND200" s="84"/>
      <c r="NE200" s="84"/>
      <c r="NF200" s="84"/>
      <c r="NG200" s="84"/>
      <c r="NH200" s="84"/>
      <c r="NI200" s="84"/>
      <c r="NJ200" s="84"/>
      <c r="NK200" s="84"/>
      <c r="NL200" s="84"/>
      <c r="NM200" s="84"/>
      <c r="NN200" s="84"/>
      <c r="NO200" s="84"/>
      <c r="NP200" s="84"/>
      <c r="NQ200" s="84"/>
      <c r="NR200" s="84"/>
      <c r="NS200" s="84"/>
      <c r="NT200" s="84"/>
      <c r="NU200" s="84"/>
      <c r="NV200" s="84"/>
      <c r="NW200" s="84"/>
    </row>
    <row r="201" spans="1:387" s="40" customFormat="1" ht="100.5" customHeight="1" x14ac:dyDescent="0.25">
      <c r="A201" s="79">
        <v>1</v>
      </c>
      <c r="B201" s="79"/>
      <c r="C201" s="79"/>
      <c r="D201" s="79"/>
      <c r="E201" s="79"/>
      <c r="F201" s="30"/>
      <c r="G201" s="30"/>
      <c r="H201" s="30">
        <v>1</v>
      </c>
      <c r="I201" s="30"/>
      <c r="J201" s="30"/>
      <c r="K201" s="30"/>
      <c r="L201" s="30"/>
      <c r="M201" s="32" t="s">
        <v>1868</v>
      </c>
      <c r="N201" s="33" t="s">
        <v>309</v>
      </c>
      <c r="O201" s="3" t="s">
        <v>1871</v>
      </c>
      <c r="P201" s="34" t="s">
        <v>2169</v>
      </c>
      <c r="Q201" s="10" t="s">
        <v>1952</v>
      </c>
      <c r="R201" s="32" t="s">
        <v>1869</v>
      </c>
      <c r="S201" s="35" t="s">
        <v>1990</v>
      </c>
      <c r="T201" s="82">
        <v>44823</v>
      </c>
      <c r="U201" s="82">
        <v>44834</v>
      </c>
      <c r="V201" s="82">
        <v>44910</v>
      </c>
      <c r="W201" s="36">
        <v>60000000</v>
      </c>
      <c r="X201" s="19">
        <v>0</v>
      </c>
      <c r="Y201" s="19">
        <v>0</v>
      </c>
      <c r="Z201" s="19">
        <v>0</v>
      </c>
      <c r="AA201" s="19">
        <v>0</v>
      </c>
      <c r="AB201" s="22">
        <f t="shared" si="26"/>
        <v>60000000</v>
      </c>
      <c r="AC201" s="19">
        <v>0</v>
      </c>
      <c r="AD201" s="22">
        <f>AB201+AC201</f>
        <v>60000000</v>
      </c>
      <c r="AE201" s="20">
        <v>0</v>
      </c>
      <c r="AF201" s="22">
        <f>AD201-AE201</f>
        <v>60000000</v>
      </c>
      <c r="AG201" s="38" t="s">
        <v>78</v>
      </c>
      <c r="AH201" s="37" t="s">
        <v>1013</v>
      </c>
      <c r="AI201" s="37" t="s">
        <v>304</v>
      </c>
      <c r="AJ201" s="39">
        <v>830005860</v>
      </c>
      <c r="AK201" s="39">
        <v>1</v>
      </c>
      <c r="AL201" s="37" t="s">
        <v>305</v>
      </c>
      <c r="AM201" s="39">
        <v>6184188</v>
      </c>
      <c r="AN201" s="108" t="s">
        <v>389</v>
      </c>
      <c r="AO201" s="109" t="s">
        <v>20</v>
      </c>
      <c r="AP201" s="84"/>
      <c r="AQ201" s="84"/>
      <c r="AR201" s="84"/>
      <c r="AS201" s="84"/>
      <c r="AT201" s="84"/>
      <c r="AU201" s="84"/>
      <c r="AV201" s="84"/>
      <c r="AW201" s="84"/>
      <c r="AX201" s="84"/>
      <c r="AY201" s="84"/>
      <c r="AZ201" s="84"/>
      <c r="BA201" s="84"/>
      <c r="BB201" s="84"/>
      <c r="BC201" s="84"/>
      <c r="BD201" s="84"/>
      <c r="BE201" s="84"/>
      <c r="BF201" s="84"/>
      <c r="BG201" s="84"/>
      <c r="BH201" s="84"/>
      <c r="BI201" s="84"/>
      <c r="BJ201" s="84"/>
      <c r="BK201" s="84"/>
      <c r="BL201" s="84"/>
      <c r="BM201" s="84"/>
      <c r="BN201" s="84"/>
      <c r="BO201" s="84"/>
      <c r="BP201" s="84"/>
      <c r="BQ201" s="84"/>
      <c r="BR201" s="84"/>
      <c r="BS201" s="84"/>
      <c r="BT201" s="84"/>
      <c r="BU201" s="84"/>
      <c r="BV201" s="84"/>
      <c r="BW201" s="84"/>
      <c r="BX201" s="84"/>
      <c r="BY201" s="84"/>
      <c r="BZ201" s="84"/>
      <c r="CA201" s="84"/>
      <c r="CB201" s="84"/>
      <c r="CC201" s="84"/>
      <c r="CD201" s="84"/>
      <c r="CE201" s="84"/>
      <c r="CF201" s="84"/>
      <c r="CG201" s="84"/>
      <c r="CH201" s="84"/>
      <c r="CI201" s="84"/>
      <c r="CJ201" s="84"/>
      <c r="CK201" s="84"/>
      <c r="CL201" s="84"/>
      <c r="CM201" s="84"/>
      <c r="CN201" s="84"/>
      <c r="CO201" s="84"/>
      <c r="CP201" s="84"/>
      <c r="CQ201" s="84"/>
      <c r="CR201" s="84"/>
      <c r="CS201" s="84"/>
      <c r="CT201" s="84"/>
      <c r="CU201" s="84"/>
      <c r="CV201" s="84"/>
      <c r="CW201" s="84"/>
      <c r="CX201" s="84"/>
      <c r="CY201" s="84"/>
      <c r="CZ201" s="84"/>
      <c r="DA201" s="84"/>
      <c r="DB201" s="84"/>
      <c r="DC201" s="84"/>
      <c r="DD201" s="84"/>
      <c r="DE201" s="84"/>
      <c r="DF201" s="84"/>
      <c r="DG201" s="84"/>
      <c r="DH201" s="84"/>
      <c r="DI201" s="84"/>
      <c r="DJ201" s="84"/>
      <c r="DK201" s="84"/>
      <c r="DL201" s="84"/>
      <c r="DM201" s="84"/>
      <c r="DN201" s="84"/>
      <c r="DO201" s="84"/>
      <c r="DP201" s="84"/>
      <c r="DQ201" s="84"/>
      <c r="DR201" s="84"/>
      <c r="DS201" s="84"/>
      <c r="DT201" s="84"/>
      <c r="DU201" s="84"/>
      <c r="DV201" s="84"/>
      <c r="DW201" s="84"/>
      <c r="DX201" s="84"/>
      <c r="DY201" s="84"/>
      <c r="DZ201" s="84"/>
      <c r="EA201" s="84"/>
      <c r="EB201" s="84"/>
      <c r="EC201" s="84"/>
      <c r="ED201" s="84"/>
      <c r="EE201" s="84"/>
      <c r="EF201" s="84"/>
      <c r="EG201" s="84"/>
      <c r="EH201" s="84"/>
      <c r="EI201" s="84"/>
      <c r="EJ201" s="84"/>
      <c r="EK201" s="84"/>
      <c r="EL201" s="84"/>
      <c r="EM201" s="84"/>
      <c r="EN201" s="84"/>
      <c r="EO201" s="84"/>
      <c r="EP201" s="84"/>
      <c r="EQ201" s="84"/>
      <c r="ER201" s="84"/>
      <c r="ES201" s="84"/>
      <c r="ET201" s="84"/>
      <c r="EU201" s="84"/>
      <c r="EV201" s="84"/>
      <c r="EW201" s="84"/>
      <c r="EX201" s="84"/>
      <c r="EY201" s="84"/>
      <c r="EZ201" s="84"/>
      <c r="FA201" s="84"/>
      <c r="FB201" s="84"/>
      <c r="FC201" s="84"/>
      <c r="FD201" s="84"/>
      <c r="FE201" s="84"/>
      <c r="FF201" s="84"/>
      <c r="FG201" s="84"/>
      <c r="FH201" s="84"/>
      <c r="FI201" s="84"/>
      <c r="FJ201" s="84"/>
      <c r="FK201" s="84"/>
      <c r="FL201" s="84"/>
      <c r="FM201" s="84"/>
      <c r="FN201" s="84"/>
      <c r="FO201" s="84"/>
      <c r="FP201" s="84"/>
      <c r="FQ201" s="84"/>
      <c r="FR201" s="84"/>
      <c r="FS201" s="84"/>
      <c r="FT201" s="84"/>
      <c r="FU201" s="84"/>
      <c r="FV201" s="84"/>
      <c r="FW201" s="84"/>
      <c r="FX201" s="84"/>
      <c r="FY201" s="84"/>
      <c r="FZ201" s="84"/>
      <c r="GA201" s="84"/>
      <c r="GB201" s="84"/>
      <c r="GC201" s="84"/>
      <c r="GD201" s="84"/>
      <c r="GE201" s="84"/>
      <c r="GF201" s="84"/>
      <c r="GG201" s="84"/>
      <c r="GH201" s="84"/>
      <c r="GI201" s="84"/>
      <c r="GJ201" s="84"/>
      <c r="GK201" s="84"/>
      <c r="GL201" s="84"/>
      <c r="GM201" s="84"/>
      <c r="GN201" s="84"/>
      <c r="GO201" s="84"/>
      <c r="GP201" s="84"/>
      <c r="GQ201" s="84"/>
      <c r="GR201" s="84"/>
      <c r="GS201" s="84"/>
      <c r="GT201" s="84"/>
      <c r="GU201" s="84"/>
      <c r="GV201" s="84"/>
      <c r="GW201" s="84"/>
      <c r="GX201" s="84"/>
      <c r="GY201" s="84"/>
      <c r="GZ201" s="84"/>
      <c r="HA201" s="84"/>
      <c r="HB201" s="84"/>
      <c r="HC201" s="84"/>
      <c r="HD201" s="84"/>
      <c r="HE201" s="84"/>
      <c r="HF201" s="84"/>
      <c r="HG201" s="84"/>
      <c r="HH201" s="84"/>
      <c r="HI201" s="84"/>
      <c r="HJ201" s="84"/>
      <c r="HK201" s="84"/>
      <c r="HL201" s="84"/>
      <c r="HM201" s="84"/>
      <c r="HN201" s="84"/>
      <c r="HO201" s="84"/>
      <c r="HP201" s="84"/>
      <c r="HQ201" s="84"/>
      <c r="HR201" s="84"/>
      <c r="HS201" s="84"/>
      <c r="HT201" s="84"/>
      <c r="HU201" s="84"/>
      <c r="HV201" s="84"/>
      <c r="HW201" s="84"/>
      <c r="HX201" s="84"/>
      <c r="HY201" s="84"/>
      <c r="HZ201" s="84"/>
      <c r="IA201" s="84"/>
      <c r="IB201" s="84"/>
      <c r="IC201" s="84"/>
      <c r="ID201" s="84"/>
      <c r="IE201" s="84"/>
      <c r="IF201" s="84"/>
      <c r="IG201" s="84"/>
      <c r="IH201" s="84"/>
      <c r="II201" s="84"/>
      <c r="IJ201" s="84"/>
      <c r="IK201" s="84"/>
      <c r="IL201" s="84"/>
      <c r="IM201" s="84"/>
      <c r="IN201" s="84"/>
      <c r="IO201" s="84"/>
      <c r="IP201" s="84"/>
      <c r="IQ201" s="84"/>
      <c r="IR201" s="84"/>
      <c r="IS201" s="84"/>
      <c r="IT201" s="84"/>
      <c r="IU201" s="84"/>
      <c r="IV201" s="84"/>
      <c r="IW201" s="84"/>
      <c r="IX201" s="84"/>
      <c r="IY201" s="84"/>
      <c r="IZ201" s="84"/>
      <c r="JA201" s="84"/>
      <c r="JB201" s="84"/>
      <c r="JC201" s="84"/>
      <c r="JD201" s="84"/>
      <c r="JE201" s="84"/>
      <c r="JF201" s="84"/>
      <c r="JG201" s="84"/>
      <c r="JH201" s="84"/>
      <c r="JI201" s="84"/>
      <c r="JJ201" s="84"/>
      <c r="JK201" s="84"/>
      <c r="JL201" s="84"/>
      <c r="JM201" s="84"/>
      <c r="JN201" s="84"/>
      <c r="JO201" s="84"/>
      <c r="JP201" s="84"/>
      <c r="JQ201" s="84"/>
      <c r="JR201" s="84"/>
      <c r="JS201" s="84"/>
      <c r="JT201" s="84"/>
      <c r="JU201" s="84"/>
      <c r="JV201" s="84"/>
      <c r="JW201" s="84"/>
      <c r="JX201" s="84"/>
      <c r="JY201" s="84"/>
      <c r="JZ201" s="84"/>
      <c r="KA201" s="84"/>
      <c r="KB201" s="84"/>
      <c r="KC201" s="84"/>
      <c r="KD201" s="84"/>
      <c r="KE201" s="84"/>
      <c r="KF201" s="84"/>
      <c r="KG201" s="84"/>
      <c r="KH201" s="84"/>
      <c r="KI201" s="84"/>
      <c r="KJ201" s="84"/>
      <c r="KK201" s="84"/>
      <c r="KL201" s="84"/>
      <c r="KM201" s="84"/>
      <c r="KN201" s="84"/>
      <c r="KO201" s="84"/>
      <c r="KP201" s="84"/>
      <c r="KQ201" s="84"/>
      <c r="KR201" s="84"/>
      <c r="KS201" s="84"/>
      <c r="KT201" s="84"/>
      <c r="KU201" s="84"/>
      <c r="KV201" s="84"/>
      <c r="KW201" s="84"/>
      <c r="KX201" s="84"/>
      <c r="KY201" s="84"/>
      <c r="KZ201" s="84"/>
      <c r="LA201" s="84"/>
      <c r="LB201" s="84"/>
      <c r="LC201" s="84"/>
      <c r="LD201" s="84"/>
      <c r="LE201" s="84"/>
      <c r="LF201" s="84"/>
      <c r="LG201" s="84"/>
      <c r="LH201" s="84"/>
      <c r="LI201" s="84"/>
      <c r="LJ201" s="84"/>
      <c r="LK201" s="84"/>
      <c r="LL201" s="84"/>
      <c r="LM201" s="84"/>
      <c r="LN201" s="84"/>
      <c r="LO201" s="84"/>
      <c r="LP201" s="84"/>
      <c r="LQ201" s="84"/>
      <c r="LR201" s="84"/>
      <c r="LS201" s="84"/>
      <c r="LT201" s="84"/>
      <c r="LU201" s="84"/>
      <c r="LV201" s="84"/>
      <c r="LW201" s="84"/>
      <c r="LX201" s="84"/>
      <c r="LY201" s="84"/>
      <c r="LZ201" s="84"/>
      <c r="MA201" s="84"/>
      <c r="MB201" s="84"/>
      <c r="MC201" s="84"/>
      <c r="MD201" s="84"/>
      <c r="ME201" s="84"/>
      <c r="MF201" s="84"/>
      <c r="MG201" s="84"/>
      <c r="MH201" s="84"/>
      <c r="MI201" s="84"/>
      <c r="MJ201" s="84"/>
      <c r="MK201" s="84"/>
      <c r="ML201" s="84"/>
      <c r="MM201" s="84"/>
      <c r="MN201" s="84"/>
      <c r="MO201" s="84"/>
      <c r="MP201" s="84"/>
      <c r="MQ201" s="84"/>
      <c r="MR201" s="84"/>
      <c r="MS201" s="84"/>
      <c r="MT201" s="84"/>
      <c r="MU201" s="84"/>
      <c r="MV201" s="84"/>
      <c r="MW201" s="84"/>
      <c r="MX201" s="84"/>
      <c r="MY201" s="84"/>
      <c r="MZ201" s="84"/>
      <c r="NA201" s="84"/>
      <c r="NB201" s="84"/>
      <c r="NC201" s="84"/>
      <c r="ND201" s="84"/>
      <c r="NE201" s="84"/>
      <c r="NF201" s="84"/>
      <c r="NG201" s="84"/>
      <c r="NH201" s="84"/>
      <c r="NI201" s="84"/>
      <c r="NJ201" s="84"/>
      <c r="NK201" s="84"/>
      <c r="NL201" s="84"/>
      <c r="NM201" s="84"/>
      <c r="NN201" s="84"/>
      <c r="NO201" s="84"/>
      <c r="NP201" s="84"/>
      <c r="NQ201" s="84"/>
      <c r="NR201" s="84"/>
      <c r="NS201" s="84"/>
      <c r="NT201" s="84"/>
      <c r="NU201" s="84"/>
      <c r="NV201" s="84"/>
      <c r="NW201" s="84"/>
    </row>
    <row r="202" spans="1:387" s="40" customFormat="1" ht="100.5" customHeight="1" x14ac:dyDescent="0.25">
      <c r="A202" s="79"/>
      <c r="B202" s="79">
        <v>1</v>
      </c>
      <c r="C202" s="79"/>
      <c r="D202" s="79"/>
      <c r="E202" s="79"/>
      <c r="F202" s="30"/>
      <c r="G202" s="30"/>
      <c r="H202" s="30">
        <v>1</v>
      </c>
      <c r="I202" s="30"/>
      <c r="J202" s="30"/>
      <c r="K202" s="30"/>
      <c r="L202" s="30"/>
      <c r="M202" s="32" t="s">
        <v>1813</v>
      </c>
      <c r="N202" s="33" t="s">
        <v>309</v>
      </c>
      <c r="O202" s="3" t="s">
        <v>1854</v>
      </c>
      <c r="P202" s="34" t="s">
        <v>2170</v>
      </c>
      <c r="Q202" s="10" t="s">
        <v>1954</v>
      </c>
      <c r="R202" s="32" t="s">
        <v>672</v>
      </c>
      <c r="S202" s="35" t="s">
        <v>1814</v>
      </c>
      <c r="T202" s="82">
        <v>44819</v>
      </c>
      <c r="U202" s="82">
        <v>44826</v>
      </c>
      <c r="V202" s="82">
        <v>44910</v>
      </c>
      <c r="W202" s="36">
        <v>32900000</v>
      </c>
      <c r="X202" s="19">
        <v>0</v>
      </c>
      <c r="Y202" s="19">
        <v>0</v>
      </c>
      <c r="Z202" s="19">
        <v>0</v>
      </c>
      <c r="AA202" s="19">
        <v>0</v>
      </c>
      <c r="AB202" s="22">
        <f t="shared" si="26"/>
        <v>32900000</v>
      </c>
      <c r="AC202" s="19">
        <v>0</v>
      </c>
      <c r="AD202" s="22">
        <f t="shared" si="24"/>
        <v>32900000</v>
      </c>
      <c r="AE202" s="20">
        <v>0</v>
      </c>
      <c r="AF202" s="22">
        <f t="shared" si="25"/>
        <v>32900000</v>
      </c>
      <c r="AG202" s="38" t="s">
        <v>1815</v>
      </c>
      <c r="AH202" s="37" t="s">
        <v>1013</v>
      </c>
      <c r="AI202" s="37" t="s">
        <v>372</v>
      </c>
      <c r="AJ202" s="39">
        <v>900343346</v>
      </c>
      <c r="AK202" s="39">
        <v>1</v>
      </c>
      <c r="AL202" s="37" t="s">
        <v>1822</v>
      </c>
      <c r="AM202" s="39">
        <v>8125007</v>
      </c>
      <c r="AN202" s="108" t="s">
        <v>112</v>
      </c>
      <c r="AO202" s="109" t="s">
        <v>20</v>
      </c>
      <c r="AP202" s="84"/>
      <c r="AQ202" s="84"/>
      <c r="AR202" s="84"/>
      <c r="AS202" s="84"/>
      <c r="AT202" s="84"/>
      <c r="AU202" s="84"/>
      <c r="AV202" s="84"/>
      <c r="AW202" s="84"/>
      <c r="AX202" s="84"/>
      <c r="AY202" s="84"/>
      <c r="AZ202" s="84"/>
      <c r="BA202" s="84"/>
      <c r="BB202" s="84"/>
      <c r="BC202" s="84"/>
      <c r="BD202" s="84"/>
      <c r="BE202" s="84"/>
      <c r="BF202" s="84"/>
      <c r="BG202" s="84"/>
      <c r="BH202" s="84"/>
      <c r="BI202" s="84"/>
      <c r="BJ202" s="84"/>
      <c r="BK202" s="84"/>
      <c r="BL202" s="84"/>
      <c r="BM202" s="84"/>
      <c r="BN202" s="84"/>
      <c r="BO202" s="84"/>
      <c r="BP202" s="84"/>
      <c r="BQ202" s="84"/>
      <c r="BR202" s="84"/>
      <c r="BS202" s="84"/>
      <c r="BT202" s="84"/>
      <c r="BU202" s="84"/>
      <c r="BV202" s="84"/>
      <c r="BW202" s="84"/>
      <c r="BX202" s="84"/>
      <c r="BY202" s="84"/>
      <c r="BZ202" s="84"/>
      <c r="CA202" s="84"/>
      <c r="CB202" s="84"/>
      <c r="CC202" s="84"/>
      <c r="CD202" s="84"/>
      <c r="CE202" s="84"/>
      <c r="CF202" s="84"/>
      <c r="CG202" s="84"/>
      <c r="CH202" s="84"/>
      <c r="CI202" s="84"/>
      <c r="CJ202" s="84"/>
      <c r="CK202" s="84"/>
      <c r="CL202" s="84"/>
      <c r="CM202" s="84"/>
      <c r="CN202" s="84"/>
      <c r="CO202" s="84"/>
      <c r="CP202" s="84"/>
      <c r="CQ202" s="84"/>
      <c r="CR202" s="84"/>
      <c r="CS202" s="84"/>
      <c r="CT202" s="84"/>
      <c r="CU202" s="84"/>
      <c r="CV202" s="84"/>
      <c r="CW202" s="84"/>
      <c r="CX202" s="84"/>
      <c r="CY202" s="84"/>
      <c r="CZ202" s="84"/>
      <c r="DA202" s="84"/>
      <c r="DB202" s="84"/>
      <c r="DC202" s="84"/>
      <c r="DD202" s="84"/>
      <c r="DE202" s="84"/>
      <c r="DF202" s="84"/>
      <c r="DG202" s="84"/>
      <c r="DH202" s="84"/>
      <c r="DI202" s="84"/>
      <c r="DJ202" s="84"/>
      <c r="DK202" s="84"/>
      <c r="DL202" s="84"/>
      <c r="DM202" s="84"/>
      <c r="DN202" s="84"/>
      <c r="DO202" s="84"/>
      <c r="DP202" s="84"/>
      <c r="DQ202" s="84"/>
      <c r="DR202" s="84"/>
      <c r="DS202" s="84"/>
      <c r="DT202" s="84"/>
      <c r="DU202" s="84"/>
      <c r="DV202" s="84"/>
      <c r="DW202" s="84"/>
      <c r="DX202" s="84"/>
      <c r="DY202" s="84"/>
      <c r="DZ202" s="84"/>
      <c r="EA202" s="84"/>
      <c r="EB202" s="84"/>
      <c r="EC202" s="84"/>
      <c r="ED202" s="84"/>
      <c r="EE202" s="84"/>
      <c r="EF202" s="84"/>
      <c r="EG202" s="84"/>
      <c r="EH202" s="84"/>
      <c r="EI202" s="84"/>
      <c r="EJ202" s="84"/>
      <c r="EK202" s="84"/>
      <c r="EL202" s="84"/>
      <c r="EM202" s="84"/>
      <c r="EN202" s="84"/>
      <c r="EO202" s="84"/>
      <c r="EP202" s="84"/>
      <c r="EQ202" s="84"/>
      <c r="ER202" s="84"/>
      <c r="ES202" s="84"/>
      <c r="ET202" s="84"/>
      <c r="EU202" s="84"/>
      <c r="EV202" s="84"/>
      <c r="EW202" s="84"/>
      <c r="EX202" s="84"/>
      <c r="EY202" s="84"/>
      <c r="EZ202" s="84"/>
      <c r="FA202" s="84"/>
      <c r="FB202" s="84"/>
      <c r="FC202" s="84"/>
      <c r="FD202" s="84"/>
      <c r="FE202" s="84"/>
      <c r="FF202" s="84"/>
      <c r="FG202" s="84"/>
      <c r="FH202" s="84"/>
      <c r="FI202" s="84"/>
      <c r="FJ202" s="84"/>
      <c r="FK202" s="84"/>
      <c r="FL202" s="84"/>
      <c r="FM202" s="84"/>
      <c r="FN202" s="84"/>
      <c r="FO202" s="84"/>
      <c r="FP202" s="84"/>
      <c r="FQ202" s="84"/>
      <c r="FR202" s="84"/>
      <c r="FS202" s="84"/>
      <c r="FT202" s="84"/>
      <c r="FU202" s="84"/>
      <c r="FV202" s="84"/>
      <c r="FW202" s="84"/>
      <c r="FX202" s="84"/>
      <c r="FY202" s="84"/>
      <c r="FZ202" s="84"/>
      <c r="GA202" s="84"/>
      <c r="GB202" s="84"/>
      <c r="GC202" s="84"/>
      <c r="GD202" s="84"/>
      <c r="GE202" s="84"/>
      <c r="GF202" s="84"/>
      <c r="GG202" s="84"/>
      <c r="GH202" s="84"/>
      <c r="GI202" s="84"/>
      <c r="GJ202" s="84"/>
      <c r="GK202" s="84"/>
      <c r="GL202" s="84"/>
      <c r="GM202" s="84"/>
      <c r="GN202" s="84"/>
      <c r="GO202" s="84"/>
      <c r="GP202" s="84"/>
      <c r="GQ202" s="84"/>
      <c r="GR202" s="84"/>
      <c r="GS202" s="84"/>
      <c r="GT202" s="84"/>
      <c r="GU202" s="84"/>
      <c r="GV202" s="84"/>
      <c r="GW202" s="84"/>
      <c r="GX202" s="84"/>
      <c r="GY202" s="84"/>
      <c r="GZ202" s="84"/>
      <c r="HA202" s="84"/>
      <c r="HB202" s="84"/>
      <c r="HC202" s="84"/>
      <c r="HD202" s="84"/>
      <c r="HE202" s="84"/>
      <c r="HF202" s="84"/>
      <c r="HG202" s="84"/>
      <c r="HH202" s="84"/>
      <c r="HI202" s="84"/>
      <c r="HJ202" s="84"/>
      <c r="HK202" s="84"/>
      <c r="HL202" s="84"/>
      <c r="HM202" s="84"/>
      <c r="HN202" s="84"/>
      <c r="HO202" s="84"/>
      <c r="HP202" s="84"/>
      <c r="HQ202" s="84"/>
      <c r="HR202" s="84"/>
      <c r="HS202" s="84"/>
      <c r="HT202" s="84"/>
      <c r="HU202" s="84"/>
      <c r="HV202" s="84"/>
      <c r="HW202" s="84"/>
      <c r="HX202" s="84"/>
      <c r="HY202" s="84"/>
      <c r="HZ202" s="84"/>
      <c r="IA202" s="84"/>
      <c r="IB202" s="84"/>
      <c r="IC202" s="84"/>
      <c r="ID202" s="84"/>
      <c r="IE202" s="84"/>
      <c r="IF202" s="84"/>
      <c r="IG202" s="84"/>
      <c r="IH202" s="84"/>
      <c r="II202" s="84"/>
      <c r="IJ202" s="84"/>
      <c r="IK202" s="84"/>
      <c r="IL202" s="84"/>
      <c r="IM202" s="84"/>
      <c r="IN202" s="84"/>
      <c r="IO202" s="84"/>
      <c r="IP202" s="84"/>
      <c r="IQ202" s="84"/>
      <c r="IR202" s="84"/>
      <c r="IS202" s="84"/>
      <c r="IT202" s="84"/>
      <c r="IU202" s="84"/>
      <c r="IV202" s="84"/>
      <c r="IW202" s="84"/>
      <c r="IX202" s="84"/>
      <c r="IY202" s="84"/>
      <c r="IZ202" s="84"/>
      <c r="JA202" s="84"/>
      <c r="JB202" s="84"/>
      <c r="JC202" s="84"/>
      <c r="JD202" s="84"/>
      <c r="JE202" s="84"/>
      <c r="JF202" s="84"/>
      <c r="JG202" s="84"/>
      <c r="JH202" s="84"/>
      <c r="JI202" s="84"/>
      <c r="JJ202" s="84"/>
      <c r="JK202" s="84"/>
      <c r="JL202" s="84"/>
      <c r="JM202" s="84"/>
      <c r="JN202" s="84"/>
      <c r="JO202" s="84"/>
      <c r="JP202" s="84"/>
      <c r="JQ202" s="84"/>
      <c r="JR202" s="84"/>
      <c r="JS202" s="84"/>
      <c r="JT202" s="84"/>
      <c r="JU202" s="84"/>
      <c r="JV202" s="84"/>
      <c r="JW202" s="84"/>
      <c r="JX202" s="84"/>
      <c r="JY202" s="84"/>
      <c r="JZ202" s="84"/>
      <c r="KA202" s="84"/>
      <c r="KB202" s="84"/>
      <c r="KC202" s="84"/>
      <c r="KD202" s="84"/>
      <c r="KE202" s="84"/>
      <c r="KF202" s="84"/>
      <c r="KG202" s="84"/>
      <c r="KH202" s="84"/>
      <c r="KI202" s="84"/>
      <c r="KJ202" s="84"/>
      <c r="KK202" s="84"/>
      <c r="KL202" s="84"/>
      <c r="KM202" s="84"/>
      <c r="KN202" s="84"/>
      <c r="KO202" s="84"/>
      <c r="KP202" s="84"/>
      <c r="KQ202" s="84"/>
      <c r="KR202" s="84"/>
      <c r="KS202" s="84"/>
      <c r="KT202" s="84"/>
      <c r="KU202" s="84"/>
      <c r="KV202" s="84"/>
      <c r="KW202" s="84"/>
      <c r="KX202" s="84"/>
      <c r="KY202" s="84"/>
      <c r="KZ202" s="84"/>
      <c r="LA202" s="84"/>
      <c r="LB202" s="84"/>
      <c r="LC202" s="84"/>
      <c r="LD202" s="84"/>
      <c r="LE202" s="84"/>
      <c r="LF202" s="84"/>
      <c r="LG202" s="84"/>
      <c r="LH202" s="84"/>
      <c r="LI202" s="84"/>
      <c r="LJ202" s="84"/>
      <c r="LK202" s="84"/>
      <c r="LL202" s="84"/>
      <c r="LM202" s="84"/>
      <c r="LN202" s="84"/>
      <c r="LO202" s="84"/>
      <c r="LP202" s="84"/>
      <c r="LQ202" s="84"/>
      <c r="LR202" s="84"/>
      <c r="LS202" s="84"/>
      <c r="LT202" s="84"/>
      <c r="LU202" s="84"/>
      <c r="LV202" s="84"/>
      <c r="LW202" s="84"/>
      <c r="LX202" s="84"/>
      <c r="LY202" s="84"/>
      <c r="LZ202" s="84"/>
      <c r="MA202" s="84"/>
      <c r="MB202" s="84"/>
      <c r="MC202" s="84"/>
      <c r="MD202" s="84"/>
      <c r="ME202" s="84"/>
      <c r="MF202" s="84"/>
      <c r="MG202" s="84"/>
      <c r="MH202" s="84"/>
      <c r="MI202" s="84"/>
      <c r="MJ202" s="84"/>
      <c r="MK202" s="84"/>
      <c r="ML202" s="84"/>
      <c r="MM202" s="84"/>
      <c r="MN202" s="84"/>
      <c r="MO202" s="84"/>
      <c r="MP202" s="84"/>
      <c r="MQ202" s="84"/>
      <c r="MR202" s="84"/>
      <c r="MS202" s="84"/>
      <c r="MT202" s="84"/>
      <c r="MU202" s="84"/>
      <c r="MV202" s="84"/>
      <c r="MW202" s="84"/>
      <c r="MX202" s="84"/>
      <c r="MY202" s="84"/>
      <c r="MZ202" s="84"/>
      <c r="NA202" s="84"/>
      <c r="NB202" s="84"/>
      <c r="NC202" s="84"/>
      <c r="ND202" s="84"/>
      <c r="NE202" s="84"/>
      <c r="NF202" s="84"/>
      <c r="NG202" s="84"/>
      <c r="NH202" s="84"/>
      <c r="NI202" s="84"/>
      <c r="NJ202" s="84"/>
      <c r="NK202" s="84"/>
      <c r="NL202" s="84"/>
      <c r="NM202" s="84"/>
      <c r="NN202" s="84"/>
      <c r="NO202" s="84"/>
      <c r="NP202" s="84"/>
      <c r="NQ202" s="84"/>
      <c r="NR202" s="84"/>
      <c r="NS202" s="84"/>
      <c r="NT202" s="84"/>
      <c r="NU202" s="84"/>
      <c r="NV202" s="84"/>
      <c r="NW202" s="84"/>
    </row>
    <row r="203" spans="1:387" s="40" customFormat="1" ht="100.5" customHeight="1" x14ac:dyDescent="0.25">
      <c r="A203" s="79"/>
      <c r="B203" s="79">
        <v>1</v>
      </c>
      <c r="C203" s="79"/>
      <c r="D203" s="79"/>
      <c r="E203" s="79"/>
      <c r="F203" s="30"/>
      <c r="G203" s="30"/>
      <c r="H203" s="30">
        <v>1</v>
      </c>
      <c r="I203" s="30"/>
      <c r="J203" s="30"/>
      <c r="K203" s="30"/>
      <c r="L203" s="30"/>
      <c r="M203" s="32" t="s">
        <v>1813</v>
      </c>
      <c r="N203" s="33" t="s">
        <v>309</v>
      </c>
      <c r="O203" s="3" t="s">
        <v>1854</v>
      </c>
      <c r="P203" s="34" t="s">
        <v>2170</v>
      </c>
      <c r="Q203" s="10" t="s">
        <v>1955</v>
      </c>
      <c r="R203" s="32" t="s">
        <v>1823</v>
      </c>
      <c r="S203" s="35" t="s">
        <v>1814</v>
      </c>
      <c r="T203" s="82">
        <v>44823</v>
      </c>
      <c r="U203" s="82">
        <v>44826</v>
      </c>
      <c r="V203" s="82">
        <v>44910</v>
      </c>
      <c r="W203" s="36">
        <v>3100000</v>
      </c>
      <c r="X203" s="19">
        <v>0</v>
      </c>
      <c r="Y203" s="19">
        <v>0</v>
      </c>
      <c r="Z203" s="19">
        <v>0</v>
      </c>
      <c r="AA203" s="19">
        <v>0</v>
      </c>
      <c r="AB203" s="22">
        <f t="shared" si="26"/>
        <v>3100000</v>
      </c>
      <c r="AC203" s="19">
        <v>0</v>
      </c>
      <c r="AD203" s="22">
        <f t="shared" si="24"/>
        <v>3100000</v>
      </c>
      <c r="AE203" s="20">
        <v>0</v>
      </c>
      <c r="AF203" s="22">
        <f t="shared" si="25"/>
        <v>3100000</v>
      </c>
      <c r="AG203" s="38" t="s">
        <v>1815</v>
      </c>
      <c r="AH203" s="37" t="s">
        <v>1013</v>
      </c>
      <c r="AI203" s="37" t="s">
        <v>1824</v>
      </c>
      <c r="AJ203" s="39">
        <v>900298567</v>
      </c>
      <c r="AK203" s="39">
        <v>8</v>
      </c>
      <c r="AL203" s="37" t="s">
        <v>1826</v>
      </c>
      <c r="AM203" s="39">
        <v>2774522</v>
      </c>
      <c r="AN203" s="108" t="s">
        <v>1825</v>
      </c>
      <c r="AO203" s="109" t="s">
        <v>383</v>
      </c>
      <c r="AP203" s="84"/>
      <c r="AQ203" s="84"/>
      <c r="AR203" s="84"/>
      <c r="AS203" s="84"/>
      <c r="AT203" s="84"/>
      <c r="AU203" s="84"/>
      <c r="AV203" s="84"/>
      <c r="AW203" s="84"/>
      <c r="AX203" s="84"/>
      <c r="AY203" s="84"/>
      <c r="AZ203" s="84"/>
      <c r="BA203" s="84"/>
      <c r="BB203" s="84"/>
      <c r="BC203" s="84"/>
      <c r="BD203" s="84"/>
      <c r="BE203" s="84"/>
      <c r="BF203" s="84"/>
      <c r="BG203" s="84"/>
      <c r="BH203" s="84"/>
      <c r="BI203" s="84"/>
      <c r="BJ203" s="84"/>
      <c r="BK203" s="84"/>
      <c r="BL203" s="84"/>
      <c r="BM203" s="84"/>
      <c r="BN203" s="84"/>
      <c r="BO203" s="84"/>
      <c r="BP203" s="84"/>
      <c r="BQ203" s="84"/>
      <c r="BR203" s="84"/>
      <c r="BS203" s="84"/>
      <c r="BT203" s="84"/>
      <c r="BU203" s="84"/>
      <c r="BV203" s="84"/>
      <c r="BW203" s="84"/>
      <c r="BX203" s="84"/>
      <c r="BY203" s="84"/>
      <c r="BZ203" s="84"/>
      <c r="CA203" s="84"/>
      <c r="CB203" s="84"/>
      <c r="CC203" s="84"/>
      <c r="CD203" s="84"/>
      <c r="CE203" s="84"/>
      <c r="CF203" s="84"/>
      <c r="CG203" s="84"/>
      <c r="CH203" s="84"/>
      <c r="CI203" s="84"/>
      <c r="CJ203" s="84"/>
      <c r="CK203" s="84"/>
      <c r="CL203" s="84"/>
      <c r="CM203" s="84"/>
      <c r="CN203" s="84"/>
      <c r="CO203" s="84"/>
      <c r="CP203" s="84"/>
      <c r="CQ203" s="84"/>
      <c r="CR203" s="84"/>
      <c r="CS203" s="84"/>
      <c r="CT203" s="84"/>
      <c r="CU203" s="84"/>
      <c r="CV203" s="84"/>
      <c r="CW203" s="84"/>
      <c r="CX203" s="84"/>
      <c r="CY203" s="84"/>
      <c r="CZ203" s="84"/>
      <c r="DA203" s="84"/>
      <c r="DB203" s="84"/>
      <c r="DC203" s="84"/>
      <c r="DD203" s="84"/>
      <c r="DE203" s="84"/>
      <c r="DF203" s="84"/>
      <c r="DG203" s="84"/>
      <c r="DH203" s="84"/>
      <c r="DI203" s="84"/>
      <c r="DJ203" s="84"/>
      <c r="DK203" s="84"/>
      <c r="DL203" s="84"/>
      <c r="DM203" s="84"/>
      <c r="DN203" s="84"/>
      <c r="DO203" s="84"/>
      <c r="DP203" s="84"/>
      <c r="DQ203" s="84"/>
      <c r="DR203" s="84"/>
      <c r="DS203" s="84"/>
      <c r="DT203" s="84"/>
      <c r="DU203" s="84"/>
      <c r="DV203" s="84"/>
      <c r="DW203" s="84"/>
      <c r="DX203" s="84"/>
      <c r="DY203" s="84"/>
      <c r="DZ203" s="84"/>
      <c r="EA203" s="84"/>
      <c r="EB203" s="84"/>
      <c r="EC203" s="84"/>
      <c r="ED203" s="84"/>
      <c r="EE203" s="84"/>
      <c r="EF203" s="84"/>
      <c r="EG203" s="84"/>
      <c r="EH203" s="84"/>
      <c r="EI203" s="84"/>
      <c r="EJ203" s="84"/>
      <c r="EK203" s="84"/>
      <c r="EL203" s="84"/>
      <c r="EM203" s="84"/>
      <c r="EN203" s="84"/>
      <c r="EO203" s="84"/>
      <c r="EP203" s="84"/>
      <c r="EQ203" s="84"/>
      <c r="ER203" s="84"/>
      <c r="ES203" s="84"/>
      <c r="ET203" s="84"/>
      <c r="EU203" s="84"/>
      <c r="EV203" s="84"/>
      <c r="EW203" s="84"/>
      <c r="EX203" s="84"/>
      <c r="EY203" s="84"/>
      <c r="EZ203" s="84"/>
      <c r="FA203" s="84"/>
      <c r="FB203" s="84"/>
      <c r="FC203" s="84"/>
      <c r="FD203" s="84"/>
      <c r="FE203" s="84"/>
      <c r="FF203" s="84"/>
      <c r="FG203" s="84"/>
      <c r="FH203" s="84"/>
      <c r="FI203" s="84"/>
      <c r="FJ203" s="84"/>
      <c r="FK203" s="84"/>
      <c r="FL203" s="84"/>
      <c r="FM203" s="84"/>
      <c r="FN203" s="84"/>
      <c r="FO203" s="84"/>
      <c r="FP203" s="84"/>
      <c r="FQ203" s="84"/>
      <c r="FR203" s="84"/>
      <c r="FS203" s="84"/>
      <c r="FT203" s="84"/>
      <c r="FU203" s="84"/>
      <c r="FV203" s="84"/>
      <c r="FW203" s="84"/>
      <c r="FX203" s="84"/>
      <c r="FY203" s="84"/>
      <c r="FZ203" s="84"/>
      <c r="GA203" s="84"/>
      <c r="GB203" s="84"/>
      <c r="GC203" s="84"/>
      <c r="GD203" s="84"/>
      <c r="GE203" s="84"/>
      <c r="GF203" s="84"/>
      <c r="GG203" s="84"/>
      <c r="GH203" s="84"/>
      <c r="GI203" s="84"/>
      <c r="GJ203" s="84"/>
      <c r="GK203" s="84"/>
      <c r="GL203" s="84"/>
      <c r="GM203" s="84"/>
      <c r="GN203" s="84"/>
      <c r="GO203" s="84"/>
      <c r="GP203" s="84"/>
      <c r="GQ203" s="84"/>
      <c r="GR203" s="84"/>
      <c r="GS203" s="84"/>
      <c r="GT203" s="84"/>
      <c r="GU203" s="84"/>
      <c r="GV203" s="84"/>
      <c r="GW203" s="84"/>
      <c r="GX203" s="84"/>
      <c r="GY203" s="84"/>
      <c r="GZ203" s="84"/>
      <c r="HA203" s="84"/>
      <c r="HB203" s="84"/>
      <c r="HC203" s="84"/>
      <c r="HD203" s="84"/>
      <c r="HE203" s="84"/>
      <c r="HF203" s="84"/>
      <c r="HG203" s="84"/>
      <c r="HH203" s="84"/>
      <c r="HI203" s="84"/>
      <c r="HJ203" s="84"/>
      <c r="HK203" s="84"/>
      <c r="HL203" s="84"/>
      <c r="HM203" s="84"/>
      <c r="HN203" s="84"/>
      <c r="HO203" s="84"/>
      <c r="HP203" s="84"/>
      <c r="HQ203" s="84"/>
      <c r="HR203" s="84"/>
      <c r="HS203" s="84"/>
      <c r="HT203" s="84"/>
      <c r="HU203" s="84"/>
      <c r="HV203" s="84"/>
      <c r="HW203" s="84"/>
      <c r="HX203" s="84"/>
      <c r="HY203" s="84"/>
      <c r="HZ203" s="84"/>
      <c r="IA203" s="84"/>
      <c r="IB203" s="84"/>
      <c r="IC203" s="84"/>
      <c r="ID203" s="84"/>
      <c r="IE203" s="84"/>
      <c r="IF203" s="84"/>
      <c r="IG203" s="84"/>
      <c r="IH203" s="84"/>
      <c r="II203" s="84"/>
      <c r="IJ203" s="84"/>
      <c r="IK203" s="84"/>
      <c r="IL203" s="84"/>
      <c r="IM203" s="84"/>
      <c r="IN203" s="84"/>
      <c r="IO203" s="84"/>
      <c r="IP203" s="84"/>
      <c r="IQ203" s="84"/>
      <c r="IR203" s="84"/>
      <c r="IS203" s="84"/>
      <c r="IT203" s="84"/>
      <c r="IU203" s="84"/>
      <c r="IV203" s="84"/>
      <c r="IW203" s="84"/>
      <c r="IX203" s="84"/>
      <c r="IY203" s="84"/>
      <c r="IZ203" s="84"/>
      <c r="JA203" s="84"/>
      <c r="JB203" s="84"/>
      <c r="JC203" s="84"/>
      <c r="JD203" s="84"/>
      <c r="JE203" s="84"/>
      <c r="JF203" s="84"/>
      <c r="JG203" s="84"/>
      <c r="JH203" s="84"/>
      <c r="JI203" s="84"/>
      <c r="JJ203" s="84"/>
      <c r="JK203" s="84"/>
      <c r="JL203" s="84"/>
      <c r="JM203" s="84"/>
      <c r="JN203" s="84"/>
      <c r="JO203" s="84"/>
      <c r="JP203" s="84"/>
      <c r="JQ203" s="84"/>
      <c r="JR203" s="84"/>
      <c r="JS203" s="84"/>
      <c r="JT203" s="84"/>
      <c r="JU203" s="84"/>
      <c r="JV203" s="84"/>
      <c r="JW203" s="84"/>
      <c r="JX203" s="84"/>
      <c r="JY203" s="84"/>
      <c r="JZ203" s="84"/>
      <c r="KA203" s="84"/>
      <c r="KB203" s="84"/>
      <c r="KC203" s="84"/>
      <c r="KD203" s="84"/>
      <c r="KE203" s="84"/>
      <c r="KF203" s="84"/>
      <c r="KG203" s="84"/>
      <c r="KH203" s="84"/>
      <c r="KI203" s="84"/>
      <c r="KJ203" s="84"/>
      <c r="KK203" s="84"/>
      <c r="KL203" s="84"/>
      <c r="KM203" s="84"/>
      <c r="KN203" s="84"/>
      <c r="KO203" s="84"/>
      <c r="KP203" s="84"/>
      <c r="KQ203" s="84"/>
      <c r="KR203" s="84"/>
      <c r="KS203" s="84"/>
      <c r="KT203" s="84"/>
      <c r="KU203" s="84"/>
      <c r="KV203" s="84"/>
      <c r="KW203" s="84"/>
      <c r="KX203" s="84"/>
      <c r="KY203" s="84"/>
      <c r="KZ203" s="84"/>
      <c r="LA203" s="84"/>
      <c r="LB203" s="84"/>
      <c r="LC203" s="84"/>
      <c r="LD203" s="84"/>
      <c r="LE203" s="84"/>
      <c r="LF203" s="84"/>
      <c r="LG203" s="84"/>
      <c r="LH203" s="84"/>
      <c r="LI203" s="84"/>
      <c r="LJ203" s="84"/>
      <c r="LK203" s="84"/>
      <c r="LL203" s="84"/>
      <c r="LM203" s="84"/>
      <c r="LN203" s="84"/>
      <c r="LO203" s="84"/>
      <c r="LP203" s="84"/>
      <c r="LQ203" s="84"/>
      <c r="LR203" s="84"/>
      <c r="LS203" s="84"/>
      <c r="LT203" s="84"/>
      <c r="LU203" s="84"/>
      <c r="LV203" s="84"/>
      <c r="LW203" s="84"/>
      <c r="LX203" s="84"/>
      <c r="LY203" s="84"/>
      <c r="LZ203" s="84"/>
      <c r="MA203" s="84"/>
      <c r="MB203" s="84"/>
      <c r="MC203" s="84"/>
      <c r="MD203" s="84"/>
      <c r="ME203" s="84"/>
      <c r="MF203" s="84"/>
      <c r="MG203" s="84"/>
      <c r="MH203" s="84"/>
      <c r="MI203" s="84"/>
      <c r="MJ203" s="84"/>
      <c r="MK203" s="84"/>
      <c r="ML203" s="84"/>
      <c r="MM203" s="84"/>
      <c r="MN203" s="84"/>
      <c r="MO203" s="84"/>
      <c r="MP203" s="84"/>
      <c r="MQ203" s="84"/>
      <c r="MR203" s="84"/>
      <c r="MS203" s="84"/>
      <c r="MT203" s="84"/>
      <c r="MU203" s="84"/>
      <c r="MV203" s="84"/>
      <c r="MW203" s="84"/>
      <c r="MX203" s="84"/>
      <c r="MY203" s="84"/>
      <c r="MZ203" s="84"/>
      <c r="NA203" s="84"/>
      <c r="NB203" s="84"/>
      <c r="NC203" s="84"/>
      <c r="ND203" s="84"/>
      <c r="NE203" s="84"/>
      <c r="NF203" s="84"/>
      <c r="NG203" s="84"/>
      <c r="NH203" s="84"/>
      <c r="NI203" s="84"/>
      <c r="NJ203" s="84"/>
      <c r="NK203" s="84"/>
      <c r="NL203" s="84"/>
      <c r="NM203" s="84"/>
      <c r="NN203" s="84"/>
      <c r="NO203" s="84"/>
      <c r="NP203" s="84"/>
      <c r="NQ203" s="84"/>
      <c r="NR203" s="84"/>
      <c r="NS203" s="84"/>
      <c r="NT203" s="84"/>
      <c r="NU203" s="84"/>
      <c r="NV203" s="84"/>
      <c r="NW203" s="84"/>
    </row>
    <row r="204" spans="1:387" s="40" customFormat="1" ht="100.5" customHeight="1" x14ac:dyDescent="0.25">
      <c r="A204" s="79">
        <v>1</v>
      </c>
      <c r="B204" s="79"/>
      <c r="C204" s="79"/>
      <c r="D204" s="79"/>
      <c r="E204" s="79"/>
      <c r="F204" s="30"/>
      <c r="G204" s="30"/>
      <c r="H204" s="30">
        <v>1</v>
      </c>
      <c r="I204" s="30"/>
      <c r="J204" s="30"/>
      <c r="K204" s="30"/>
      <c r="L204" s="30"/>
      <c r="M204" s="32" t="s">
        <v>1827</v>
      </c>
      <c r="N204" s="33" t="s">
        <v>1182</v>
      </c>
      <c r="O204" s="3" t="s">
        <v>1855</v>
      </c>
      <c r="P204" s="34" t="s">
        <v>2171</v>
      </c>
      <c r="Q204" s="10" t="s">
        <v>1956</v>
      </c>
      <c r="R204" s="32" t="s">
        <v>1829</v>
      </c>
      <c r="S204" s="35" t="s">
        <v>1828</v>
      </c>
      <c r="T204" s="82">
        <v>44824</v>
      </c>
      <c r="U204" s="82">
        <v>44830</v>
      </c>
      <c r="V204" s="82">
        <v>44905</v>
      </c>
      <c r="W204" s="36">
        <v>15400000</v>
      </c>
      <c r="X204" s="19">
        <v>0</v>
      </c>
      <c r="Y204" s="19">
        <v>0</v>
      </c>
      <c r="Z204" s="19">
        <v>0</v>
      </c>
      <c r="AA204" s="19">
        <v>0</v>
      </c>
      <c r="AB204" s="22">
        <f t="shared" si="26"/>
        <v>15400000</v>
      </c>
      <c r="AC204" s="19">
        <v>0</v>
      </c>
      <c r="AD204" s="22">
        <f t="shared" si="24"/>
        <v>15400000</v>
      </c>
      <c r="AE204" s="20">
        <v>0</v>
      </c>
      <c r="AF204" s="22">
        <f t="shared" si="25"/>
        <v>15400000</v>
      </c>
      <c r="AG204" s="38" t="s">
        <v>337</v>
      </c>
      <c r="AH204" s="37" t="s">
        <v>346</v>
      </c>
      <c r="AI204" s="37" t="s">
        <v>759</v>
      </c>
      <c r="AJ204" s="39">
        <v>890940259</v>
      </c>
      <c r="AK204" s="39">
        <v>2</v>
      </c>
      <c r="AL204" s="37" t="s">
        <v>1830</v>
      </c>
      <c r="AM204" s="39">
        <v>6213016</v>
      </c>
      <c r="AN204" s="108" t="s">
        <v>760</v>
      </c>
      <c r="AO204" s="109" t="s">
        <v>130</v>
      </c>
      <c r="AP204" s="84"/>
      <c r="AQ204" s="84"/>
      <c r="AR204" s="84"/>
      <c r="AS204" s="84"/>
      <c r="AT204" s="84"/>
      <c r="AU204" s="84"/>
      <c r="AV204" s="84"/>
      <c r="AW204" s="84"/>
      <c r="AX204" s="84"/>
      <c r="AY204" s="84"/>
      <c r="AZ204" s="84"/>
      <c r="BA204" s="84"/>
      <c r="BB204" s="84"/>
      <c r="BC204" s="84"/>
      <c r="BD204" s="84"/>
      <c r="BE204" s="84"/>
      <c r="BF204" s="84"/>
      <c r="BG204" s="84"/>
      <c r="BH204" s="84"/>
      <c r="BI204" s="84"/>
      <c r="BJ204" s="84"/>
      <c r="BK204" s="84"/>
      <c r="BL204" s="84"/>
      <c r="BM204" s="84"/>
      <c r="BN204" s="84"/>
      <c r="BO204" s="84"/>
      <c r="BP204" s="84"/>
      <c r="BQ204" s="84"/>
      <c r="BR204" s="84"/>
      <c r="BS204" s="84"/>
      <c r="BT204" s="84"/>
      <c r="BU204" s="84"/>
      <c r="BV204" s="84"/>
      <c r="BW204" s="84"/>
      <c r="BX204" s="84"/>
      <c r="BY204" s="84"/>
      <c r="BZ204" s="84"/>
      <c r="CA204" s="84"/>
      <c r="CB204" s="84"/>
      <c r="CC204" s="84"/>
      <c r="CD204" s="84"/>
      <c r="CE204" s="84"/>
      <c r="CF204" s="84"/>
      <c r="CG204" s="84"/>
      <c r="CH204" s="84"/>
      <c r="CI204" s="84"/>
      <c r="CJ204" s="84"/>
      <c r="CK204" s="84"/>
      <c r="CL204" s="84"/>
      <c r="CM204" s="84"/>
      <c r="CN204" s="84"/>
      <c r="CO204" s="84"/>
      <c r="CP204" s="84"/>
      <c r="CQ204" s="84"/>
      <c r="CR204" s="84"/>
      <c r="CS204" s="84"/>
      <c r="CT204" s="84"/>
      <c r="CU204" s="84"/>
      <c r="CV204" s="84"/>
      <c r="CW204" s="84"/>
      <c r="CX204" s="84"/>
      <c r="CY204" s="84"/>
      <c r="CZ204" s="84"/>
      <c r="DA204" s="84"/>
      <c r="DB204" s="84"/>
      <c r="DC204" s="84"/>
      <c r="DD204" s="84"/>
      <c r="DE204" s="84"/>
      <c r="DF204" s="84"/>
      <c r="DG204" s="84"/>
      <c r="DH204" s="84"/>
      <c r="DI204" s="84"/>
      <c r="DJ204" s="84"/>
      <c r="DK204" s="84"/>
      <c r="DL204" s="84"/>
      <c r="DM204" s="84"/>
      <c r="DN204" s="84"/>
      <c r="DO204" s="84"/>
      <c r="DP204" s="84"/>
      <c r="DQ204" s="84"/>
      <c r="DR204" s="84"/>
      <c r="DS204" s="84"/>
      <c r="DT204" s="84"/>
      <c r="DU204" s="84"/>
      <c r="DV204" s="84"/>
      <c r="DW204" s="84"/>
      <c r="DX204" s="84"/>
      <c r="DY204" s="84"/>
      <c r="DZ204" s="84"/>
      <c r="EA204" s="84"/>
      <c r="EB204" s="84"/>
      <c r="EC204" s="84"/>
      <c r="ED204" s="84"/>
      <c r="EE204" s="84"/>
      <c r="EF204" s="84"/>
      <c r="EG204" s="84"/>
      <c r="EH204" s="84"/>
      <c r="EI204" s="84"/>
      <c r="EJ204" s="84"/>
      <c r="EK204" s="84"/>
      <c r="EL204" s="84"/>
      <c r="EM204" s="84"/>
      <c r="EN204" s="84"/>
      <c r="EO204" s="84"/>
      <c r="EP204" s="84"/>
      <c r="EQ204" s="84"/>
      <c r="ER204" s="84"/>
      <c r="ES204" s="84"/>
      <c r="ET204" s="84"/>
      <c r="EU204" s="84"/>
      <c r="EV204" s="84"/>
      <c r="EW204" s="84"/>
      <c r="EX204" s="84"/>
      <c r="EY204" s="84"/>
      <c r="EZ204" s="84"/>
      <c r="FA204" s="84"/>
      <c r="FB204" s="84"/>
      <c r="FC204" s="84"/>
      <c r="FD204" s="84"/>
      <c r="FE204" s="84"/>
      <c r="FF204" s="84"/>
      <c r="FG204" s="84"/>
      <c r="FH204" s="84"/>
      <c r="FI204" s="84"/>
      <c r="FJ204" s="84"/>
      <c r="FK204" s="84"/>
      <c r="FL204" s="84"/>
      <c r="FM204" s="84"/>
      <c r="FN204" s="84"/>
      <c r="FO204" s="84"/>
      <c r="FP204" s="84"/>
      <c r="FQ204" s="84"/>
      <c r="FR204" s="84"/>
      <c r="FS204" s="84"/>
      <c r="FT204" s="84"/>
      <c r="FU204" s="84"/>
      <c r="FV204" s="84"/>
      <c r="FW204" s="84"/>
      <c r="FX204" s="84"/>
      <c r="FY204" s="84"/>
      <c r="FZ204" s="84"/>
      <c r="GA204" s="84"/>
      <c r="GB204" s="84"/>
      <c r="GC204" s="84"/>
      <c r="GD204" s="84"/>
      <c r="GE204" s="84"/>
      <c r="GF204" s="84"/>
      <c r="GG204" s="84"/>
      <c r="GH204" s="84"/>
      <c r="GI204" s="84"/>
      <c r="GJ204" s="84"/>
      <c r="GK204" s="84"/>
      <c r="GL204" s="84"/>
      <c r="GM204" s="84"/>
      <c r="GN204" s="84"/>
      <c r="GO204" s="84"/>
      <c r="GP204" s="84"/>
      <c r="GQ204" s="84"/>
      <c r="GR204" s="84"/>
      <c r="GS204" s="84"/>
      <c r="GT204" s="84"/>
      <c r="GU204" s="84"/>
      <c r="GV204" s="84"/>
      <c r="GW204" s="84"/>
      <c r="GX204" s="84"/>
      <c r="GY204" s="84"/>
      <c r="GZ204" s="84"/>
      <c r="HA204" s="84"/>
      <c r="HB204" s="84"/>
      <c r="HC204" s="84"/>
      <c r="HD204" s="84"/>
      <c r="HE204" s="84"/>
      <c r="HF204" s="84"/>
      <c r="HG204" s="84"/>
      <c r="HH204" s="84"/>
      <c r="HI204" s="84"/>
      <c r="HJ204" s="84"/>
      <c r="HK204" s="84"/>
      <c r="HL204" s="84"/>
      <c r="HM204" s="84"/>
      <c r="HN204" s="84"/>
      <c r="HO204" s="84"/>
      <c r="HP204" s="84"/>
      <c r="HQ204" s="84"/>
      <c r="HR204" s="84"/>
      <c r="HS204" s="84"/>
      <c r="HT204" s="84"/>
      <c r="HU204" s="84"/>
      <c r="HV204" s="84"/>
      <c r="HW204" s="84"/>
      <c r="HX204" s="84"/>
      <c r="HY204" s="84"/>
      <c r="HZ204" s="84"/>
      <c r="IA204" s="84"/>
      <c r="IB204" s="84"/>
      <c r="IC204" s="84"/>
      <c r="ID204" s="84"/>
      <c r="IE204" s="84"/>
      <c r="IF204" s="84"/>
      <c r="IG204" s="84"/>
      <c r="IH204" s="84"/>
      <c r="II204" s="84"/>
      <c r="IJ204" s="84"/>
      <c r="IK204" s="84"/>
      <c r="IL204" s="84"/>
      <c r="IM204" s="84"/>
      <c r="IN204" s="84"/>
      <c r="IO204" s="84"/>
      <c r="IP204" s="84"/>
      <c r="IQ204" s="84"/>
      <c r="IR204" s="84"/>
      <c r="IS204" s="84"/>
      <c r="IT204" s="84"/>
      <c r="IU204" s="84"/>
      <c r="IV204" s="84"/>
      <c r="IW204" s="84"/>
      <c r="IX204" s="84"/>
      <c r="IY204" s="84"/>
      <c r="IZ204" s="84"/>
      <c r="JA204" s="84"/>
      <c r="JB204" s="84"/>
      <c r="JC204" s="84"/>
      <c r="JD204" s="84"/>
      <c r="JE204" s="84"/>
      <c r="JF204" s="84"/>
      <c r="JG204" s="84"/>
      <c r="JH204" s="84"/>
      <c r="JI204" s="84"/>
      <c r="JJ204" s="84"/>
      <c r="JK204" s="84"/>
      <c r="JL204" s="84"/>
      <c r="JM204" s="84"/>
      <c r="JN204" s="84"/>
      <c r="JO204" s="84"/>
      <c r="JP204" s="84"/>
      <c r="JQ204" s="84"/>
      <c r="JR204" s="84"/>
      <c r="JS204" s="84"/>
      <c r="JT204" s="84"/>
      <c r="JU204" s="84"/>
      <c r="JV204" s="84"/>
      <c r="JW204" s="84"/>
      <c r="JX204" s="84"/>
      <c r="JY204" s="84"/>
      <c r="JZ204" s="84"/>
      <c r="KA204" s="84"/>
      <c r="KB204" s="84"/>
      <c r="KC204" s="84"/>
      <c r="KD204" s="84"/>
      <c r="KE204" s="84"/>
      <c r="KF204" s="84"/>
      <c r="KG204" s="84"/>
      <c r="KH204" s="84"/>
      <c r="KI204" s="84"/>
      <c r="KJ204" s="84"/>
      <c r="KK204" s="84"/>
      <c r="KL204" s="84"/>
      <c r="KM204" s="84"/>
      <c r="KN204" s="84"/>
      <c r="KO204" s="84"/>
      <c r="KP204" s="84"/>
      <c r="KQ204" s="84"/>
      <c r="KR204" s="84"/>
      <c r="KS204" s="84"/>
      <c r="KT204" s="84"/>
      <c r="KU204" s="84"/>
      <c r="KV204" s="84"/>
      <c r="KW204" s="84"/>
      <c r="KX204" s="84"/>
      <c r="KY204" s="84"/>
      <c r="KZ204" s="84"/>
      <c r="LA204" s="84"/>
      <c r="LB204" s="84"/>
      <c r="LC204" s="84"/>
      <c r="LD204" s="84"/>
      <c r="LE204" s="84"/>
      <c r="LF204" s="84"/>
      <c r="LG204" s="84"/>
      <c r="LH204" s="84"/>
      <c r="LI204" s="84"/>
      <c r="LJ204" s="84"/>
      <c r="LK204" s="84"/>
      <c r="LL204" s="84"/>
      <c r="LM204" s="84"/>
      <c r="LN204" s="84"/>
      <c r="LO204" s="84"/>
      <c r="LP204" s="84"/>
      <c r="LQ204" s="84"/>
      <c r="LR204" s="84"/>
      <c r="LS204" s="84"/>
      <c r="LT204" s="84"/>
      <c r="LU204" s="84"/>
      <c r="LV204" s="84"/>
      <c r="LW204" s="84"/>
      <c r="LX204" s="84"/>
      <c r="LY204" s="84"/>
      <c r="LZ204" s="84"/>
      <c r="MA204" s="84"/>
      <c r="MB204" s="84"/>
      <c r="MC204" s="84"/>
      <c r="MD204" s="84"/>
      <c r="ME204" s="84"/>
      <c r="MF204" s="84"/>
      <c r="MG204" s="84"/>
      <c r="MH204" s="84"/>
      <c r="MI204" s="84"/>
      <c r="MJ204" s="84"/>
      <c r="MK204" s="84"/>
      <c r="ML204" s="84"/>
      <c r="MM204" s="84"/>
      <c r="MN204" s="84"/>
      <c r="MO204" s="84"/>
      <c r="MP204" s="84"/>
      <c r="MQ204" s="84"/>
      <c r="MR204" s="84"/>
      <c r="MS204" s="84"/>
      <c r="MT204" s="84"/>
      <c r="MU204" s="84"/>
      <c r="MV204" s="84"/>
      <c r="MW204" s="84"/>
      <c r="MX204" s="84"/>
      <c r="MY204" s="84"/>
      <c r="MZ204" s="84"/>
      <c r="NA204" s="84"/>
      <c r="NB204" s="84"/>
      <c r="NC204" s="84"/>
      <c r="ND204" s="84"/>
      <c r="NE204" s="84"/>
      <c r="NF204" s="84"/>
      <c r="NG204" s="84"/>
      <c r="NH204" s="84"/>
      <c r="NI204" s="84"/>
      <c r="NJ204" s="84"/>
      <c r="NK204" s="84"/>
      <c r="NL204" s="84"/>
      <c r="NM204" s="84"/>
      <c r="NN204" s="84"/>
      <c r="NO204" s="84"/>
      <c r="NP204" s="84"/>
      <c r="NQ204" s="84"/>
      <c r="NR204" s="84"/>
      <c r="NS204" s="84"/>
      <c r="NT204" s="84"/>
      <c r="NU204" s="84"/>
      <c r="NV204" s="84"/>
      <c r="NW204" s="84"/>
    </row>
    <row r="205" spans="1:387" s="40" customFormat="1" ht="100.5" customHeight="1" x14ac:dyDescent="0.25">
      <c r="A205" s="79">
        <v>1</v>
      </c>
      <c r="B205" s="79"/>
      <c r="C205" s="79"/>
      <c r="D205" s="79"/>
      <c r="E205" s="79"/>
      <c r="F205" s="30"/>
      <c r="G205" s="30"/>
      <c r="H205" s="30">
        <v>1</v>
      </c>
      <c r="I205" s="30"/>
      <c r="J205" s="30"/>
      <c r="K205" s="30"/>
      <c r="L205" s="30"/>
      <c r="M205" s="32" t="s">
        <v>1873</v>
      </c>
      <c r="N205" s="33" t="s">
        <v>48</v>
      </c>
      <c r="O205" s="3" t="s">
        <v>1884</v>
      </c>
      <c r="P205" s="34" t="s">
        <v>2172</v>
      </c>
      <c r="Q205" s="10" t="s">
        <v>1957</v>
      </c>
      <c r="R205" s="32" t="s">
        <v>1114</v>
      </c>
      <c r="S205" s="35" t="s">
        <v>1874</v>
      </c>
      <c r="T205" s="82">
        <v>44826</v>
      </c>
      <c r="U205" s="82">
        <v>44838</v>
      </c>
      <c r="V205" s="82">
        <v>44910</v>
      </c>
      <c r="W205" s="36">
        <v>65000000</v>
      </c>
      <c r="X205" s="19">
        <v>0</v>
      </c>
      <c r="Y205" s="19">
        <v>0</v>
      </c>
      <c r="Z205" s="19">
        <v>0</v>
      </c>
      <c r="AA205" s="19">
        <v>0</v>
      </c>
      <c r="AB205" s="22">
        <f t="shared" si="26"/>
        <v>65000000</v>
      </c>
      <c r="AC205" s="19">
        <v>0</v>
      </c>
      <c r="AD205" s="22">
        <f t="shared" si="24"/>
        <v>65000000</v>
      </c>
      <c r="AE205" s="20">
        <v>0</v>
      </c>
      <c r="AF205" s="22">
        <f t="shared" si="25"/>
        <v>65000000</v>
      </c>
      <c r="AG205" s="38" t="s">
        <v>1115</v>
      </c>
      <c r="AH205" s="37" t="s">
        <v>346</v>
      </c>
      <c r="AI205" s="37" t="s">
        <v>557</v>
      </c>
      <c r="AJ205" s="39">
        <v>901039135</v>
      </c>
      <c r="AK205" s="39">
        <v>3</v>
      </c>
      <c r="AL205" s="37" t="s">
        <v>1875</v>
      </c>
      <c r="AM205" s="39">
        <v>3123917392</v>
      </c>
      <c r="AN205" s="108" t="s">
        <v>558</v>
      </c>
      <c r="AO205" s="109" t="s">
        <v>20</v>
      </c>
      <c r="AP205" s="84"/>
      <c r="AQ205" s="84"/>
      <c r="AR205" s="84"/>
      <c r="AS205" s="84"/>
      <c r="AT205" s="84"/>
      <c r="AU205" s="84"/>
      <c r="AV205" s="84"/>
      <c r="AW205" s="84"/>
      <c r="AX205" s="84"/>
      <c r="AY205" s="84"/>
      <c r="AZ205" s="84"/>
      <c r="BA205" s="84"/>
      <c r="BB205" s="84"/>
      <c r="BC205" s="84"/>
      <c r="BD205" s="84"/>
      <c r="BE205" s="84"/>
      <c r="BF205" s="84"/>
      <c r="BG205" s="84"/>
      <c r="BH205" s="84"/>
      <c r="BI205" s="84"/>
      <c r="BJ205" s="84"/>
      <c r="BK205" s="84"/>
      <c r="BL205" s="84"/>
      <c r="BM205" s="84"/>
      <c r="BN205" s="84"/>
      <c r="BO205" s="84"/>
      <c r="BP205" s="84"/>
      <c r="BQ205" s="84"/>
      <c r="BR205" s="84"/>
      <c r="BS205" s="84"/>
      <c r="BT205" s="84"/>
      <c r="BU205" s="84"/>
      <c r="BV205" s="84"/>
      <c r="BW205" s="84"/>
      <c r="BX205" s="84"/>
      <c r="BY205" s="84"/>
      <c r="BZ205" s="84"/>
      <c r="CA205" s="84"/>
      <c r="CB205" s="84"/>
      <c r="CC205" s="84"/>
      <c r="CD205" s="84"/>
      <c r="CE205" s="84"/>
      <c r="CF205" s="84"/>
      <c r="CG205" s="84"/>
      <c r="CH205" s="84"/>
      <c r="CI205" s="84"/>
      <c r="CJ205" s="84"/>
      <c r="CK205" s="84"/>
      <c r="CL205" s="84"/>
      <c r="CM205" s="84"/>
      <c r="CN205" s="84"/>
      <c r="CO205" s="84"/>
      <c r="CP205" s="84"/>
      <c r="CQ205" s="84"/>
      <c r="CR205" s="84"/>
      <c r="CS205" s="84"/>
      <c r="CT205" s="84"/>
      <c r="CU205" s="84"/>
      <c r="CV205" s="84"/>
      <c r="CW205" s="84"/>
      <c r="CX205" s="84"/>
      <c r="CY205" s="84"/>
      <c r="CZ205" s="84"/>
      <c r="DA205" s="84"/>
      <c r="DB205" s="84"/>
      <c r="DC205" s="84"/>
      <c r="DD205" s="84"/>
      <c r="DE205" s="84"/>
      <c r="DF205" s="84"/>
      <c r="DG205" s="84"/>
      <c r="DH205" s="84"/>
      <c r="DI205" s="84"/>
      <c r="DJ205" s="84"/>
      <c r="DK205" s="84"/>
      <c r="DL205" s="84"/>
      <c r="DM205" s="84"/>
      <c r="DN205" s="84"/>
      <c r="DO205" s="84"/>
      <c r="DP205" s="84"/>
      <c r="DQ205" s="84"/>
      <c r="DR205" s="84"/>
      <c r="DS205" s="84"/>
      <c r="DT205" s="84"/>
      <c r="DU205" s="84"/>
      <c r="DV205" s="84"/>
      <c r="DW205" s="84"/>
      <c r="DX205" s="84"/>
      <c r="DY205" s="84"/>
      <c r="DZ205" s="84"/>
      <c r="EA205" s="84"/>
      <c r="EB205" s="84"/>
      <c r="EC205" s="84"/>
      <c r="ED205" s="84"/>
      <c r="EE205" s="84"/>
      <c r="EF205" s="84"/>
      <c r="EG205" s="84"/>
      <c r="EH205" s="84"/>
      <c r="EI205" s="84"/>
      <c r="EJ205" s="84"/>
      <c r="EK205" s="84"/>
      <c r="EL205" s="84"/>
      <c r="EM205" s="84"/>
      <c r="EN205" s="84"/>
      <c r="EO205" s="84"/>
      <c r="EP205" s="84"/>
      <c r="EQ205" s="84"/>
      <c r="ER205" s="84"/>
      <c r="ES205" s="84"/>
      <c r="ET205" s="84"/>
      <c r="EU205" s="84"/>
      <c r="EV205" s="84"/>
      <c r="EW205" s="84"/>
      <c r="EX205" s="84"/>
      <c r="EY205" s="84"/>
      <c r="EZ205" s="84"/>
      <c r="FA205" s="84"/>
      <c r="FB205" s="84"/>
      <c r="FC205" s="84"/>
      <c r="FD205" s="84"/>
      <c r="FE205" s="84"/>
      <c r="FF205" s="84"/>
      <c r="FG205" s="84"/>
      <c r="FH205" s="84"/>
      <c r="FI205" s="84"/>
      <c r="FJ205" s="84"/>
      <c r="FK205" s="84"/>
      <c r="FL205" s="84"/>
      <c r="FM205" s="84"/>
      <c r="FN205" s="84"/>
      <c r="FO205" s="84"/>
      <c r="FP205" s="84"/>
      <c r="FQ205" s="84"/>
      <c r="FR205" s="84"/>
      <c r="FS205" s="84"/>
      <c r="FT205" s="84"/>
      <c r="FU205" s="84"/>
      <c r="FV205" s="84"/>
      <c r="FW205" s="84"/>
      <c r="FX205" s="84"/>
      <c r="FY205" s="84"/>
      <c r="FZ205" s="84"/>
      <c r="GA205" s="84"/>
      <c r="GB205" s="84"/>
      <c r="GC205" s="84"/>
      <c r="GD205" s="84"/>
      <c r="GE205" s="84"/>
      <c r="GF205" s="84"/>
      <c r="GG205" s="84"/>
      <c r="GH205" s="84"/>
      <c r="GI205" s="84"/>
      <c r="GJ205" s="84"/>
      <c r="GK205" s="84"/>
      <c r="GL205" s="84"/>
      <c r="GM205" s="84"/>
      <c r="GN205" s="84"/>
      <c r="GO205" s="84"/>
      <c r="GP205" s="84"/>
      <c r="GQ205" s="84"/>
      <c r="GR205" s="84"/>
      <c r="GS205" s="84"/>
      <c r="GT205" s="84"/>
      <c r="GU205" s="84"/>
      <c r="GV205" s="84"/>
      <c r="GW205" s="84"/>
      <c r="GX205" s="84"/>
      <c r="GY205" s="84"/>
      <c r="GZ205" s="84"/>
      <c r="HA205" s="84"/>
      <c r="HB205" s="84"/>
      <c r="HC205" s="84"/>
      <c r="HD205" s="84"/>
      <c r="HE205" s="84"/>
      <c r="HF205" s="84"/>
      <c r="HG205" s="84"/>
      <c r="HH205" s="84"/>
      <c r="HI205" s="84"/>
      <c r="HJ205" s="84"/>
      <c r="HK205" s="84"/>
      <c r="HL205" s="84"/>
      <c r="HM205" s="84"/>
      <c r="HN205" s="84"/>
      <c r="HO205" s="84"/>
      <c r="HP205" s="84"/>
      <c r="HQ205" s="84"/>
      <c r="HR205" s="84"/>
      <c r="HS205" s="84"/>
      <c r="HT205" s="84"/>
      <c r="HU205" s="84"/>
      <c r="HV205" s="84"/>
      <c r="HW205" s="84"/>
      <c r="HX205" s="84"/>
      <c r="HY205" s="84"/>
      <c r="HZ205" s="84"/>
      <c r="IA205" s="84"/>
      <c r="IB205" s="84"/>
      <c r="IC205" s="84"/>
      <c r="ID205" s="84"/>
      <c r="IE205" s="84"/>
      <c r="IF205" s="84"/>
      <c r="IG205" s="84"/>
      <c r="IH205" s="84"/>
      <c r="II205" s="84"/>
      <c r="IJ205" s="84"/>
      <c r="IK205" s="84"/>
      <c r="IL205" s="84"/>
      <c r="IM205" s="84"/>
      <c r="IN205" s="84"/>
      <c r="IO205" s="84"/>
      <c r="IP205" s="84"/>
      <c r="IQ205" s="84"/>
      <c r="IR205" s="84"/>
      <c r="IS205" s="84"/>
      <c r="IT205" s="84"/>
      <c r="IU205" s="84"/>
      <c r="IV205" s="84"/>
      <c r="IW205" s="84"/>
      <c r="IX205" s="84"/>
      <c r="IY205" s="84"/>
      <c r="IZ205" s="84"/>
      <c r="JA205" s="84"/>
      <c r="JB205" s="84"/>
      <c r="JC205" s="84"/>
      <c r="JD205" s="84"/>
      <c r="JE205" s="84"/>
      <c r="JF205" s="84"/>
      <c r="JG205" s="84"/>
      <c r="JH205" s="84"/>
      <c r="JI205" s="84"/>
      <c r="JJ205" s="84"/>
      <c r="JK205" s="84"/>
      <c r="JL205" s="84"/>
      <c r="JM205" s="84"/>
      <c r="JN205" s="84"/>
      <c r="JO205" s="84"/>
      <c r="JP205" s="84"/>
      <c r="JQ205" s="84"/>
      <c r="JR205" s="84"/>
      <c r="JS205" s="84"/>
      <c r="JT205" s="84"/>
      <c r="JU205" s="84"/>
      <c r="JV205" s="84"/>
      <c r="JW205" s="84"/>
      <c r="JX205" s="84"/>
      <c r="JY205" s="84"/>
      <c r="JZ205" s="84"/>
      <c r="KA205" s="84"/>
      <c r="KB205" s="84"/>
      <c r="KC205" s="84"/>
      <c r="KD205" s="84"/>
      <c r="KE205" s="84"/>
      <c r="KF205" s="84"/>
      <c r="KG205" s="84"/>
      <c r="KH205" s="84"/>
      <c r="KI205" s="84"/>
      <c r="KJ205" s="84"/>
      <c r="KK205" s="84"/>
      <c r="KL205" s="84"/>
      <c r="KM205" s="84"/>
      <c r="KN205" s="84"/>
      <c r="KO205" s="84"/>
      <c r="KP205" s="84"/>
      <c r="KQ205" s="84"/>
      <c r="KR205" s="84"/>
      <c r="KS205" s="84"/>
      <c r="KT205" s="84"/>
      <c r="KU205" s="84"/>
      <c r="KV205" s="84"/>
      <c r="KW205" s="84"/>
      <c r="KX205" s="84"/>
      <c r="KY205" s="84"/>
      <c r="KZ205" s="84"/>
      <c r="LA205" s="84"/>
      <c r="LB205" s="84"/>
      <c r="LC205" s="84"/>
      <c r="LD205" s="84"/>
      <c r="LE205" s="84"/>
      <c r="LF205" s="84"/>
      <c r="LG205" s="84"/>
      <c r="LH205" s="84"/>
      <c r="LI205" s="84"/>
      <c r="LJ205" s="84"/>
      <c r="LK205" s="84"/>
      <c r="LL205" s="84"/>
      <c r="LM205" s="84"/>
      <c r="LN205" s="84"/>
      <c r="LO205" s="84"/>
      <c r="LP205" s="84"/>
      <c r="LQ205" s="84"/>
      <c r="LR205" s="84"/>
      <c r="LS205" s="84"/>
      <c r="LT205" s="84"/>
      <c r="LU205" s="84"/>
      <c r="LV205" s="84"/>
      <c r="LW205" s="84"/>
      <c r="LX205" s="84"/>
      <c r="LY205" s="84"/>
      <c r="LZ205" s="84"/>
      <c r="MA205" s="84"/>
      <c r="MB205" s="84"/>
      <c r="MC205" s="84"/>
      <c r="MD205" s="84"/>
      <c r="ME205" s="84"/>
      <c r="MF205" s="84"/>
      <c r="MG205" s="84"/>
      <c r="MH205" s="84"/>
      <c r="MI205" s="84"/>
      <c r="MJ205" s="84"/>
      <c r="MK205" s="84"/>
      <c r="ML205" s="84"/>
      <c r="MM205" s="84"/>
      <c r="MN205" s="84"/>
      <c r="MO205" s="84"/>
      <c r="MP205" s="84"/>
      <c r="MQ205" s="84"/>
      <c r="MR205" s="84"/>
      <c r="MS205" s="84"/>
      <c r="MT205" s="84"/>
      <c r="MU205" s="84"/>
      <c r="MV205" s="84"/>
      <c r="MW205" s="84"/>
      <c r="MX205" s="84"/>
      <c r="MY205" s="84"/>
      <c r="MZ205" s="84"/>
      <c r="NA205" s="84"/>
      <c r="NB205" s="84"/>
      <c r="NC205" s="84"/>
      <c r="ND205" s="84"/>
      <c r="NE205" s="84"/>
      <c r="NF205" s="84"/>
      <c r="NG205" s="84"/>
      <c r="NH205" s="84"/>
      <c r="NI205" s="84"/>
      <c r="NJ205" s="84"/>
      <c r="NK205" s="84"/>
      <c r="NL205" s="84"/>
      <c r="NM205" s="84"/>
      <c r="NN205" s="84"/>
      <c r="NO205" s="84"/>
      <c r="NP205" s="84"/>
      <c r="NQ205" s="84"/>
      <c r="NR205" s="84"/>
      <c r="NS205" s="84"/>
      <c r="NT205" s="84"/>
      <c r="NU205" s="84"/>
      <c r="NV205" s="84"/>
      <c r="NW205" s="84"/>
    </row>
    <row r="206" spans="1:387" s="40" customFormat="1" ht="100.5" customHeight="1" x14ac:dyDescent="0.25">
      <c r="A206" s="79">
        <v>1</v>
      </c>
      <c r="B206" s="79"/>
      <c r="C206" s="79"/>
      <c r="D206" s="79"/>
      <c r="E206" s="79"/>
      <c r="F206" s="30"/>
      <c r="G206" s="30"/>
      <c r="H206" s="30"/>
      <c r="I206" s="30">
        <v>1</v>
      </c>
      <c r="J206" s="30"/>
      <c r="K206" s="30"/>
      <c r="L206" s="30"/>
      <c r="M206" s="32" t="s">
        <v>1895</v>
      </c>
      <c r="N206" s="33" t="s">
        <v>309</v>
      </c>
      <c r="O206" s="3" t="s">
        <v>2211</v>
      </c>
      <c r="P206" s="34" t="s">
        <v>2212</v>
      </c>
      <c r="Q206" s="10" t="s">
        <v>2182</v>
      </c>
      <c r="R206" s="32" t="s">
        <v>1393</v>
      </c>
      <c r="S206" s="35" t="s">
        <v>2183</v>
      </c>
      <c r="T206" s="82">
        <v>44832</v>
      </c>
      <c r="U206" s="82">
        <v>44845</v>
      </c>
      <c r="V206" s="82">
        <v>44910</v>
      </c>
      <c r="W206" s="36">
        <v>228000000</v>
      </c>
      <c r="X206" s="19">
        <v>0</v>
      </c>
      <c r="Y206" s="19">
        <v>0</v>
      </c>
      <c r="Z206" s="19">
        <v>0</v>
      </c>
      <c r="AA206" s="19">
        <v>0</v>
      </c>
      <c r="AB206" s="22">
        <f t="shared" si="26"/>
        <v>228000000</v>
      </c>
      <c r="AC206" s="19">
        <v>0</v>
      </c>
      <c r="AD206" s="22">
        <f t="shared" ref="AD206" si="27">AB206+AC206</f>
        <v>228000000</v>
      </c>
      <c r="AE206" s="20">
        <v>0</v>
      </c>
      <c r="AF206" s="22">
        <f t="shared" ref="AF206" si="28">AD206-AE206</f>
        <v>228000000</v>
      </c>
      <c r="AG206" s="38" t="s">
        <v>78</v>
      </c>
      <c r="AH206" s="37" t="s">
        <v>346</v>
      </c>
      <c r="AI206" s="37" t="s">
        <v>968</v>
      </c>
      <c r="AJ206" s="39">
        <v>900618831</v>
      </c>
      <c r="AK206" s="39">
        <v>2</v>
      </c>
      <c r="AL206" s="37" t="s">
        <v>2184</v>
      </c>
      <c r="AM206" s="39">
        <v>7456572</v>
      </c>
      <c r="AN206" s="108" t="s">
        <v>452</v>
      </c>
      <c r="AO206" s="109" t="s">
        <v>20</v>
      </c>
      <c r="AP206" s="84"/>
      <c r="AQ206" s="84"/>
      <c r="AR206" s="84"/>
      <c r="AS206" s="84"/>
      <c r="AT206" s="84"/>
      <c r="AU206" s="84"/>
      <c r="AV206" s="84"/>
      <c r="AW206" s="84"/>
      <c r="AX206" s="84"/>
      <c r="AY206" s="84"/>
      <c r="AZ206" s="84"/>
      <c r="BA206" s="84"/>
      <c r="BB206" s="84"/>
      <c r="BC206" s="84"/>
      <c r="BD206" s="84"/>
      <c r="BE206" s="84"/>
      <c r="BF206" s="84"/>
      <c r="BG206" s="84"/>
      <c r="BH206" s="84"/>
      <c r="BI206" s="84"/>
      <c r="BJ206" s="84"/>
      <c r="BK206" s="84"/>
      <c r="BL206" s="84"/>
      <c r="BM206" s="84"/>
      <c r="BN206" s="84"/>
      <c r="BO206" s="84"/>
      <c r="BP206" s="84"/>
      <c r="BQ206" s="84"/>
      <c r="BR206" s="84"/>
      <c r="BS206" s="84"/>
      <c r="BT206" s="84"/>
      <c r="BU206" s="84"/>
      <c r="BV206" s="84"/>
      <c r="BW206" s="84"/>
      <c r="BX206" s="84"/>
      <c r="BY206" s="84"/>
      <c r="BZ206" s="84"/>
      <c r="CA206" s="84"/>
      <c r="CB206" s="84"/>
      <c r="CC206" s="84"/>
      <c r="CD206" s="84"/>
      <c r="CE206" s="84"/>
      <c r="CF206" s="84"/>
      <c r="CG206" s="84"/>
      <c r="CH206" s="84"/>
      <c r="CI206" s="84"/>
      <c r="CJ206" s="84"/>
      <c r="CK206" s="84"/>
      <c r="CL206" s="84"/>
      <c r="CM206" s="84"/>
      <c r="CN206" s="84"/>
      <c r="CO206" s="84"/>
      <c r="CP206" s="84"/>
      <c r="CQ206" s="84"/>
      <c r="CR206" s="84"/>
      <c r="CS206" s="84"/>
      <c r="CT206" s="84"/>
      <c r="CU206" s="84"/>
      <c r="CV206" s="84"/>
      <c r="CW206" s="84"/>
      <c r="CX206" s="84"/>
      <c r="CY206" s="84"/>
      <c r="CZ206" s="84"/>
      <c r="DA206" s="84"/>
      <c r="DB206" s="84"/>
      <c r="DC206" s="84"/>
      <c r="DD206" s="84"/>
      <c r="DE206" s="84"/>
      <c r="DF206" s="84"/>
      <c r="DG206" s="84"/>
      <c r="DH206" s="84"/>
      <c r="DI206" s="84"/>
      <c r="DJ206" s="84"/>
      <c r="DK206" s="84"/>
      <c r="DL206" s="84"/>
      <c r="DM206" s="84"/>
      <c r="DN206" s="84"/>
      <c r="DO206" s="84"/>
      <c r="DP206" s="84"/>
      <c r="DQ206" s="84"/>
      <c r="DR206" s="84"/>
      <c r="DS206" s="84"/>
      <c r="DT206" s="84"/>
      <c r="DU206" s="84"/>
      <c r="DV206" s="84"/>
      <c r="DW206" s="84"/>
      <c r="DX206" s="84"/>
      <c r="DY206" s="84"/>
      <c r="DZ206" s="84"/>
      <c r="EA206" s="84"/>
      <c r="EB206" s="84"/>
      <c r="EC206" s="84"/>
      <c r="ED206" s="84"/>
      <c r="EE206" s="84"/>
      <c r="EF206" s="84"/>
      <c r="EG206" s="84"/>
      <c r="EH206" s="84"/>
      <c r="EI206" s="84"/>
      <c r="EJ206" s="84"/>
      <c r="EK206" s="84"/>
      <c r="EL206" s="84"/>
      <c r="EM206" s="84"/>
      <c r="EN206" s="84"/>
      <c r="EO206" s="84"/>
      <c r="EP206" s="84"/>
      <c r="EQ206" s="84"/>
      <c r="ER206" s="84"/>
      <c r="ES206" s="84"/>
      <c r="ET206" s="84"/>
      <c r="EU206" s="84"/>
      <c r="EV206" s="84"/>
      <c r="EW206" s="84"/>
      <c r="EX206" s="84"/>
      <c r="EY206" s="84"/>
      <c r="EZ206" s="84"/>
      <c r="FA206" s="84"/>
      <c r="FB206" s="84"/>
      <c r="FC206" s="84"/>
      <c r="FD206" s="84"/>
      <c r="FE206" s="84"/>
      <c r="FF206" s="84"/>
      <c r="FG206" s="84"/>
      <c r="FH206" s="84"/>
      <c r="FI206" s="84"/>
      <c r="FJ206" s="84"/>
      <c r="FK206" s="84"/>
      <c r="FL206" s="84"/>
      <c r="FM206" s="84"/>
      <c r="FN206" s="84"/>
      <c r="FO206" s="84"/>
      <c r="FP206" s="84"/>
      <c r="FQ206" s="84"/>
      <c r="FR206" s="84"/>
      <c r="FS206" s="84"/>
      <c r="FT206" s="84"/>
      <c r="FU206" s="84"/>
      <c r="FV206" s="84"/>
      <c r="FW206" s="84"/>
      <c r="FX206" s="84"/>
      <c r="FY206" s="84"/>
      <c r="FZ206" s="84"/>
      <c r="GA206" s="84"/>
      <c r="GB206" s="84"/>
      <c r="GC206" s="84"/>
      <c r="GD206" s="84"/>
      <c r="GE206" s="84"/>
      <c r="GF206" s="84"/>
      <c r="GG206" s="84"/>
      <c r="GH206" s="84"/>
      <c r="GI206" s="84"/>
      <c r="GJ206" s="84"/>
      <c r="GK206" s="84"/>
      <c r="GL206" s="84"/>
      <c r="GM206" s="84"/>
      <c r="GN206" s="84"/>
      <c r="GO206" s="84"/>
      <c r="GP206" s="84"/>
      <c r="GQ206" s="84"/>
      <c r="GR206" s="84"/>
      <c r="GS206" s="84"/>
      <c r="GT206" s="84"/>
      <c r="GU206" s="84"/>
      <c r="GV206" s="84"/>
      <c r="GW206" s="84"/>
      <c r="GX206" s="84"/>
      <c r="GY206" s="84"/>
      <c r="GZ206" s="84"/>
      <c r="HA206" s="84"/>
      <c r="HB206" s="84"/>
      <c r="HC206" s="84"/>
      <c r="HD206" s="84"/>
      <c r="HE206" s="84"/>
      <c r="HF206" s="84"/>
      <c r="HG206" s="84"/>
      <c r="HH206" s="84"/>
      <c r="HI206" s="84"/>
      <c r="HJ206" s="84"/>
      <c r="HK206" s="84"/>
      <c r="HL206" s="84"/>
      <c r="HM206" s="84"/>
      <c r="HN206" s="84"/>
      <c r="HO206" s="84"/>
      <c r="HP206" s="84"/>
      <c r="HQ206" s="84"/>
      <c r="HR206" s="84"/>
      <c r="HS206" s="84"/>
      <c r="HT206" s="84"/>
      <c r="HU206" s="84"/>
      <c r="HV206" s="84"/>
      <c r="HW206" s="84"/>
      <c r="HX206" s="84"/>
      <c r="HY206" s="84"/>
      <c r="HZ206" s="84"/>
      <c r="IA206" s="84"/>
      <c r="IB206" s="84"/>
      <c r="IC206" s="84"/>
      <c r="ID206" s="84"/>
      <c r="IE206" s="84"/>
      <c r="IF206" s="84"/>
      <c r="IG206" s="84"/>
      <c r="IH206" s="84"/>
      <c r="II206" s="84"/>
      <c r="IJ206" s="84"/>
      <c r="IK206" s="84"/>
      <c r="IL206" s="84"/>
      <c r="IM206" s="84"/>
      <c r="IN206" s="84"/>
      <c r="IO206" s="84"/>
      <c r="IP206" s="84"/>
      <c r="IQ206" s="84"/>
      <c r="IR206" s="84"/>
      <c r="IS206" s="84"/>
      <c r="IT206" s="84"/>
      <c r="IU206" s="84"/>
      <c r="IV206" s="84"/>
      <c r="IW206" s="84"/>
      <c r="IX206" s="84"/>
      <c r="IY206" s="84"/>
      <c r="IZ206" s="84"/>
      <c r="JA206" s="84"/>
      <c r="JB206" s="84"/>
      <c r="JC206" s="84"/>
      <c r="JD206" s="84"/>
      <c r="JE206" s="84"/>
      <c r="JF206" s="84"/>
      <c r="JG206" s="84"/>
      <c r="JH206" s="84"/>
      <c r="JI206" s="84"/>
      <c r="JJ206" s="84"/>
      <c r="JK206" s="84"/>
      <c r="JL206" s="84"/>
      <c r="JM206" s="84"/>
      <c r="JN206" s="84"/>
      <c r="JO206" s="84"/>
      <c r="JP206" s="84"/>
      <c r="JQ206" s="84"/>
      <c r="JR206" s="84"/>
      <c r="JS206" s="84"/>
      <c r="JT206" s="84"/>
      <c r="JU206" s="84"/>
      <c r="JV206" s="84"/>
      <c r="JW206" s="84"/>
      <c r="JX206" s="84"/>
      <c r="JY206" s="84"/>
      <c r="JZ206" s="84"/>
      <c r="KA206" s="84"/>
      <c r="KB206" s="84"/>
      <c r="KC206" s="84"/>
      <c r="KD206" s="84"/>
      <c r="KE206" s="84"/>
      <c r="KF206" s="84"/>
      <c r="KG206" s="84"/>
      <c r="KH206" s="84"/>
      <c r="KI206" s="84"/>
      <c r="KJ206" s="84"/>
      <c r="KK206" s="84"/>
      <c r="KL206" s="84"/>
      <c r="KM206" s="84"/>
      <c r="KN206" s="84"/>
      <c r="KO206" s="84"/>
      <c r="KP206" s="84"/>
      <c r="KQ206" s="84"/>
      <c r="KR206" s="84"/>
      <c r="KS206" s="84"/>
      <c r="KT206" s="84"/>
      <c r="KU206" s="84"/>
      <c r="KV206" s="84"/>
      <c r="KW206" s="84"/>
      <c r="KX206" s="84"/>
      <c r="KY206" s="84"/>
      <c r="KZ206" s="84"/>
      <c r="LA206" s="84"/>
      <c r="LB206" s="84"/>
      <c r="LC206" s="84"/>
      <c r="LD206" s="84"/>
      <c r="LE206" s="84"/>
      <c r="LF206" s="84"/>
      <c r="LG206" s="84"/>
      <c r="LH206" s="84"/>
      <c r="LI206" s="84"/>
      <c r="LJ206" s="84"/>
      <c r="LK206" s="84"/>
      <c r="LL206" s="84"/>
      <c r="LM206" s="84"/>
      <c r="LN206" s="84"/>
      <c r="LO206" s="84"/>
      <c r="LP206" s="84"/>
      <c r="LQ206" s="84"/>
      <c r="LR206" s="84"/>
      <c r="LS206" s="84"/>
      <c r="LT206" s="84"/>
      <c r="LU206" s="84"/>
      <c r="LV206" s="84"/>
      <c r="LW206" s="84"/>
      <c r="LX206" s="84"/>
      <c r="LY206" s="84"/>
      <c r="LZ206" s="84"/>
      <c r="MA206" s="84"/>
      <c r="MB206" s="84"/>
      <c r="MC206" s="84"/>
      <c r="MD206" s="84"/>
      <c r="ME206" s="84"/>
      <c r="MF206" s="84"/>
      <c r="MG206" s="84"/>
      <c r="MH206" s="84"/>
      <c r="MI206" s="84"/>
      <c r="MJ206" s="84"/>
      <c r="MK206" s="84"/>
      <c r="ML206" s="84"/>
      <c r="MM206" s="84"/>
      <c r="MN206" s="84"/>
      <c r="MO206" s="84"/>
      <c r="MP206" s="84"/>
      <c r="MQ206" s="84"/>
      <c r="MR206" s="84"/>
      <c r="MS206" s="84"/>
      <c r="MT206" s="84"/>
      <c r="MU206" s="84"/>
      <c r="MV206" s="84"/>
      <c r="MW206" s="84"/>
      <c r="MX206" s="84"/>
      <c r="MY206" s="84"/>
      <c r="MZ206" s="84"/>
      <c r="NA206" s="84"/>
      <c r="NB206" s="84"/>
      <c r="NC206" s="84"/>
      <c r="ND206" s="84"/>
      <c r="NE206" s="84"/>
      <c r="NF206" s="84"/>
      <c r="NG206" s="84"/>
      <c r="NH206" s="84"/>
      <c r="NI206" s="84"/>
      <c r="NJ206" s="84"/>
      <c r="NK206" s="84"/>
      <c r="NL206" s="84"/>
      <c r="NM206" s="84"/>
      <c r="NN206" s="84"/>
      <c r="NO206" s="84"/>
      <c r="NP206" s="84"/>
      <c r="NQ206" s="84"/>
      <c r="NR206" s="84"/>
      <c r="NS206" s="84"/>
      <c r="NT206" s="84"/>
      <c r="NU206" s="84"/>
      <c r="NV206" s="84"/>
      <c r="NW206" s="84"/>
    </row>
    <row r="207" spans="1:387" s="40" customFormat="1" ht="100.5" customHeight="1" x14ac:dyDescent="0.25">
      <c r="A207" s="79"/>
      <c r="B207" s="79"/>
      <c r="C207" s="79">
        <v>1</v>
      </c>
      <c r="D207" s="79"/>
      <c r="E207" s="79"/>
      <c r="F207" s="30"/>
      <c r="G207" s="30"/>
      <c r="H207" s="30">
        <v>1</v>
      </c>
      <c r="I207" s="30"/>
      <c r="J207" s="30"/>
      <c r="K207" s="30"/>
      <c r="L207" s="30"/>
      <c r="M207" s="32" t="s">
        <v>1861</v>
      </c>
      <c r="N207" s="33" t="s">
        <v>86</v>
      </c>
      <c r="O207" s="3" t="s">
        <v>1872</v>
      </c>
      <c r="P207" s="34" t="s">
        <v>2173</v>
      </c>
      <c r="Q207" s="10" t="s">
        <v>1958</v>
      </c>
      <c r="R207" s="32" t="s">
        <v>1862</v>
      </c>
      <c r="S207" s="35" t="s">
        <v>1867</v>
      </c>
      <c r="T207" s="82">
        <v>44826</v>
      </c>
      <c r="U207" s="82">
        <v>44831</v>
      </c>
      <c r="V207" s="82">
        <v>44910</v>
      </c>
      <c r="W207" s="36">
        <v>28940242</v>
      </c>
      <c r="X207" s="19">
        <v>0</v>
      </c>
      <c r="Y207" s="19">
        <v>0</v>
      </c>
      <c r="Z207" s="19">
        <v>0</v>
      </c>
      <c r="AA207" s="19">
        <v>0</v>
      </c>
      <c r="AB207" s="22">
        <f t="shared" si="26"/>
        <v>28940242</v>
      </c>
      <c r="AC207" s="19">
        <v>0</v>
      </c>
      <c r="AD207" s="22">
        <f t="shared" si="24"/>
        <v>28940242</v>
      </c>
      <c r="AE207" s="20">
        <v>0</v>
      </c>
      <c r="AF207" s="22">
        <f t="shared" si="25"/>
        <v>28940242</v>
      </c>
      <c r="AG207" s="38" t="s">
        <v>963</v>
      </c>
      <c r="AH207" s="37" t="s">
        <v>346</v>
      </c>
      <c r="AI207" s="37" t="s">
        <v>522</v>
      </c>
      <c r="AJ207" s="39">
        <v>900627060</v>
      </c>
      <c r="AK207" s="39">
        <v>9</v>
      </c>
      <c r="AL207" s="37" t="s">
        <v>1863</v>
      </c>
      <c r="AM207" s="39">
        <v>8140874</v>
      </c>
      <c r="AN207" s="108" t="s">
        <v>68</v>
      </c>
      <c r="AO207" s="109" t="s">
        <v>20</v>
      </c>
      <c r="AP207" s="84"/>
      <c r="AQ207" s="84"/>
      <c r="AR207" s="84"/>
      <c r="AS207" s="84"/>
      <c r="AT207" s="84"/>
      <c r="AU207" s="84"/>
      <c r="AV207" s="84"/>
      <c r="AW207" s="84"/>
      <c r="AX207" s="84"/>
      <c r="AY207" s="84"/>
      <c r="AZ207" s="84"/>
      <c r="BA207" s="84"/>
      <c r="BB207" s="84"/>
      <c r="BC207" s="84"/>
      <c r="BD207" s="84"/>
      <c r="BE207" s="84"/>
      <c r="BF207" s="84"/>
      <c r="BG207" s="84"/>
      <c r="BH207" s="84"/>
      <c r="BI207" s="84"/>
      <c r="BJ207" s="84"/>
      <c r="BK207" s="84"/>
      <c r="BL207" s="84"/>
      <c r="BM207" s="84"/>
      <c r="BN207" s="84"/>
      <c r="BO207" s="84"/>
      <c r="BP207" s="84"/>
      <c r="BQ207" s="84"/>
      <c r="BR207" s="84"/>
      <c r="BS207" s="84"/>
      <c r="BT207" s="84"/>
      <c r="BU207" s="84"/>
      <c r="BV207" s="84"/>
      <c r="BW207" s="84"/>
      <c r="BX207" s="84"/>
      <c r="BY207" s="84"/>
      <c r="BZ207" s="84"/>
      <c r="CA207" s="84"/>
      <c r="CB207" s="84"/>
      <c r="CC207" s="84"/>
      <c r="CD207" s="84"/>
      <c r="CE207" s="84"/>
      <c r="CF207" s="84"/>
      <c r="CG207" s="84"/>
      <c r="CH207" s="84"/>
      <c r="CI207" s="84"/>
      <c r="CJ207" s="84"/>
      <c r="CK207" s="84"/>
      <c r="CL207" s="84"/>
      <c r="CM207" s="84"/>
      <c r="CN207" s="84"/>
      <c r="CO207" s="84"/>
      <c r="CP207" s="84"/>
      <c r="CQ207" s="84"/>
      <c r="CR207" s="84"/>
      <c r="CS207" s="84"/>
      <c r="CT207" s="84"/>
      <c r="CU207" s="84"/>
      <c r="CV207" s="84"/>
      <c r="CW207" s="84"/>
      <c r="CX207" s="84"/>
      <c r="CY207" s="84"/>
      <c r="CZ207" s="84"/>
      <c r="DA207" s="84"/>
      <c r="DB207" s="84"/>
      <c r="DC207" s="84"/>
      <c r="DD207" s="84"/>
      <c r="DE207" s="84"/>
      <c r="DF207" s="84"/>
      <c r="DG207" s="84"/>
      <c r="DH207" s="84"/>
      <c r="DI207" s="84"/>
      <c r="DJ207" s="84"/>
      <c r="DK207" s="84"/>
      <c r="DL207" s="84"/>
      <c r="DM207" s="84"/>
      <c r="DN207" s="84"/>
      <c r="DO207" s="84"/>
      <c r="DP207" s="84"/>
      <c r="DQ207" s="84"/>
      <c r="DR207" s="84"/>
      <c r="DS207" s="84"/>
      <c r="DT207" s="84"/>
      <c r="DU207" s="84"/>
      <c r="DV207" s="84"/>
      <c r="DW207" s="84"/>
      <c r="DX207" s="84"/>
      <c r="DY207" s="84"/>
      <c r="DZ207" s="84"/>
      <c r="EA207" s="84"/>
      <c r="EB207" s="84"/>
      <c r="EC207" s="84"/>
      <c r="ED207" s="84"/>
      <c r="EE207" s="84"/>
      <c r="EF207" s="84"/>
      <c r="EG207" s="84"/>
      <c r="EH207" s="84"/>
      <c r="EI207" s="84"/>
      <c r="EJ207" s="84"/>
      <c r="EK207" s="84"/>
      <c r="EL207" s="84"/>
      <c r="EM207" s="84"/>
      <c r="EN207" s="84"/>
      <c r="EO207" s="84"/>
      <c r="EP207" s="84"/>
      <c r="EQ207" s="84"/>
      <c r="ER207" s="84"/>
      <c r="ES207" s="84"/>
      <c r="ET207" s="84"/>
      <c r="EU207" s="84"/>
      <c r="EV207" s="84"/>
      <c r="EW207" s="84"/>
      <c r="EX207" s="84"/>
      <c r="EY207" s="84"/>
      <c r="EZ207" s="84"/>
      <c r="FA207" s="84"/>
      <c r="FB207" s="84"/>
      <c r="FC207" s="84"/>
      <c r="FD207" s="84"/>
      <c r="FE207" s="84"/>
      <c r="FF207" s="84"/>
      <c r="FG207" s="84"/>
      <c r="FH207" s="84"/>
      <c r="FI207" s="84"/>
      <c r="FJ207" s="84"/>
      <c r="FK207" s="84"/>
      <c r="FL207" s="84"/>
      <c r="FM207" s="84"/>
      <c r="FN207" s="84"/>
      <c r="FO207" s="84"/>
      <c r="FP207" s="84"/>
      <c r="FQ207" s="84"/>
      <c r="FR207" s="84"/>
      <c r="FS207" s="84"/>
      <c r="FT207" s="84"/>
      <c r="FU207" s="84"/>
      <c r="FV207" s="84"/>
      <c r="FW207" s="84"/>
      <c r="FX207" s="84"/>
      <c r="FY207" s="84"/>
      <c r="FZ207" s="84"/>
      <c r="GA207" s="84"/>
      <c r="GB207" s="84"/>
      <c r="GC207" s="84"/>
      <c r="GD207" s="84"/>
      <c r="GE207" s="84"/>
      <c r="GF207" s="84"/>
      <c r="GG207" s="84"/>
      <c r="GH207" s="84"/>
      <c r="GI207" s="84"/>
      <c r="GJ207" s="84"/>
      <c r="GK207" s="84"/>
      <c r="GL207" s="84"/>
      <c r="GM207" s="84"/>
      <c r="GN207" s="84"/>
      <c r="GO207" s="84"/>
      <c r="GP207" s="84"/>
      <c r="GQ207" s="84"/>
      <c r="GR207" s="84"/>
      <c r="GS207" s="84"/>
      <c r="GT207" s="84"/>
      <c r="GU207" s="84"/>
      <c r="GV207" s="84"/>
      <c r="GW207" s="84"/>
      <c r="GX207" s="84"/>
      <c r="GY207" s="84"/>
      <c r="GZ207" s="84"/>
      <c r="HA207" s="84"/>
      <c r="HB207" s="84"/>
      <c r="HC207" s="84"/>
      <c r="HD207" s="84"/>
      <c r="HE207" s="84"/>
      <c r="HF207" s="84"/>
      <c r="HG207" s="84"/>
      <c r="HH207" s="84"/>
      <c r="HI207" s="84"/>
      <c r="HJ207" s="84"/>
      <c r="HK207" s="84"/>
      <c r="HL207" s="84"/>
      <c r="HM207" s="84"/>
      <c r="HN207" s="84"/>
      <c r="HO207" s="84"/>
      <c r="HP207" s="84"/>
      <c r="HQ207" s="84"/>
      <c r="HR207" s="84"/>
      <c r="HS207" s="84"/>
      <c r="HT207" s="84"/>
      <c r="HU207" s="84"/>
      <c r="HV207" s="84"/>
      <c r="HW207" s="84"/>
      <c r="HX207" s="84"/>
      <c r="HY207" s="84"/>
      <c r="HZ207" s="84"/>
      <c r="IA207" s="84"/>
      <c r="IB207" s="84"/>
      <c r="IC207" s="84"/>
      <c r="ID207" s="84"/>
      <c r="IE207" s="84"/>
      <c r="IF207" s="84"/>
      <c r="IG207" s="84"/>
      <c r="IH207" s="84"/>
      <c r="II207" s="84"/>
      <c r="IJ207" s="84"/>
      <c r="IK207" s="84"/>
      <c r="IL207" s="84"/>
      <c r="IM207" s="84"/>
      <c r="IN207" s="84"/>
      <c r="IO207" s="84"/>
      <c r="IP207" s="84"/>
      <c r="IQ207" s="84"/>
      <c r="IR207" s="84"/>
      <c r="IS207" s="84"/>
      <c r="IT207" s="84"/>
      <c r="IU207" s="84"/>
      <c r="IV207" s="84"/>
      <c r="IW207" s="84"/>
      <c r="IX207" s="84"/>
      <c r="IY207" s="84"/>
      <c r="IZ207" s="84"/>
      <c r="JA207" s="84"/>
      <c r="JB207" s="84"/>
      <c r="JC207" s="84"/>
      <c r="JD207" s="84"/>
      <c r="JE207" s="84"/>
      <c r="JF207" s="84"/>
      <c r="JG207" s="84"/>
      <c r="JH207" s="84"/>
      <c r="JI207" s="84"/>
      <c r="JJ207" s="84"/>
      <c r="JK207" s="84"/>
      <c r="JL207" s="84"/>
      <c r="JM207" s="84"/>
      <c r="JN207" s="84"/>
      <c r="JO207" s="84"/>
      <c r="JP207" s="84"/>
      <c r="JQ207" s="84"/>
      <c r="JR207" s="84"/>
      <c r="JS207" s="84"/>
      <c r="JT207" s="84"/>
      <c r="JU207" s="84"/>
      <c r="JV207" s="84"/>
      <c r="JW207" s="84"/>
      <c r="JX207" s="84"/>
      <c r="JY207" s="84"/>
      <c r="JZ207" s="84"/>
      <c r="KA207" s="84"/>
      <c r="KB207" s="84"/>
      <c r="KC207" s="84"/>
      <c r="KD207" s="84"/>
      <c r="KE207" s="84"/>
      <c r="KF207" s="84"/>
      <c r="KG207" s="84"/>
      <c r="KH207" s="84"/>
      <c r="KI207" s="84"/>
      <c r="KJ207" s="84"/>
      <c r="KK207" s="84"/>
      <c r="KL207" s="84"/>
      <c r="KM207" s="84"/>
      <c r="KN207" s="84"/>
      <c r="KO207" s="84"/>
      <c r="KP207" s="84"/>
      <c r="KQ207" s="84"/>
      <c r="KR207" s="84"/>
      <c r="KS207" s="84"/>
      <c r="KT207" s="84"/>
      <c r="KU207" s="84"/>
      <c r="KV207" s="84"/>
      <c r="KW207" s="84"/>
      <c r="KX207" s="84"/>
      <c r="KY207" s="84"/>
      <c r="KZ207" s="84"/>
      <c r="LA207" s="84"/>
      <c r="LB207" s="84"/>
      <c r="LC207" s="84"/>
      <c r="LD207" s="84"/>
      <c r="LE207" s="84"/>
      <c r="LF207" s="84"/>
      <c r="LG207" s="84"/>
      <c r="LH207" s="84"/>
      <c r="LI207" s="84"/>
      <c r="LJ207" s="84"/>
      <c r="LK207" s="84"/>
      <c r="LL207" s="84"/>
      <c r="LM207" s="84"/>
      <c r="LN207" s="84"/>
      <c r="LO207" s="84"/>
      <c r="LP207" s="84"/>
      <c r="LQ207" s="84"/>
      <c r="LR207" s="84"/>
      <c r="LS207" s="84"/>
      <c r="LT207" s="84"/>
      <c r="LU207" s="84"/>
      <c r="LV207" s="84"/>
      <c r="LW207" s="84"/>
      <c r="LX207" s="84"/>
      <c r="LY207" s="84"/>
      <c r="LZ207" s="84"/>
      <c r="MA207" s="84"/>
      <c r="MB207" s="84"/>
      <c r="MC207" s="84"/>
      <c r="MD207" s="84"/>
      <c r="ME207" s="84"/>
      <c r="MF207" s="84"/>
      <c r="MG207" s="84"/>
      <c r="MH207" s="84"/>
      <c r="MI207" s="84"/>
      <c r="MJ207" s="84"/>
      <c r="MK207" s="84"/>
      <c r="ML207" s="84"/>
      <c r="MM207" s="84"/>
      <c r="MN207" s="84"/>
      <c r="MO207" s="84"/>
      <c r="MP207" s="84"/>
      <c r="MQ207" s="84"/>
      <c r="MR207" s="84"/>
      <c r="MS207" s="84"/>
      <c r="MT207" s="84"/>
      <c r="MU207" s="84"/>
      <c r="MV207" s="84"/>
      <c r="MW207" s="84"/>
      <c r="MX207" s="84"/>
      <c r="MY207" s="84"/>
      <c r="MZ207" s="84"/>
      <c r="NA207" s="84"/>
      <c r="NB207" s="84"/>
      <c r="NC207" s="84"/>
      <c r="ND207" s="84"/>
      <c r="NE207" s="84"/>
      <c r="NF207" s="84"/>
      <c r="NG207" s="84"/>
      <c r="NH207" s="84"/>
      <c r="NI207" s="84"/>
      <c r="NJ207" s="84"/>
      <c r="NK207" s="84"/>
      <c r="NL207" s="84"/>
      <c r="NM207" s="84"/>
      <c r="NN207" s="84"/>
      <c r="NO207" s="84"/>
      <c r="NP207" s="84"/>
      <c r="NQ207" s="84"/>
      <c r="NR207" s="84"/>
      <c r="NS207" s="84"/>
      <c r="NT207" s="84"/>
      <c r="NU207" s="84"/>
      <c r="NV207" s="84"/>
      <c r="NW207" s="84"/>
    </row>
    <row r="208" spans="1:387" s="40" customFormat="1" ht="100.5" customHeight="1" x14ac:dyDescent="0.25">
      <c r="A208" s="79"/>
      <c r="B208" s="79"/>
      <c r="C208" s="79">
        <v>1</v>
      </c>
      <c r="D208" s="79"/>
      <c r="E208" s="79"/>
      <c r="F208" s="30"/>
      <c r="G208" s="30"/>
      <c r="H208" s="30">
        <v>1</v>
      </c>
      <c r="I208" s="30"/>
      <c r="J208" s="30"/>
      <c r="K208" s="30"/>
      <c r="L208" s="30"/>
      <c r="M208" s="32" t="s">
        <v>1876</v>
      </c>
      <c r="N208" s="33" t="s">
        <v>86</v>
      </c>
      <c r="O208" s="3" t="s">
        <v>1885</v>
      </c>
      <c r="P208" s="34" t="s">
        <v>2174</v>
      </c>
      <c r="Q208" s="10" t="s">
        <v>1959</v>
      </c>
      <c r="R208" s="32" t="s">
        <v>1878</v>
      </c>
      <c r="S208" s="35" t="s">
        <v>1877</v>
      </c>
      <c r="T208" s="82">
        <v>44826</v>
      </c>
      <c r="U208" s="82">
        <v>44834</v>
      </c>
      <c r="V208" s="82">
        <v>44926</v>
      </c>
      <c r="W208" s="36">
        <v>39036479</v>
      </c>
      <c r="X208" s="19">
        <v>0</v>
      </c>
      <c r="Y208" s="19">
        <v>0</v>
      </c>
      <c r="Z208" s="19">
        <v>0</v>
      </c>
      <c r="AA208" s="19">
        <v>0</v>
      </c>
      <c r="AB208" s="22">
        <f t="shared" si="26"/>
        <v>39036479</v>
      </c>
      <c r="AC208" s="19">
        <v>0</v>
      </c>
      <c r="AD208" s="22">
        <f t="shared" si="24"/>
        <v>39036479</v>
      </c>
      <c r="AE208" s="20">
        <v>0</v>
      </c>
      <c r="AF208" s="22">
        <f t="shared" si="25"/>
        <v>39036479</v>
      </c>
      <c r="AG208" s="38" t="s">
        <v>1879</v>
      </c>
      <c r="AH208" s="37" t="s">
        <v>1013</v>
      </c>
      <c r="AI208" s="37" t="s">
        <v>1880</v>
      </c>
      <c r="AJ208" s="39">
        <v>830014011</v>
      </c>
      <c r="AK208" s="39">
        <v>3</v>
      </c>
      <c r="AL208" s="37" t="s">
        <v>1882</v>
      </c>
      <c r="AM208" s="39">
        <v>6004736</v>
      </c>
      <c r="AN208" s="108" t="s">
        <v>1881</v>
      </c>
      <c r="AO208" s="109" t="s">
        <v>20</v>
      </c>
      <c r="AP208" s="84"/>
      <c r="AQ208" s="84"/>
      <c r="AR208" s="84"/>
      <c r="AS208" s="84"/>
      <c r="AT208" s="84"/>
      <c r="AU208" s="84"/>
      <c r="AV208" s="84"/>
      <c r="AW208" s="84"/>
      <c r="AX208" s="84"/>
      <c r="AY208" s="84"/>
      <c r="AZ208" s="84"/>
      <c r="BA208" s="84"/>
      <c r="BB208" s="84"/>
      <c r="BC208" s="84"/>
      <c r="BD208" s="84"/>
      <c r="BE208" s="84"/>
      <c r="BF208" s="84"/>
      <c r="BG208" s="84"/>
      <c r="BH208" s="84"/>
      <c r="BI208" s="84"/>
      <c r="BJ208" s="84"/>
      <c r="BK208" s="84"/>
      <c r="BL208" s="84"/>
      <c r="BM208" s="84"/>
      <c r="BN208" s="84"/>
      <c r="BO208" s="84"/>
      <c r="BP208" s="84"/>
      <c r="BQ208" s="84"/>
      <c r="BR208" s="84"/>
      <c r="BS208" s="84"/>
      <c r="BT208" s="84"/>
      <c r="BU208" s="84"/>
      <c r="BV208" s="84"/>
      <c r="BW208" s="84"/>
      <c r="BX208" s="84"/>
      <c r="BY208" s="84"/>
      <c r="BZ208" s="84"/>
      <c r="CA208" s="84"/>
      <c r="CB208" s="84"/>
      <c r="CC208" s="84"/>
      <c r="CD208" s="84"/>
      <c r="CE208" s="84"/>
      <c r="CF208" s="84"/>
      <c r="CG208" s="84"/>
      <c r="CH208" s="84"/>
      <c r="CI208" s="84"/>
      <c r="CJ208" s="84"/>
      <c r="CK208" s="84"/>
      <c r="CL208" s="84"/>
      <c r="CM208" s="84"/>
      <c r="CN208" s="84"/>
      <c r="CO208" s="84"/>
      <c r="CP208" s="84"/>
      <c r="CQ208" s="84"/>
      <c r="CR208" s="84"/>
      <c r="CS208" s="84"/>
      <c r="CT208" s="84"/>
      <c r="CU208" s="84"/>
      <c r="CV208" s="84"/>
      <c r="CW208" s="84"/>
      <c r="CX208" s="84"/>
      <c r="CY208" s="84"/>
      <c r="CZ208" s="84"/>
      <c r="DA208" s="84"/>
      <c r="DB208" s="84"/>
      <c r="DC208" s="84"/>
      <c r="DD208" s="84"/>
      <c r="DE208" s="84"/>
      <c r="DF208" s="84"/>
      <c r="DG208" s="84"/>
      <c r="DH208" s="84"/>
      <c r="DI208" s="84"/>
      <c r="DJ208" s="84"/>
      <c r="DK208" s="84"/>
      <c r="DL208" s="84"/>
      <c r="DM208" s="84"/>
      <c r="DN208" s="84"/>
      <c r="DO208" s="84"/>
      <c r="DP208" s="84"/>
      <c r="DQ208" s="84"/>
      <c r="DR208" s="84"/>
      <c r="DS208" s="84"/>
      <c r="DT208" s="84"/>
      <c r="DU208" s="84"/>
      <c r="DV208" s="84"/>
      <c r="DW208" s="84"/>
      <c r="DX208" s="84"/>
      <c r="DY208" s="84"/>
      <c r="DZ208" s="84"/>
      <c r="EA208" s="84"/>
      <c r="EB208" s="84"/>
      <c r="EC208" s="84"/>
      <c r="ED208" s="84"/>
      <c r="EE208" s="84"/>
      <c r="EF208" s="84"/>
      <c r="EG208" s="84"/>
      <c r="EH208" s="84"/>
      <c r="EI208" s="84"/>
      <c r="EJ208" s="84"/>
      <c r="EK208" s="84"/>
      <c r="EL208" s="84"/>
      <c r="EM208" s="84"/>
      <c r="EN208" s="84"/>
      <c r="EO208" s="84"/>
      <c r="EP208" s="84"/>
      <c r="EQ208" s="84"/>
      <c r="ER208" s="84"/>
      <c r="ES208" s="84"/>
      <c r="ET208" s="84"/>
      <c r="EU208" s="84"/>
      <c r="EV208" s="84"/>
      <c r="EW208" s="84"/>
      <c r="EX208" s="84"/>
      <c r="EY208" s="84"/>
      <c r="EZ208" s="84"/>
      <c r="FA208" s="84"/>
      <c r="FB208" s="84"/>
      <c r="FC208" s="84"/>
      <c r="FD208" s="84"/>
      <c r="FE208" s="84"/>
      <c r="FF208" s="84"/>
      <c r="FG208" s="84"/>
      <c r="FH208" s="84"/>
      <c r="FI208" s="84"/>
      <c r="FJ208" s="84"/>
      <c r="FK208" s="84"/>
      <c r="FL208" s="84"/>
      <c r="FM208" s="84"/>
      <c r="FN208" s="84"/>
      <c r="FO208" s="84"/>
      <c r="FP208" s="84"/>
      <c r="FQ208" s="84"/>
      <c r="FR208" s="84"/>
      <c r="FS208" s="84"/>
      <c r="FT208" s="84"/>
      <c r="FU208" s="84"/>
      <c r="FV208" s="84"/>
      <c r="FW208" s="84"/>
      <c r="FX208" s="84"/>
      <c r="FY208" s="84"/>
      <c r="FZ208" s="84"/>
      <c r="GA208" s="84"/>
      <c r="GB208" s="84"/>
      <c r="GC208" s="84"/>
      <c r="GD208" s="84"/>
      <c r="GE208" s="84"/>
      <c r="GF208" s="84"/>
      <c r="GG208" s="84"/>
      <c r="GH208" s="84"/>
      <c r="GI208" s="84"/>
      <c r="GJ208" s="84"/>
      <c r="GK208" s="84"/>
      <c r="GL208" s="84"/>
      <c r="GM208" s="84"/>
      <c r="GN208" s="84"/>
      <c r="GO208" s="84"/>
      <c r="GP208" s="84"/>
      <c r="GQ208" s="84"/>
      <c r="GR208" s="84"/>
      <c r="GS208" s="84"/>
      <c r="GT208" s="84"/>
      <c r="GU208" s="84"/>
      <c r="GV208" s="84"/>
      <c r="GW208" s="84"/>
      <c r="GX208" s="84"/>
      <c r="GY208" s="84"/>
      <c r="GZ208" s="84"/>
      <c r="HA208" s="84"/>
      <c r="HB208" s="84"/>
      <c r="HC208" s="84"/>
      <c r="HD208" s="84"/>
      <c r="HE208" s="84"/>
      <c r="HF208" s="84"/>
      <c r="HG208" s="84"/>
      <c r="HH208" s="84"/>
      <c r="HI208" s="84"/>
      <c r="HJ208" s="84"/>
      <c r="HK208" s="84"/>
      <c r="HL208" s="84"/>
      <c r="HM208" s="84"/>
      <c r="HN208" s="84"/>
      <c r="HO208" s="84"/>
      <c r="HP208" s="84"/>
      <c r="HQ208" s="84"/>
      <c r="HR208" s="84"/>
      <c r="HS208" s="84"/>
      <c r="HT208" s="84"/>
      <c r="HU208" s="84"/>
      <c r="HV208" s="84"/>
      <c r="HW208" s="84"/>
      <c r="HX208" s="84"/>
      <c r="HY208" s="84"/>
      <c r="HZ208" s="84"/>
      <c r="IA208" s="84"/>
      <c r="IB208" s="84"/>
      <c r="IC208" s="84"/>
      <c r="ID208" s="84"/>
      <c r="IE208" s="84"/>
      <c r="IF208" s="84"/>
      <c r="IG208" s="84"/>
      <c r="IH208" s="84"/>
      <c r="II208" s="84"/>
      <c r="IJ208" s="84"/>
      <c r="IK208" s="84"/>
      <c r="IL208" s="84"/>
      <c r="IM208" s="84"/>
      <c r="IN208" s="84"/>
      <c r="IO208" s="84"/>
      <c r="IP208" s="84"/>
      <c r="IQ208" s="84"/>
      <c r="IR208" s="84"/>
      <c r="IS208" s="84"/>
      <c r="IT208" s="84"/>
      <c r="IU208" s="84"/>
      <c r="IV208" s="84"/>
      <c r="IW208" s="84"/>
      <c r="IX208" s="84"/>
      <c r="IY208" s="84"/>
      <c r="IZ208" s="84"/>
      <c r="JA208" s="84"/>
      <c r="JB208" s="84"/>
      <c r="JC208" s="84"/>
      <c r="JD208" s="84"/>
      <c r="JE208" s="84"/>
      <c r="JF208" s="84"/>
      <c r="JG208" s="84"/>
      <c r="JH208" s="84"/>
      <c r="JI208" s="84"/>
      <c r="JJ208" s="84"/>
      <c r="JK208" s="84"/>
      <c r="JL208" s="84"/>
      <c r="JM208" s="84"/>
      <c r="JN208" s="84"/>
      <c r="JO208" s="84"/>
      <c r="JP208" s="84"/>
      <c r="JQ208" s="84"/>
      <c r="JR208" s="84"/>
      <c r="JS208" s="84"/>
      <c r="JT208" s="84"/>
      <c r="JU208" s="84"/>
      <c r="JV208" s="84"/>
      <c r="JW208" s="84"/>
      <c r="JX208" s="84"/>
      <c r="JY208" s="84"/>
      <c r="JZ208" s="84"/>
      <c r="KA208" s="84"/>
      <c r="KB208" s="84"/>
      <c r="KC208" s="84"/>
      <c r="KD208" s="84"/>
      <c r="KE208" s="84"/>
      <c r="KF208" s="84"/>
      <c r="KG208" s="84"/>
      <c r="KH208" s="84"/>
      <c r="KI208" s="84"/>
      <c r="KJ208" s="84"/>
      <c r="KK208" s="84"/>
      <c r="KL208" s="84"/>
      <c r="KM208" s="84"/>
      <c r="KN208" s="84"/>
      <c r="KO208" s="84"/>
      <c r="KP208" s="84"/>
      <c r="KQ208" s="84"/>
      <c r="KR208" s="84"/>
      <c r="KS208" s="84"/>
      <c r="KT208" s="84"/>
      <c r="KU208" s="84"/>
      <c r="KV208" s="84"/>
      <c r="KW208" s="84"/>
      <c r="KX208" s="84"/>
      <c r="KY208" s="84"/>
      <c r="KZ208" s="84"/>
      <c r="LA208" s="84"/>
      <c r="LB208" s="84"/>
      <c r="LC208" s="84"/>
      <c r="LD208" s="84"/>
      <c r="LE208" s="84"/>
      <c r="LF208" s="84"/>
      <c r="LG208" s="84"/>
      <c r="LH208" s="84"/>
      <c r="LI208" s="84"/>
      <c r="LJ208" s="84"/>
      <c r="LK208" s="84"/>
      <c r="LL208" s="84"/>
      <c r="LM208" s="84"/>
      <c r="LN208" s="84"/>
      <c r="LO208" s="84"/>
      <c r="LP208" s="84"/>
      <c r="LQ208" s="84"/>
      <c r="LR208" s="84"/>
      <c r="LS208" s="84"/>
      <c r="LT208" s="84"/>
      <c r="LU208" s="84"/>
      <c r="LV208" s="84"/>
      <c r="LW208" s="84"/>
      <c r="LX208" s="84"/>
      <c r="LY208" s="84"/>
      <c r="LZ208" s="84"/>
      <c r="MA208" s="84"/>
      <c r="MB208" s="84"/>
      <c r="MC208" s="84"/>
      <c r="MD208" s="84"/>
      <c r="ME208" s="84"/>
      <c r="MF208" s="84"/>
      <c r="MG208" s="84"/>
      <c r="MH208" s="84"/>
      <c r="MI208" s="84"/>
      <c r="MJ208" s="84"/>
      <c r="MK208" s="84"/>
      <c r="ML208" s="84"/>
      <c r="MM208" s="84"/>
      <c r="MN208" s="84"/>
      <c r="MO208" s="84"/>
      <c r="MP208" s="84"/>
      <c r="MQ208" s="84"/>
      <c r="MR208" s="84"/>
      <c r="MS208" s="84"/>
      <c r="MT208" s="84"/>
      <c r="MU208" s="84"/>
      <c r="MV208" s="84"/>
      <c r="MW208" s="84"/>
      <c r="MX208" s="84"/>
      <c r="MY208" s="84"/>
      <c r="MZ208" s="84"/>
      <c r="NA208" s="84"/>
      <c r="NB208" s="84"/>
      <c r="NC208" s="84"/>
      <c r="ND208" s="84"/>
      <c r="NE208" s="84"/>
      <c r="NF208" s="84"/>
      <c r="NG208" s="84"/>
      <c r="NH208" s="84"/>
      <c r="NI208" s="84"/>
      <c r="NJ208" s="84"/>
      <c r="NK208" s="84"/>
      <c r="NL208" s="84"/>
      <c r="NM208" s="84"/>
      <c r="NN208" s="84"/>
      <c r="NO208" s="84"/>
      <c r="NP208" s="84"/>
      <c r="NQ208" s="84"/>
      <c r="NR208" s="84"/>
      <c r="NS208" s="84"/>
      <c r="NT208" s="84"/>
      <c r="NU208" s="84"/>
      <c r="NV208" s="84"/>
      <c r="NW208" s="84"/>
    </row>
    <row r="209" spans="1:387" s="40" customFormat="1" ht="100.5" customHeight="1" x14ac:dyDescent="0.25">
      <c r="A209" s="79">
        <v>1</v>
      </c>
      <c r="B209" s="79"/>
      <c r="C209" s="79"/>
      <c r="D209" s="79"/>
      <c r="E209" s="79"/>
      <c r="F209" s="30">
        <v>1</v>
      </c>
      <c r="G209" s="30"/>
      <c r="H209" s="30"/>
      <c r="I209" s="30"/>
      <c r="J209" s="30"/>
      <c r="K209" s="30"/>
      <c r="L209" s="30"/>
      <c r="M209" s="32" t="s">
        <v>1068</v>
      </c>
      <c r="N209" s="33" t="s">
        <v>309</v>
      </c>
      <c r="O209" s="3" t="s">
        <v>1886</v>
      </c>
      <c r="P209" s="34" t="s">
        <v>2175</v>
      </c>
      <c r="Q209" s="10" t="s">
        <v>1960</v>
      </c>
      <c r="R209" s="32" t="s">
        <v>1883</v>
      </c>
      <c r="S209" s="35" t="s">
        <v>1991</v>
      </c>
      <c r="T209" s="82">
        <v>44832</v>
      </c>
      <c r="U209" s="82">
        <v>44834</v>
      </c>
      <c r="V209" s="82">
        <v>44925</v>
      </c>
      <c r="W209" s="36">
        <v>500000000</v>
      </c>
      <c r="X209" s="19">
        <v>0</v>
      </c>
      <c r="Y209" s="19">
        <v>0</v>
      </c>
      <c r="Z209" s="19">
        <v>0</v>
      </c>
      <c r="AA209" s="19">
        <v>0</v>
      </c>
      <c r="AB209" s="22">
        <f t="shared" si="26"/>
        <v>500000000</v>
      </c>
      <c r="AC209" s="19">
        <v>0</v>
      </c>
      <c r="AD209" s="22">
        <f t="shared" si="24"/>
        <v>500000000</v>
      </c>
      <c r="AE209" s="20">
        <v>0</v>
      </c>
      <c r="AF209" s="22">
        <f t="shared" si="25"/>
        <v>500000000</v>
      </c>
      <c r="AG209" s="38" t="s">
        <v>78</v>
      </c>
      <c r="AH209" s="37" t="s">
        <v>346</v>
      </c>
      <c r="AI209" s="37" t="s">
        <v>626</v>
      </c>
      <c r="AJ209" s="39">
        <v>811021765</v>
      </c>
      <c r="AK209" s="39">
        <v>8</v>
      </c>
      <c r="AL209" s="37" t="s">
        <v>627</v>
      </c>
      <c r="AM209" s="39">
        <v>3204000</v>
      </c>
      <c r="AN209" s="108" t="s">
        <v>628</v>
      </c>
      <c r="AO209" s="109" t="s">
        <v>130</v>
      </c>
      <c r="AP209" s="84"/>
      <c r="AQ209" s="84"/>
      <c r="AR209" s="84"/>
      <c r="AS209" s="84"/>
      <c r="AT209" s="84"/>
      <c r="AU209" s="84"/>
      <c r="AV209" s="84"/>
      <c r="AW209" s="84"/>
      <c r="AX209" s="84"/>
      <c r="AY209" s="84"/>
      <c r="AZ209" s="84"/>
      <c r="BA209" s="84"/>
      <c r="BB209" s="84"/>
      <c r="BC209" s="84"/>
      <c r="BD209" s="84"/>
      <c r="BE209" s="84"/>
      <c r="BF209" s="84"/>
      <c r="BG209" s="84"/>
      <c r="BH209" s="84"/>
      <c r="BI209" s="84"/>
      <c r="BJ209" s="84"/>
      <c r="BK209" s="84"/>
      <c r="BL209" s="84"/>
      <c r="BM209" s="84"/>
      <c r="BN209" s="84"/>
      <c r="BO209" s="84"/>
      <c r="BP209" s="84"/>
      <c r="BQ209" s="84"/>
      <c r="BR209" s="84"/>
      <c r="BS209" s="84"/>
      <c r="BT209" s="84"/>
      <c r="BU209" s="84"/>
      <c r="BV209" s="84"/>
      <c r="BW209" s="84"/>
      <c r="BX209" s="84"/>
      <c r="BY209" s="84"/>
      <c r="BZ209" s="84"/>
      <c r="CA209" s="84"/>
      <c r="CB209" s="84"/>
      <c r="CC209" s="84"/>
      <c r="CD209" s="84"/>
      <c r="CE209" s="84"/>
      <c r="CF209" s="84"/>
      <c r="CG209" s="84"/>
      <c r="CH209" s="84"/>
      <c r="CI209" s="84"/>
      <c r="CJ209" s="84"/>
      <c r="CK209" s="84"/>
      <c r="CL209" s="84"/>
      <c r="CM209" s="84"/>
      <c r="CN209" s="84"/>
      <c r="CO209" s="84"/>
      <c r="CP209" s="84"/>
      <c r="CQ209" s="84"/>
      <c r="CR209" s="84"/>
      <c r="CS209" s="84"/>
      <c r="CT209" s="84"/>
      <c r="CU209" s="84"/>
      <c r="CV209" s="84"/>
      <c r="CW209" s="84"/>
      <c r="CX209" s="84"/>
      <c r="CY209" s="84"/>
      <c r="CZ209" s="84"/>
      <c r="DA209" s="84"/>
      <c r="DB209" s="84"/>
      <c r="DC209" s="84"/>
      <c r="DD209" s="84"/>
      <c r="DE209" s="84"/>
      <c r="DF209" s="84"/>
      <c r="DG209" s="84"/>
      <c r="DH209" s="84"/>
      <c r="DI209" s="84"/>
      <c r="DJ209" s="84"/>
      <c r="DK209" s="84"/>
      <c r="DL209" s="84"/>
      <c r="DM209" s="84"/>
      <c r="DN209" s="84"/>
      <c r="DO209" s="84"/>
      <c r="DP209" s="84"/>
      <c r="DQ209" s="84"/>
      <c r="DR209" s="84"/>
      <c r="DS209" s="84"/>
      <c r="DT209" s="84"/>
      <c r="DU209" s="84"/>
      <c r="DV209" s="84"/>
      <c r="DW209" s="84"/>
      <c r="DX209" s="84"/>
      <c r="DY209" s="84"/>
      <c r="DZ209" s="84"/>
      <c r="EA209" s="84"/>
      <c r="EB209" s="84"/>
      <c r="EC209" s="84"/>
      <c r="ED209" s="84"/>
      <c r="EE209" s="84"/>
      <c r="EF209" s="84"/>
      <c r="EG209" s="84"/>
      <c r="EH209" s="84"/>
      <c r="EI209" s="84"/>
      <c r="EJ209" s="84"/>
      <c r="EK209" s="84"/>
      <c r="EL209" s="84"/>
      <c r="EM209" s="84"/>
      <c r="EN209" s="84"/>
      <c r="EO209" s="84"/>
      <c r="EP209" s="84"/>
      <c r="EQ209" s="84"/>
      <c r="ER209" s="84"/>
      <c r="ES209" s="84"/>
      <c r="ET209" s="84"/>
      <c r="EU209" s="84"/>
      <c r="EV209" s="84"/>
      <c r="EW209" s="84"/>
      <c r="EX209" s="84"/>
      <c r="EY209" s="84"/>
      <c r="EZ209" s="84"/>
      <c r="FA209" s="84"/>
      <c r="FB209" s="84"/>
      <c r="FC209" s="84"/>
      <c r="FD209" s="84"/>
      <c r="FE209" s="84"/>
      <c r="FF209" s="84"/>
      <c r="FG209" s="84"/>
      <c r="FH209" s="84"/>
      <c r="FI209" s="84"/>
      <c r="FJ209" s="84"/>
      <c r="FK209" s="84"/>
      <c r="FL209" s="84"/>
      <c r="FM209" s="84"/>
      <c r="FN209" s="84"/>
      <c r="FO209" s="84"/>
      <c r="FP209" s="84"/>
      <c r="FQ209" s="84"/>
      <c r="FR209" s="84"/>
      <c r="FS209" s="84"/>
      <c r="FT209" s="84"/>
      <c r="FU209" s="84"/>
      <c r="FV209" s="84"/>
      <c r="FW209" s="84"/>
      <c r="FX209" s="84"/>
      <c r="FY209" s="84"/>
      <c r="FZ209" s="84"/>
      <c r="GA209" s="84"/>
      <c r="GB209" s="84"/>
      <c r="GC209" s="84"/>
      <c r="GD209" s="84"/>
      <c r="GE209" s="84"/>
      <c r="GF209" s="84"/>
      <c r="GG209" s="84"/>
      <c r="GH209" s="84"/>
      <c r="GI209" s="84"/>
      <c r="GJ209" s="84"/>
      <c r="GK209" s="84"/>
      <c r="GL209" s="84"/>
      <c r="GM209" s="84"/>
      <c r="GN209" s="84"/>
      <c r="GO209" s="84"/>
      <c r="GP209" s="84"/>
      <c r="GQ209" s="84"/>
      <c r="GR209" s="84"/>
      <c r="GS209" s="84"/>
      <c r="GT209" s="84"/>
      <c r="GU209" s="84"/>
      <c r="GV209" s="84"/>
      <c r="GW209" s="84"/>
      <c r="GX209" s="84"/>
      <c r="GY209" s="84"/>
      <c r="GZ209" s="84"/>
      <c r="HA209" s="84"/>
      <c r="HB209" s="84"/>
      <c r="HC209" s="84"/>
      <c r="HD209" s="84"/>
      <c r="HE209" s="84"/>
      <c r="HF209" s="84"/>
      <c r="HG209" s="84"/>
      <c r="HH209" s="84"/>
      <c r="HI209" s="84"/>
      <c r="HJ209" s="84"/>
      <c r="HK209" s="84"/>
      <c r="HL209" s="84"/>
      <c r="HM209" s="84"/>
      <c r="HN209" s="84"/>
      <c r="HO209" s="84"/>
      <c r="HP209" s="84"/>
      <c r="HQ209" s="84"/>
      <c r="HR209" s="84"/>
      <c r="HS209" s="84"/>
      <c r="HT209" s="84"/>
      <c r="HU209" s="84"/>
      <c r="HV209" s="84"/>
      <c r="HW209" s="84"/>
      <c r="HX209" s="84"/>
      <c r="HY209" s="84"/>
      <c r="HZ209" s="84"/>
      <c r="IA209" s="84"/>
      <c r="IB209" s="84"/>
      <c r="IC209" s="84"/>
      <c r="ID209" s="84"/>
      <c r="IE209" s="84"/>
      <c r="IF209" s="84"/>
      <c r="IG209" s="84"/>
      <c r="IH209" s="84"/>
      <c r="II209" s="84"/>
      <c r="IJ209" s="84"/>
      <c r="IK209" s="84"/>
      <c r="IL209" s="84"/>
      <c r="IM209" s="84"/>
      <c r="IN209" s="84"/>
      <c r="IO209" s="84"/>
      <c r="IP209" s="84"/>
      <c r="IQ209" s="84"/>
      <c r="IR209" s="84"/>
      <c r="IS209" s="84"/>
      <c r="IT209" s="84"/>
      <c r="IU209" s="84"/>
      <c r="IV209" s="84"/>
      <c r="IW209" s="84"/>
      <c r="IX209" s="84"/>
      <c r="IY209" s="84"/>
      <c r="IZ209" s="84"/>
      <c r="JA209" s="84"/>
      <c r="JB209" s="84"/>
      <c r="JC209" s="84"/>
      <c r="JD209" s="84"/>
      <c r="JE209" s="84"/>
      <c r="JF209" s="84"/>
      <c r="JG209" s="84"/>
      <c r="JH209" s="84"/>
      <c r="JI209" s="84"/>
      <c r="JJ209" s="84"/>
      <c r="JK209" s="84"/>
      <c r="JL209" s="84"/>
      <c r="JM209" s="84"/>
      <c r="JN209" s="84"/>
      <c r="JO209" s="84"/>
      <c r="JP209" s="84"/>
      <c r="JQ209" s="84"/>
      <c r="JR209" s="84"/>
      <c r="JS209" s="84"/>
      <c r="JT209" s="84"/>
      <c r="JU209" s="84"/>
      <c r="JV209" s="84"/>
      <c r="JW209" s="84"/>
      <c r="JX209" s="84"/>
      <c r="JY209" s="84"/>
      <c r="JZ209" s="84"/>
      <c r="KA209" s="84"/>
      <c r="KB209" s="84"/>
      <c r="KC209" s="84"/>
      <c r="KD209" s="84"/>
      <c r="KE209" s="84"/>
      <c r="KF209" s="84"/>
      <c r="KG209" s="84"/>
      <c r="KH209" s="84"/>
      <c r="KI209" s="84"/>
      <c r="KJ209" s="84"/>
      <c r="KK209" s="84"/>
      <c r="KL209" s="84"/>
      <c r="KM209" s="84"/>
      <c r="KN209" s="84"/>
      <c r="KO209" s="84"/>
      <c r="KP209" s="84"/>
      <c r="KQ209" s="84"/>
      <c r="KR209" s="84"/>
      <c r="KS209" s="84"/>
      <c r="KT209" s="84"/>
      <c r="KU209" s="84"/>
      <c r="KV209" s="84"/>
      <c r="KW209" s="84"/>
      <c r="KX209" s="84"/>
      <c r="KY209" s="84"/>
      <c r="KZ209" s="84"/>
      <c r="LA209" s="84"/>
      <c r="LB209" s="84"/>
      <c r="LC209" s="84"/>
      <c r="LD209" s="84"/>
      <c r="LE209" s="84"/>
      <c r="LF209" s="84"/>
      <c r="LG209" s="84"/>
      <c r="LH209" s="84"/>
      <c r="LI209" s="84"/>
      <c r="LJ209" s="84"/>
      <c r="LK209" s="84"/>
      <c r="LL209" s="84"/>
      <c r="LM209" s="84"/>
      <c r="LN209" s="84"/>
      <c r="LO209" s="84"/>
      <c r="LP209" s="84"/>
      <c r="LQ209" s="84"/>
      <c r="LR209" s="84"/>
      <c r="LS209" s="84"/>
      <c r="LT209" s="84"/>
      <c r="LU209" s="84"/>
      <c r="LV209" s="84"/>
      <c r="LW209" s="84"/>
      <c r="LX209" s="84"/>
      <c r="LY209" s="84"/>
      <c r="LZ209" s="84"/>
      <c r="MA209" s="84"/>
      <c r="MB209" s="84"/>
      <c r="MC209" s="84"/>
      <c r="MD209" s="84"/>
      <c r="ME209" s="84"/>
      <c r="MF209" s="84"/>
      <c r="MG209" s="84"/>
      <c r="MH209" s="84"/>
      <c r="MI209" s="84"/>
      <c r="MJ209" s="84"/>
      <c r="MK209" s="84"/>
      <c r="ML209" s="84"/>
      <c r="MM209" s="84"/>
      <c r="MN209" s="84"/>
      <c r="MO209" s="84"/>
      <c r="MP209" s="84"/>
      <c r="MQ209" s="84"/>
      <c r="MR209" s="84"/>
      <c r="MS209" s="84"/>
      <c r="MT209" s="84"/>
      <c r="MU209" s="84"/>
      <c r="MV209" s="84"/>
      <c r="MW209" s="84"/>
      <c r="MX209" s="84"/>
      <c r="MY209" s="84"/>
      <c r="MZ209" s="84"/>
      <c r="NA209" s="84"/>
      <c r="NB209" s="84"/>
      <c r="NC209" s="84"/>
      <c r="ND209" s="84"/>
      <c r="NE209" s="84"/>
      <c r="NF209" s="84"/>
      <c r="NG209" s="84"/>
      <c r="NH209" s="84"/>
      <c r="NI209" s="84"/>
      <c r="NJ209" s="84"/>
      <c r="NK209" s="84"/>
      <c r="NL209" s="84"/>
      <c r="NM209" s="84"/>
      <c r="NN209" s="84"/>
      <c r="NO209" s="84"/>
      <c r="NP209" s="84"/>
      <c r="NQ209" s="84"/>
      <c r="NR209" s="84"/>
      <c r="NS209" s="84"/>
      <c r="NT209" s="84"/>
      <c r="NU209" s="84"/>
      <c r="NV209" s="84"/>
      <c r="NW209" s="84"/>
    </row>
    <row r="210" spans="1:387" s="40" customFormat="1" ht="100.5" customHeight="1" x14ac:dyDescent="0.25">
      <c r="A210" s="79"/>
      <c r="B210" s="79">
        <v>1</v>
      </c>
      <c r="C210" s="79"/>
      <c r="D210" s="79"/>
      <c r="E210" s="79"/>
      <c r="F210" s="30"/>
      <c r="G210" s="30"/>
      <c r="H210" s="30">
        <v>1</v>
      </c>
      <c r="I210" s="30"/>
      <c r="J210" s="30"/>
      <c r="K210" s="30"/>
      <c r="L210" s="30"/>
      <c r="M210" s="32" t="s">
        <v>1943</v>
      </c>
      <c r="N210" s="33" t="s">
        <v>309</v>
      </c>
      <c r="O210" s="3" t="s">
        <v>2251</v>
      </c>
      <c r="P210" s="34" t="s">
        <v>2250</v>
      </c>
      <c r="Q210" s="10" t="s">
        <v>2227</v>
      </c>
      <c r="R210" s="32" t="s">
        <v>2229</v>
      </c>
      <c r="S210" s="35" t="s">
        <v>2228</v>
      </c>
      <c r="T210" s="82">
        <v>44849</v>
      </c>
      <c r="U210" s="82">
        <v>44855</v>
      </c>
      <c r="V210" s="82">
        <v>44910</v>
      </c>
      <c r="W210" s="36">
        <v>10000000</v>
      </c>
      <c r="X210" s="19">
        <v>0</v>
      </c>
      <c r="Y210" s="19">
        <v>0</v>
      </c>
      <c r="Z210" s="19">
        <v>0</v>
      </c>
      <c r="AA210" s="19">
        <v>0</v>
      </c>
      <c r="AB210" s="22">
        <f t="shared" si="26"/>
        <v>10000000</v>
      </c>
      <c r="AC210" s="19">
        <v>0</v>
      </c>
      <c r="AD210" s="22">
        <f t="shared" ref="AD210" si="29">AB210+AC210</f>
        <v>10000000</v>
      </c>
      <c r="AE210" s="20">
        <v>0</v>
      </c>
      <c r="AF210" s="22">
        <f t="shared" ref="AF210" si="30">AD210-AE210</f>
        <v>10000000</v>
      </c>
      <c r="AG210" s="38" t="s">
        <v>1289</v>
      </c>
      <c r="AH210" s="37" t="s">
        <v>1013</v>
      </c>
      <c r="AI210" s="37" t="s">
        <v>605</v>
      </c>
      <c r="AJ210" s="39">
        <v>860010268</v>
      </c>
      <c r="AK210" s="39">
        <v>1</v>
      </c>
      <c r="AL210" s="37" t="s">
        <v>2230</v>
      </c>
      <c r="AM210" s="39">
        <v>2189200</v>
      </c>
      <c r="AN210" s="108" t="s">
        <v>2231</v>
      </c>
      <c r="AO210" s="109" t="s">
        <v>20</v>
      </c>
      <c r="AP210" s="84"/>
      <c r="AQ210" s="84"/>
      <c r="AR210" s="84"/>
      <c r="AS210" s="84"/>
      <c r="AT210" s="84"/>
      <c r="AU210" s="84"/>
      <c r="AV210" s="84"/>
      <c r="AW210" s="84"/>
      <c r="AX210" s="84"/>
      <c r="AY210" s="84"/>
      <c r="AZ210" s="84"/>
      <c r="BA210" s="84"/>
      <c r="BB210" s="84"/>
      <c r="BC210" s="84"/>
      <c r="BD210" s="84"/>
      <c r="BE210" s="84"/>
      <c r="BF210" s="84"/>
      <c r="BG210" s="84"/>
      <c r="BH210" s="84"/>
      <c r="BI210" s="84"/>
      <c r="BJ210" s="84"/>
      <c r="BK210" s="84"/>
      <c r="BL210" s="84"/>
      <c r="BM210" s="84"/>
      <c r="BN210" s="84"/>
      <c r="BO210" s="84"/>
      <c r="BP210" s="84"/>
      <c r="BQ210" s="84"/>
      <c r="BR210" s="84"/>
      <c r="BS210" s="84"/>
      <c r="BT210" s="84"/>
      <c r="BU210" s="84"/>
      <c r="BV210" s="84"/>
      <c r="BW210" s="84"/>
      <c r="BX210" s="84"/>
      <c r="BY210" s="84"/>
      <c r="BZ210" s="84"/>
      <c r="CA210" s="84"/>
      <c r="CB210" s="84"/>
      <c r="CC210" s="84"/>
      <c r="CD210" s="84"/>
      <c r="CE210" s="84"/>
      <c r="CF210" s="84"/>
      <c r="CG210" s="84"/>
      <c r="CH210" s="84"/>
      <c r="CI210" s="84"/>
      <c r="CJ210" s="84"/>
      <c r="CK210" s="84"/>
      <c r="CL210" s="84"/>
      <c r="CM210" s="84"/>
      <c r="CN210" s="84"/>
      <c r="CO210" s="84"/>
      <c r="CP210" s="84"/>
      <c r="CQ210" s="84"/>
      <c r="CR210" s="84"/>
      <c r="CS210" s="84"/>
      <c r="CT210" s="84"/>
      <c r="CU210" s="84"/>
      <c r="CV210" s="84"/>
      <c r="CW210" s="84"/>
      <c r="CX210" s="84"/>
      <c r="CY210" s="84"/>
      <c r="CZ210" s="84"/>
      <c r="DA210" s="84"/>
      <c r="DB210" s="84"/>
      <c r="DC210" s="84"/>
      <c r="DD210" s="84"/>
      <c r="DE210" s="84"/>
      <c r="DF210" s="84"/>
      <c r="DG210" s="84"/>
      <c r="DH210" s="84"/>
      <c r="DI210" s="84"/>
      <c r="DJ210" s="84"/>
      <c r="DK210" s="84"/>
      <c r="DL210" s="84"/>
      <c r="DM210" s="84"/>
      <c r="DN210" s="84"/>
      <c r="DO210" s="84"/>
      <c r="DP210" s="84"/>
      <c r="DQ210" s="84"/>
      <c r="DR210" s="84"/>
      <c r="DS210" s="84"/>
      <c r="DT210" s="84"/>
      <c r="DU210" s="84"/>
      <c r="DV210" s="84"/>
      <c r="DW210" s="84"/>
      <c r="DX210" s="84"/>
      <c r="DY210" s="84"/>
      <c r="DZ210" s="84"/>
      <c r="EA210" s="84"/>
      <c r="EB210" s="84"/>
      <c r="EC210" s="84"/>
      <c r="ED210" s="84"/>
      <c r="EE210" s="84"/>
      <c r="EF210" s="84"/>
      <c r="EG210" s="84"/>
      <c r="EH210" s="84"/>
      <c r="EI210" s="84"/>
      <c r="EJ210" s="84"/>
      <c r="EK210" s="84"/>
      <c r="EL210" s="84"/>
      <c r="EM210" s="84"/>
      <c r="EN210" s="84"/>
      <c r="EO210" s="84"/>
      <c r="EP210" s="84"/>
      <c r="EQ210" s="84"/>
      <c r="ER210" s="84"/>
      <c r="ES210" s="84"/>
      <c r="ET210" s="84"/>
      <c r="EU210" s="84"/>
      <c r="EV210" s="84"/>
      <c r="EW210" s="84"/>
      <c r="EX210" s="84"/>
      <c r="EY210" s="84"/>
      <c r="EZ210" s="84"/>
      <c r="FA210" s="84"/>
      <c r="FB210" s="84"/>
      <c r="FC210" s="84"/>
      <c r="FD210" s="84"/>
      <c r="FE210" s="84"/>
      <c r="FF210" s="84"/>
      <c r="FG210" s="84"/>
      <c r="FH210" s="84"/>
      <c r="FI210" s="84"/>
      <c r="FJ210" s="84"/>
      <c r="FK210" s="84"/>
      <c r="FL210" s="84"/>
      <c r="FM210" s="84"/>
      <c r="FN210" s="84"/>
      <c r="FO210" s="84"/>
      <c r="FP210" s="84"/>
      <c r="FQ210" s="84"/>
      <c r="FR210" s="84"/>
      <c r="FS210" s="84"/>
      <c r="FT210" s="84"/>
      <c r="FU210" s="84"/>
      <c r="FV210" s="84"/>
      <c r="FW210" s="84"/>
      <c r="FX210" s="84"/>
      <c r="FY210" s="84"/>
      <c r="FZ210" s="84"/>
      <c r="GA210" s="84"/>
      <c r="GB210" s="84"/>
      <c r="GC210" s="84"/>
      <c r="GD210" s="84"/>
      <c r="GE210" s="84"/>
      <c r="GF210" s="84"/>
      <c r="GG210" s="84"/>
      <c r="GH210" s="84"/>
      <c r="GI210" s="84"/>
      <c r="GJ210" s="84"/>
      <c r="GK210" s="84"/>
      <c r="GL210" s="84"/>
      <c r="GM210" s="84"/>
      <c r="GN210" s="84"/>
      <c r="GO210" s="84"/>
      <c r="GP210" s="84"/>
      <c r="GQ210" s="84"/>
      <c r="GR210" s="84"/>
      <c r="GS210" s="84"/>
      <c r="GT210" s="84"/>
      <c r="GU210" s="84"/>
      <c r="GV210" s="84"/>
      <c r="GW210" s="84"/>
      <c r="GX210" s="84"/>
      <c r="GY210" s="84"/>
      <c r="GZ210" s="84"/>
      <c r="HA210" s="84"/>
      <c r="HB210" s="84"/>
      <c r="HC210" s="84"/>
      <c r="HD210" s="84"/>
      <c r="HE210" s="84"/>
      <c r="HF210" s="84"/>
      <c r="HG210" s="84"/>
      <c r="HH210" s="84"/>
      <c r="HI210" s="84"/>
      <c r="HJ210" s="84"/>
      <c r="HK210" s="84"/>
      <c r="HL210" s="84"/>
      <c r="HM210" s="84"/>
      <c r="HN210" s="84"/>
      <c r="HO210" s="84"/>
      <c r="HP210" s="84"/>
      <c r="HQ210" s="84"/>
      <c r="HR210" s="84"/>
      <c r="HS210" s="84"/>
      <c r="HT210" s="84"/>
      <c r="HU210" s="84"/>
      <c r="HV210" s="84"/>
      <c r="HW210" s="84"/>
      <c r="HX210" s="84"/>
      <c r="HY210" s="84"/>
      <c r="HZ210" s="84"/>
      <c r="IA210" s="84"/>
      <c r="IB210" s="84"/>
      <c r="IC210" s="84"/>
      <c r="ID210" s="84"/>
      <c r="IE210" s="84"/>
      <c r="IF210" s="84"/>
      <c r="IG210" s="84"/>
      <c r="IH210" s="84"/>
      <c r="II210" s="84"/>
      <c r="IJ210" s="84"/>
      <c r="IK210" s="84"/>
      <c r="IL210" s="84"/>
      <c r="IM210" s="84"/>
      <c r="IN210" s="84"/>
      <c r="IO210" s="84"/>
      <c r="IP210" s="84"/>
      <c r="IQ210" s="84"/>
      <c r="IR210" s="84"/>
      <c r="IS210" s="84"/>
      <c r="IT210" s="84"/>
      <c r="IU210" s="84"/>
      <c r="IV210" s="84"/>
      <c r="IW210" s="84"/>
      <c r="IX210" s="84"/>
      <c r="IY210" s="84"/>
      <c r="IZ210" s="84"/>
      <c r="JA210" s="84"/>
      <c r="JB210" s="84"/>
      <c r="JC210" s="84"/>
      <c r="JD210" s="84"/>
      <c r="JE210" s="84"/>
      <c r="JF210" s="84"/>
      <c r="JG210" s="84"/>
      <c r="JH210" s="84"/>
      <c r="JI210" s="84"/>
      <c r="JJ210" s="84"/>
      <c r="JK210" s="84"/>
      <c r="JL210" s="84"/>
      <c r="JM210" s="84"/>
      <c r="JN210" s="84"/>
      <c r="JO210" s="84"/>
      <c r="JP210" s="84"/>
      <c r="JQ210" s="84"/>
      <c r="JR210" s="84"/>
      <c r="JS210" s="84"/>
      <c r="JT210" s="84"/>
      <c r="JU210" s="84"/>
      <c r="JV210" s="84"/>
      <c r="JW210" s="84"/>
      <c r="JX210" s="84"/>
      <c r="JY210" s="84"/>
      <c r="JZ210" s="84"/>
      <c r="KA210" s="84"/>
      <c r="KB210" s="84"/>
      <c r="KC210" s="84"/>
      <c r="KD210" s="84"/>
      <c r="KE210" s="84"/>
      <c r="KF210" s="84"/>
      <c r="KG210" s="84"/>
      <c r="KH210" s="84"/>
      <c r="KI210" s="84"/>
      <c r="KJ210" s="84"/>
      <c r="KK210" s="84"/>
      <c r="KL210" s="84"/>
      <c r="KM210" s="84"/>
      <c r="KN210" s="84"/>
      <c r="KO210" s="84"/>
      <c r="KP210" s="84"/>
      <c r="KQ210" s="84"/>
      <c r="KR210" s="84"/>
      <c r="KS210" s="84"/>
      <c r="KT210" s="84"/>
      <c r="KU210" s="84"/>
      <c r="KV210" s="84"/>
      <c r="KW210" s="84"/>
      <c r="KX210" s="84"/>
      <c r="KY210" s="84"/>
      <c r="KZ210" s="84"/>
      <c r="LA210" s="84"/>
      <c r="LB210" s="84"/>
      <c r="LC210" s="84"/>
      <c r="LD210" s="84"/>
      <c r="LE210" s="84"/>
      <c r="LF210" s="84"/>
      <c r="LG210" s="84"/>
      <c r="LH210" s="84"/>
      <c r="LI210" s="84"/>
      <c r="LJ210" s="84"/>
      <c r="LK210" s="84"/>
      <c r="LL210" s="84"/>
      <c r="LM210" s="84"/>
      <c r="LN210" s="84"/>
      <c r="LO210" s="84"/>
      <c r="LP210" s="84"/>
      <c r="LQ210" s="84"/>
      <c r="LR210" s="84"/>
      <c r="LS210" s="84"/>
      <c r="LT210" s="84"/>
      <c r="LU210" s="84"/>
      <c r="LV210" s="84"/>
      <c r="LW210" s="84"/>
      <c r="LX210" s="84"/>
      <c r="LY210" s="84"/>
      <c r="LZ210" s="84"/>
      <c r="MA210" s="84"/>
      <c r="MB210" s="84"/>
      <c r="MC210" s="84"/>
      <c r="MD210" s="84"/>
      <c r="ME210" s="84"/>
      <c r="MF210" s="84"/>
      <c r="MG210" s="84"/>
      <c r="MH210" s="84"/>
      <c r="MI210" s="84"/>
      <c r="MJ210" s="84"/>
      <c r="MK210" s="84"/>
      <c r="ML210" s="84"/>
      <c r="MM210" s="84"/>
      <c r="MN210" s="84"/>
      <c r="MO210" s="84"/>
      <c r="MP210" s="84"/>
      <c r="MQ210" s="84"/>
      <c r="MR210" s="84"/>
      <c r="MS210" s="84"/>
      <c r="MT210" s="84"/>
      <c r="MU210" s="84"/>
      <c r="MV210" s="84"/>
      <c r="MW210" s="84"/>
      <c r="MX210" s="84"/>
      <c r="MY210" s="84"/>
      <c r="MZ210" s="84"/>
      <c r="NA210" s="84"/>
      <c r="NB210" s="84"/>
      <c r="NC210" s="84"/>
      <c r="ND210" s="84"/>
      <c r="NE210" s="84"/>
      <c r="NF210" s="84"/>
      <c r="NG210" s="84"/>
      <c r="NH210" s="84"/>
      <c r="NI210" s="84"/>
      <c r="NJ210" s="84"/>
      <c r="NK210" s="84"/>
      <c r="NL210" s="84"/>
      <c r="NM210" s="84"/>
      <c r="NN210" s="84"/>
      <c r="NO210" s="84"/>
      <c r="NP210" s="84"/>
      <c r="NQ210" s="84"/>
      <c r="NR210" s="84"/>
      <c r="NS210" s="84"/>
      <c r="NT210" s="84"/>
      <c r="NU210" s="84"/>
      <c r="NV210" s="84"/>
      <c r="NW210" s="84"/>
    </row>
    <row r="211" spans="1:387" s="40" customFormat="1" ht="100.5" customHeight="1" x14ac:dyDescent="0.25">
      <c r="A211" s="79"/>
      <c r="B211" s="79">
        <v>1</v>
      </c>
      <c r="C211" s="79"/>
      <c r="D211" s="79"/>
      <c r="E211" s="79"/>
      <c r="F211" s="30"/>
      <c r="G211" s="30"/>
      <c r="H211" s="30">
        <v>1</v>
      </c>
      <c r="I211" s="30"/>
      <c r="J211" s="30"/>
      <c r="K211" s="30"/>
      <c r="L211" s="30"/>
      <c r="M211" s="32" t="s">
        <v>1943</v>
      </c>
      <c r="N211" s="33" t="s">
        <v>309</v>
      </c>
      <c r="O211" s="3" t="s">
        <v>2251</v>
      </c>
      <c r="P211" s="34" t="s">
        <v>2250</v>
      </c>
      <c r="Q211" s="10" t="s">
        <v>2233</v>
      </c>
      <c r="R211" s="32" t="s">
        <v>2234</v>
      </c>
      <c r="S211" s="35" t="s">
        <v>2228</v>
      </c>
      <c r="T211" s="82">
        <v>44846</v>
      </c>
      <c r="U211" s="82">
        <v>44859</v>
      </c>
      <c r="V211" s="82">
        <v>44910</v>
      </c>
      <c r="W211" s="36">
        <v>15000000</v>
      </c>
      <c r="X211" s="19">
        <v>0</v>
      </c>
      <c r="Y211" s="19">
        <v>0</v>
      </c>
      <c r="Z211" s="19">
        <v>0</v>
      </c>
      <c r="AA211" s="19">
        <v>0</v>
      </c>
      <c r="AB211" s="22">
        <f t="shared" si="26"/>
        <v>15000000</v>
      </c>
      <c r="AC211" s="19">
        <v>0</v>
      </c>
      <c r="AD211" s="22">
        <f t="shared" ref="AD211" si="31">AB211+AC211</f>
        <v>15000000</v>
      </c>
      <c r="AE211" s="20">
        <v>0</v>
      </c>
      <c r="AF211" s="22">
        <f t="shared" ref="AF211" si="32">AD211-AE211</f>
        <v>15000000</v>
      </c>
      <c r="AG211" s="38" t="s">
        <v>1289</v>
      </c>
      <c r="AH211" s="37" t="s">
        <v>1013</v>
      </c>
      <c r="AI211" s="37" t="s">
        <v>396</v>
      </c>
      <c r="AJ211" s="39">
        <v>830039229</v>
      </c>
      <c r="AK211" s="39">
        <v>1</v>
      </c>
      <c r="AL211" s="37" t="s">
        <v>2236</v>
      </c>
      <c r="AM211" s="39">
        <v>6295045</v>
      </c>
      <c r="AN211" s="108" t="s">
        <v>2235</v>
      </c>
      <c r="AO211" s="109" t="s">
        <v>20</v>
      </c>
      <c r="AP211" s="84"/>
      <c r="AQ211" s="84"/>
      <c r="AR211" s="84"/>
      <c r="AS211" s="84"/>
      <c r="AT211" s="84"/>
      <c r="AU211" s="84"/>
      <c r="AV211" s="84"/>
      <c r="AW211" s="84"/>
      <c r="AX211" s="84"/>
      <c r="AY211" s="84"/>
      <c r="AZ211" s="84"/>
      <c r="BA211" s="84"/>
      <c r="BB211" s="84"/>
      <c r="BC211" s="84"/>
      <c r="BD211" s="84"/>
      <c r="BE211" s="84"/>
      <c r="BF211" s="84"/>
      <c r="BG211" s="84"/>
      <c r="BH211" s="84"/>
      <c r="BI211" s="84"/>
      <c r="BJ211" s="84"/>
      <c r="BK211" s="84"/>
      <c r="BL211" s="84"/>
      <c r="BM211" s="84"/>
      <c r="BN211" s="84"/>
      <c r="BO211" s="84"/>
      <c r="BP211" s="84"/>
      <c r="BQ211" s="84"/>
      <c r="BR211" s="84"/>
      <c r="BS211" s="84"/>
      <c r="BT211" s="84"/>
      <c r="BU211" s="84"/>
      <c r="BV211" s="84"/>
      <c r="BW211" s="84"/>
      <c r="BX211" s="84"/>
      <c r="BY211" s="84"/>
      <c r="BZ211" s="84"/>
      <c r="CA211" s="84"/>
      <c r="CB211" s="84"/>
      <c r="CC211" s="84"/>
      <c r="CD211" s="84"/>
      <c r="CE211" s="84"/>
      <c r="CF211" s="84"/>
      <c r="CG211" s="84"/>
      <c r="CH211" s="84"/>
      <c r="CI211" s="84"/>
      <c r="CJ211" s="84"/>
      <c r="CK211" s="84"/>
      <c r="CL211" s="84"/>
      <c r="CM211" s="84"/>
      <c r="CN211" s="84"/>
      <c r="CO211" s="84"/>
      <c r="CP211" s="84"/>
      <c r="CQ211" s="84"/>
      <c r="CR211" s="84"/>
      <c r="CS211" s="84"/>
      <c r="CT211" s="84"/>
      <c r="CU211" s="84"/>
      <c r="CV211" s="84"/>
      <c r="CW211" s="84"/>
      <c r="CX211" s="84"/>
      <c r="CY211" s="84"/>
      <c r="CZ211" s="84"/>
      <c r="DA211" s="84"/>
      <c r="DB211" s="84"/>
      <c r="DC211" s="84"/>
      <c r="DD211" s="84"/>
      <c r="DE211" s="84"/>
      <c r="DF211" s="84"/>
      <c r="DG211" s="84"/>
      <c r="DH211" s="84"/>
      <c r="DI211" s="84"/>
      <c r="DJ211" s="84"/>
      <c r="DK211" s="84"/>
      <c r="DL211" s="84"/>
      <c r="DM211" s="84"/>
      <c r="DN211" s="84"/>
      <c r="DO211" s="84"/>
      <c r="DP211" s="84"/>
      <c r="DQ211" s="84"/>
      <c r="DR211" s="84"/>
      <c r="DS211" s="84"/>
      <c r="DT211" s="84"/>
      <c r="DU211" s="84"/>
      <c r="DV211" s="84"/>
      <c r="DW211" s="84"/>
      <c r="DX211" s="84"/>
      <c r="DY211" s="84"/>
      <c r="DZ211" s="84"/>
      <c r="EA211" s="84"/>
      <c r="EB211" s="84"/>
      <c r="EC211" s="84"/>
      <c r="ED211" s="84"/>
      <c r="EE211" s="84"/>
      <c r="EF211" s="84"/>
      <c r="EG211" s="84"/>
      <c r="EH211" s="84"/>
      <c r="EI211" s="84"/>
      <c r="EJ211" s="84"/>
      <c r="EK211" s="84"/>
      <c r="EL211" s="84"/>
      <c r="EM211" s="84"/>
      <c r="EN211" s="84"/>
      <c r="EO211" s="84"/>
      <c r="EP211" s="84"/>
      <c r="EQ211" s="84"/>
      <c r="ER211" s="84"/>
      <c r="ES211" s="84"/>
      <c r="ET211" s="84"/>
      <c r="EU211" s="84"/>
      <c r="EV211" s="84"/>
      <c r="EW211" s="84"/>
      <c r="EX211" s="84"/>
      <c r="EY211" s="84"/>
      <c r="EZ211" s="84"/>
      <c r="FA211" s="84"/>
      <c r="FB211" s="84"/>
      <c r="FC211" s="84"/>
      <c r="FD211" s="84"/>
      <c r="FE211" s="84"/>
      <c r="FF211" s="84"/>
      <c r="FG211" s="84"/>
      <c r="FH211" s="84"/>
      <c r="FI211" s="84"/>
      <c r="FJ211" s="84"/>
      <c r="FK211" s="84"/>
      <c r="FL211" s="84"/>
      <c r="FM211" s="84"/>
      <c r="FN211" s="84"/>
      <c r="FO211" s="84"/>
      <c r="FP211" s="84"/>
      <c r="FQ211" s="84"/>
      <c r="FR211" s="84"/>
      <c r="FS211" s="84"/>
      <c r="FT211" s="84"/>
      <c r="FU211" s="84"/>
      <c r="FV211" s="84"/>
      <c r="FW211" s="84"/>
      <c r="FX211" s="84"/>
      <c r="FY211" s="84"/>
      <c r="FZ211" s="84"/>
      <c r="GA211" s="84"/>
      <c r="GB211" s="84"/>
      <c r="GC211" s="84"/>
      <c r="GD211" s="84"/>
      <c r="GE211" s="84"/>
      <c r="GF211" s="84"/>
      <c r="GG211" s="84"/>
      <c r="GH211" s="84"/>
      <c r="GI211" s="84"/>
      <c r="GJ211" s="84"/>
      <c r="GK211" s="84"/>
      <c r="GL211" s="84"/>
      <c r="GM211" s="84"/>
      <c r="GN211" s="84"/>
      <c r="GO211" s="84"/>
      <c r="GP211" s="84"/>
      <c r="GQ211" s="84"/>
      <c r="GR211" s="84"/>
      <c r="GS211" s="84"/>
      <c r="GT211" s="84"/>
      <c r="GU211" s="84"/>
      <c r="GV211" s="84"/>
      <c r="GW211" s="84"/>
      <c r="GX211" s="84"/>
      <c r="GY211" s="84"/>
      <c r="GZ211" s="84"/>
      <c r="HA211" s="84"/>
      <c r="HB211" s="84"/>
      <c r="HC211" s="84"/>
      <c r="HD211" s="84"/>
      <c r="HE211" s="84"/>
      <c r="HF211" s="84"/>
      <c r="HG211" s="84"/>
      <c r="HH211" s="84"/>
      <c r="HI211" s="84"/>
      <c r="HJ211" s="84"/>
      <c r="HK211" s="84"/>
      <c r="HL211" s="84"/>
      <c r="HM211" s="84"/>
      <c r="HN211" s="84"/>
      <c r="HO211" s="84"/>
      <c r="HP211" s="84"/>
      <c r="HQ211" s="84"/>
      <c r="HR211" s="84"/>
      <c r="HS211" s="84"/>
      <c r="HT211" s="84"/>
      <c r="HU211" s="84"/>
      <c r="HV211" s="84"/>
      <c r="HW211" s="84"/>
      <c r="HX211" s="84"/>
      <c r="HY211" s="84"/>
      <c r="HZ211" s="84"/>
      <c r="IA211" s="84"/>
      <c r="IB211" s="84"/>
      <c r="IC211" s="84"/>
      <c r="ID211" s="84"/>
      <c r="IE211" s="84"/>
      <c r="IF211" s="84"/>
      <c r="IG211" s="84"/>
      <c r="IH211" s="84"/>
      <c r="II211" s="84"/>
      <c r="IJ211" s="84"/>
      <c r="IK211" s="84"/>
      <c r="IL211" s="84"/>
      <c r="IM211" s="84"/>
      <c r="IN211" s="84"/>
      <c r="IO211" s="84"/>
      <c r="IP211" s="84"/>
      <c r="IQ211" s="84"/>
      <c r="IR211" s="84"/>
      <c r="IS211" s="84"/>
      <c r="IT211" s="84"/>
      <c r="IU211" s="84"/>
      <c r="IV211" s="84"/>
      <c r="IW211" s="84"/>
      <c r="IX211" s="84"/>
      <c r="IY211" s="84"/>
      <c r="IZ211" s="84"/>
      <c r="JA211" s="84"/>
      <c r="JB211" s="84"/>
      <c r="JC211" s="84"/>
      <c r="JD211" s="84"/>
      <c r="JE211" s="84"/>
      <c r="JF211" s="84"/>
      <c r="JG211" s="84"/>
      <c r="JH211" s="84"/>
      <c r="JI211" s="84"/>
      <c r="JJ211" s="84"/>
      <c r="JK211" s="84"/>
      <c r="JL211" s="84"/>
      <c r="JM211" s="84"/>
      <c r="JN211" s="84"/>
      <c r="JO211" s="84"/>
      <c r="JP211" s="84"/>
      <c r="JQ211" s="84"/>
      <c r="JR211" s="84"/>
      <c r="JS211" s="84"/>
      <c r="JT211" s="84"/>
      <c r="JU211" s="84"/>
      <c r="JV211" s="84"/>
      <c r="JW211" s="84"/>
      <c r="JX211" s="84"/>
      <c r="JY211" s="84"/>
      <c r="JZ211" s="84"/>
      <c r="KA211" s="84"/>
      <c r="KB211" s="84"/>
      <c r="KC211" s="84"/>
      <c r="KD211" s="84"/>
      <c r="KE211" s="84"/>
      <c r="KF211" s="84"/>
      <c r="KG211" s="84"/>
      <c r="KH211" s="84"/>
      <c r="KI211" s="84"/>
      <c r="KJ211" s="84"/>
      <c r="KK211" s="84"/>
      <c r="KL211" s="84"/>
      <c r="KM211" s="84"/>
      <c r="KN211" s="84"/>
      <c r="KO211" s="84"/>
      <c r="KP211" s="84"/>
      <c r="KQ211" s="84"/>
      <c r="KR211" s="84"/>
      <c r="KS211" s="84"/>
      <c r="KT211" s="84"/>
      <c r="KU211" s="84"/>
      <c r="KV211" s="84"/>
      <c r="KW211" s="84"/>
      <c r="KX211" s="84"/>
      <c r="KY211" s="84"/>
      <c r="KZ211" s="84"/>
      <c r="LA211" s="84"/>
      <c r="LB211" s="84"/>
      <c r="LC211" s="84"/>
      <c r="LD211" s="84"/>
      <c r="LE211" s="84"/>
      <c r="LF211" s="84"/>
      <c r="LG211" s="84"/>
      <c r="LH211" s="84"/>
      <c r="LI211" s="84"/>
      <c r="LJ211" s="84"/>
      <c r="LK211" s="84"/>
      <c r="LL211" s="84"/>
      <c r="LM211" s="84"/>
      <c r="LN211" s="84"/>
      <c r="LO211" s="84"/>
      <c r="LP211" s="84"/>
      <c r="LQ211" s="84"/>
      <c r="LR211" s="84"/>
      <c r="LS211" s="84"/>
      <c r="LT211" s="84"/>
      <c r="LU211" s="84"/>
      <c r="LV211" s="84"/>
      <c r="LW211" s="84"/>
      <c r="LX211" s="84"/>
      <c r="LY211" s="84"/>
      <c r="LZ211" s="84"/>
      <c r="MA211" s="84"/>
      <c r="MB211" s="84"/>
      <c r="MC211" s="84"/>
      <c r="MD211" s="84"/>
      <c r="ME211" s="84"/>
      <c r="MF211" s="84"/>
      <c r="MG211" s="84"/>
      <c r="MH211" s="84"/>
      <c r="MI211" s="84"/>
      <c r="MJ211" s="84"/>
      <c r="MK211" s="84"/>
      <c r="ML211" s="84"/>
      <c r="MM211" s="84"/>
      <c r="MN211" s="84"/>
      <c r="MO211" s="84"/>
      <c r="MP211" s="84"/>
      <c r="MQ211" s="84"/>
      <c r="MR211" s="84"/>
      <c r="MS211" s="84"/>
      <c r="MT211" s="84"/>
      <c r="MU211" s="84"/>
      <c r="MV211" s="84"/>
      <c r="MW211" s="84"/>
      <c r="MX211" s="84"/>
      <c r="MY211" s="84"/>
      <c r="MZ211" s="84"/>
      <c r="NA211" s="84"/>
      <c r="NB211" s="84"/>
      <c r="NC211" s="84"/>
      <c r="ND211" s="84"/>
      <c r="NE211" s="84"/>
      <c r="NF211" s="84"/>
      <c r="NG211" s="84"/>
      <c r="NH211" s="84"/>
      <c r="NI211" s="84"/>
      <c r="NJ211" s="84"/>
      <c r="NK211" s="84"/>
      <c r="NL211" s="84"/>
      <c r="NM211" s="84"/>
      <c r="NN211" s="84"/>
      <c r="NO211" s="84"/>
      <c r="NP211" s="84"/>
      <c r="NQ211" s="84"/>
      <c r="NR211" s="84"/>
      <c r="NS211" s="84"/>
      <c r="NT211" s="84"/>
      <c r="NU211" s="84"/>
      <c r="NV211" s="84"/>
      <c r="NW211" s="84"/>
    </row>
    <row r="212" spans="1:387" s="40" customFormat="1" ht="100.5" customHeight="1" x14ac:dyDescent="0.25">
      <c r="A212" s="79"/>
      <c r="B212" s="79"/>
      <c r="C212" s="79">
        <v>1</v>
      </c>
      <c r="D212" s="79"/>
      <c r="E212" s="79"/>
      <c r="F212" s="30"/>
      <c r="G212" s="30"/>
      <c r="H212" s="30"/>
      <c r="I212" s="30">
        <v>1</v>
      </c>
      <c r="J212" s="30"/>
      <c r="K212" s="30"/>
      <c r="L212" s="30"/>
      <c r="M212" s="32" t="s">
        <v>1249</v>
      </c>
      <c r="N212" s="33" t="s">
        <v>322</v>
      </c>
      <c r="O212" s="3" t="s">
        <v>2213</v>
      </c>
      <c r="P212" s="34" t="s">
        <v>2214</v>
      </c>
      <c r="Q212" s="10" t="s">
        <v>2177</v>
      </c>
      <c r="R212" s="32" t="s">
        <v>2178</v>
      </c>
      <c r="S212" s="35" t="s">
        <v>2179</v>
      </c>
      <c r="T212" s="82">
        <v>44834</v>
      </c>
      <c r="U212" s="82">
        <v>44841</v>
      </c>
      <c r="V212" s="82">
        <v>44910</v>
      </c>
      <c r="W212" s="36">
        <v>235590000</v>
      </c>
      <c r="X212" s="19">
        <v>0</v>
      </c>
      <c r="Y212" s="19">
        <v>0</v>
      </c>
      <c r="Z212" s="19">
        <v>0</v>
      </c>
      <c r="AA212" s="19">
        <v>0</v>
      </c>
      <c r="AB212" s="22">
        <f t="shared" si="26"/>
        <v>235590000</v>
      </c>
      <c r="AC212" s="19">
        <v>0</v>
      </c>
      <c r="AD212" s="22">
        <f t="shared" ref="AD212" si="33">AB212+AC212</f>
        <v>235590000</v>
      </c>
      <c r="AE212" s="20">
        <v>0</v>
      </c>
      <c r="AF212" s="22">
        <f t="shared" ref="AF212" si="34">AD212-AE212</f>
        <v>235590000</v>
      </c>
      <c r="AG212" s="38" t="s">
        <v>977</v>
      </c>
      <c r="AH212" s="37" t="s">
        <v>346</v>
      </c>
      <c r="AI212" s="37" t="s">
        <v>284</v>
      </c>
      <c r="AJ212" s="39">
        <v>900545507</v>
      </c>
      <c r="AK212" s="39">
        <v>6</v>
      </c>
      <c r="AL212" s="37" t="s">
        <v>2180</v>
      </c>
      <c r="AM212" s="39">
        <v>4326882</v>
      </c>
      <c r="AN212" s="108" t="s">
        <v>288</v>
      </c>
      <c r="AO212" s="109" t="s">
        <v>20</v>
      </c>
      <c r="AP212" s="84"/>
      <c r="AQ212" s="84"/>
      <c r="AR212" s="84"/>
      <c r="AS212" s="84"/>
      <c r="AT212" s="84"/>
      <c r="AU212" s="84"/>
      <c r="AV212" s="84"/>
      <c r="AW212" s="84"/>
      <c r="AX212" s="84"/>
      <c r="AY212" s="84"/>
      <c r="AZ212" s="84"/>
      <c r="BA212" s="84"/>
      <c r="BB212" s="84"/>
      <c r="BC212" s="84"/>
      <c r="BD212" s="84"/>
      <c r="BE212" s="84"/>
      <c r="BF212" s="84"/>
      <c r="BG212" s="84"/>
      <c r="BH212" s="84"/>
      <c r="BI212" s="84"/>
      <c r="BJ212" s="84"/>
      <c r="BK212" s="84"/>
      <c r="BL212" s="84"/>
      <c r="BM212" s="84"/>
      <c r="BN212" s="84"/>
      <c r="BO212" s="84"/>
      <c r="BP212" s="84"/>
      <c r="BQ212" s="84"/>
      <c r="BR212" s="84"/>
      <c r="BS212" s="84"/>
      <c r="BT212" s="84"/>
      <c r="BU212" s="84"/>
      <c r="BV212" s="84"/>
      <c r="BW212" s="84"/>
      <c r="BX212" s="84"/>
      <c r="BY212" s="84"/>
      <c r="BZ212" s="84"/>
      <c r="CA212" s="84"/>
      <c r="CB212" s="84"/>
      <c r="CC212" s="84"/>
      <c r="CD212" s="84"/>
      <c r="CE212" s="84"/>
      <c r="CF212" s="84"/>
      <c r="CG212" s="84"/>
      <c r="CH212" s="84"/>
      <c r="CI212" s="84"/>
      <c r="CJ212" s="84"/>
      <c r="CK212" s="84"/>
      <c r="CL212" s="84"/>
      <c r="CM212" s="84"/>
      <c r="CN212" s="84"/>
      <c r="CO212" s="84"/>
      <c r="CP212" s="84"/>
      <c r="CQ212" s="84"/>
      <c r="CR212" s="84"/>
      <c r="CS212" s="84"/>
      <c r="CT212" s="84"/>
      <c r="CU212" s="84"/>
      <c r="CV212" s="84"/>
      <c r="CW212" s="84"/>
      <c r="CX212" s="84"/>
      <c r="CY212" s="84"/>
      <c r="CZ212" s="84"/>
      <c r="DA212" s="84"/>
      <c r="DB212" s="84"/>
      <c r="DC212" s="84"/>
      <c r="DD212" s="84"/>
      <c r="DE212" s="84"/>
      <c r="DF212" s="84"/>
      <c r="DG212" s="84"/>
      <c r="DH212" s="84"/>
      <c r="DI212" s="84"/>
      <c r="DJ212" s="84"/>
      <c r="DK212" s="84"/>
      <c r="DL212" s="84"/>
      <c r="DM212" s="84"/>
      <c r="DN212" s="84"/>
      <c r="DO212" s="84"/>
      <c r="DP212" s="84"/>
      <c r="DQ212" s="84"/>
      <c r="DR212" s="84"/>
      <c r="DS212" s="84"/>
      <c r="DT212" s="84"/>
      <c r="DU212" s="84"/>
      <c r="DV212" s="84"/>
      <c r="DW212" s="84"/>
      <c r="DX212" s="84"/>
      <c r="DY212" s="84"/>
      <c r="DZ212" s="84"/>
      <c r="EA212" s="84"/>
      <c r="EB212" s="84"/>
      <c r="EC212" s="84"/>
      <c r="ED212" s="84"/>
      <c r="EE212" s="84"/>
      <c r="EF212" s="84"/>
      <c r="EG212" s="84"/>
      <c r="EH212" s="84"/>
      <c r="EI212" s="84"/>
      <c r="EJ212" s="84"/>
      <c r="EK212" s="84"/>
      <c r="EL212" s="84"/>
      <c r="EM212" s="84"/>
      <c r="EN212" s="84"/>
      <c r="EO212" s="84"/>
      <c r="EP212" s="84"/>
      <c r="EQ212" s="84"/>
      <c r="ER212" s="84"/>
      <c r="ES212" s="84"/>
      <c r="ET212" s="84"/>
      <c r="EU212" s="84"/>
      <c r="EV212" s="84"/>
      <c r="EW212" s="84"/>
      <c r="EX212" s="84"/>
      <c r="EY212" s="84"/>
      <c r="EZ212" s="84"/>
      <c r="FA212" s="84"/>
      <c r="FB212" s="84"/>
      <c r="FC212" s="84"/>
      <c r="FD212" s="84"/>
      <c r="FE212" s="84"/>
      <c r="FF212" s="84"/>
      <c r="FG212" s="84"/>
      <c r="FH212" s="84"/>
      <c r="FI212" s="84"/>
      <c r="FJ212" s="84"/>
      <c r="FK212" s="84"/>
      <c r="FL212" s="84"/>
      <c r="FM212" s="84"/>
      <c r="FN212" s="84"/>
      <c r="FO212" s="84"/>
      <c r="FP212" s="84"/>
      <c r="FQ212" s="84"/>
      <c r="FR212" s="84"/>
      <c r="FS212" s="84"/>
      <c r="FT212" s="84"/>
      <c r="FU212" s="84"/>
      <c r="FV212" s="84"/>
      <c r="FW212" s="84"/>
      <c r="FX212" s="84"/>
      <c r="FY212" s="84"/>
      <c r="FZ212" s="84"/>
      <c r="GA212" s="84"/>
      <c r="GB212" s="84"/>
      <c r="GC212" s="84"/>
      <c r="GD212" s="84"/>
      <c r="GE212" s="84"/>
      <c r="GF212" s="84"/>
      <c r="GG212" s="84"/>
      <c r="GH212" s="84"/>
      <c r="GI212" s="84"/>
      <c r="GJ212" s="84"/>
      <c r="GK212" s="84"/>
      <c r="GL212" s="84"/>
      <c r="GM212" s="84"/>
      <c r="GN212" s="84"/>
      <c r="GO212" s="84"/>
      <c r="GP212" s="84"/>
      <c r="GQ212" s="84"/>
      <c r="GR212" s="84"/>
      <c r="GS212" s="84"/>
      <c r="GT212" s="84"/>
      <c r="GU212" s="84"/>
      <c r="GV212" s="84"/>
      <c r="GW212" s="84"/>
      <c r="GX212" s="84"/>
      <c r="GY212" s="84"/>
      <c r="GZ212" s="84"/>
      <c r="HA212" s="84"/>
      <c r="HB212" s="84"/>
      <c r="HC212" s="84"/>
      <c r="HD212" s="84"/>
      <c r="HE212" s="84"/>
      <c r="HF212" s="84"/>
      <c r="HG212" s="84"/>
      <c r="HH212" s="84"/>
      <c r="HI212" s="84"/>
      <c r="HJ212" s="84"/>
      <c r="HK212" s="84"/>
      <c r="HL212" s="84"/>
      <c r="HM212" s="84"/>
      <c r="HN212" s="84"/>
      <c r="HO212" s="84"/>
      <c r="HP212" s="84"/>
      <c r="HQ212" s="84"/>
      <c r="HR212" s="84"/>
      <c r="HS212" s="84"/>
      <c r="HT212" s="84"/>
      <c r="HU212" s="84"/>
      <c r="HV212" s="84"/>
      <c r="HW212" s="84"/>
      <c r="HX212" s="84"/>
      <c r="HY212" s="84"/>
      <c r="HZ212" s="84"/>
      <c r="IA212" s="84"/>
      <c r="IB212" s="84"/>
      <c r="IC212" s="84"/>
      <c r="ID212" s="84"/>
      <c r="IE212" s="84"/>
      <c r="IF212" s="84"/>
      <c r="IG212" s="84"/>
      <c r="IH212" s="84"/>
      <c r="II212" s="84"/>
      <c r="IJ212" s="84"/>
      <c r="IK212" s="84"/>
      <c r="IL212" s="84"/>
      <c r="IM212" s="84"/>
      <c r="IN212" s="84"/>
      <c r="IO212" s="84"/>
      <c r="IP212" s="84"/>
      <c r="IQ212" s="84"/>
      <c r="IR212" s="84"/>
      <c r="IS212" s="84"/>
      <c r="IT212" s="84"/>
      <c r="IU212" s="84"/>
      <c r="IV212" s="84"/>
      <c r="IW212" s="84"/>
      <c r="IX212" s="84"/>
      <c r="IY212" s="84"/>
      <c r="IZ212" s="84"/>
      <c r="JA212" s="84"/>
      <c r="JB212" s="84"/>
      <c r="JC212" s="84"/>
      <c r="JD212" s="84"/>
      <c r="JE212" s="84"/>
      <c r="JF212" s="84"/>
      <c r="JG212" s="84"/>
      <c r="JH212" s="84"/>
      <c r="JI212" s="84"/>
      <c r="JJ212" s="84"/>
      <c r="JK212" s="84"/>
      <c r="JL212" s="84"/>
      <c r="JM212" s="84"/>
      <c r="JN212" s="84"/>
      <c r="JO212" s="84"/>
      <c r="JP212" s="84"/>
      <c r="JQ212" s="84"/>
      <c r="JR212" s="84"/>
      <c r="JS212" s="84"/>
      <c r="JT212" s="84"/>
      <c r="JU212" s="84"/>
      <c r="JV212" s="84"/>
      <c r="JW212" s="84"/>
      <c r="JX212" s="84"/>
      <c r="JY212" s="84"/>
      <c r="JZ212" s="84"/>
      <c r="KA212" s="84"/>
      <c r="KB212" s="84"/>
      <c r="KC212" s="84"/>
      <c r="KD212" s="84"/>
      <c r="KE212" s="84"/>
      <c r="KF212" s="84"/>
      <c r="KG212" s="84"/>
      <c r="KH212" s="84"/>
      <c r="KI212" s="84"/>
      <c r="KJ212" s="84"/>
      <c r="KK212" s="84"/>
      <c r="KL212" s="84"/>
      <c r="KM212" s="84"/>
      <c r="KN212" s="84"/>
      <c r="KO212" s="84"/>
      <c r="KP212" s="84"/>
      <c r="KQ212" s="84"/>
      <c r="KR212" s="84"/>
      <c r="KS212" s="84"/>
      <c r="KT212" s="84"/>
      <c r="KU212" s="84"/>
      <c r="KV212" s="84"/>
      <c r="KW212" s="84"/>
      <c r="KX212" s="84"/>
      <c r="KY212" s="84"/>
      <c r="KZ212" s="84"/>
      <c r="LA212" s="84"/>
      <c r="LB212" s="84"/>
      <c r="LC212" s="84"/>
      <c r="LD212" s="84"/>
      <c r="LE212" s="84"/>
      <c r="LF212" s="84"/>
      <c r="LG212" s="84"/>
      <c r="LH212" s="84"/>
      <c r="LI212" s="84"/>
      <c r="LJ212" s="84"/>
      <c r="LK212" s="84"/>
      <c r="LL212" s="84"/>
      <c r="LM212" s="84"/>
      <c r="LN212" s="84"/>
      <c r="LO212" s="84"/>
      <c r="LP212" s="84"/>
      <c r="LQ212" s="84"/>
      <c r="LR212" s="84"/>
      <c r="LS212" s="84"/>
      <c r="LT212" s="84"/>
      <c r="LU212" s="84"/>
      <c r="LV212" s="84"/>
      <c r="LW212" s="84"/>
      <c r="LX212" s="84"/>
      <c r="LY212" s="84"/>
      <c r="LZ212" s="84"/>
      <c r="MA212" s="84"/>
      <c r="MB212" s="84"/>
      <c r="MC212" s="84"/>
      <c r="MD212" s="84"/>
      <c r="ME212" s="84"/>
      <c r="MF212" s="84"/>
      <c r="MG212" s="84"/>
      <c r="MH212" s="84"/>
      <c r="MI212" s="84"/>
      <c r="MJ212" s="84"/>
      <c r="MK212" s="84"/>
      <c r="ML212" s="84"/>
      <c r="MM212" s="84"/>
      <c r="MN212" s="84"/>
      <c r="MO212" s="84"/>
      <c r="MP212" s="84"/>
      <c r="MQ212" s="84"/>
      <c r="MR212" s="84"/>
      <c r="MS212" s="84"/>
      <c r="MT212" s="84"/>
      <c r="MU212" s="84"/>
      <c r="MV212" s="84"/>
      <c r="MW212" s="84"/>
      <c r="MX212" s="84"/>
      <c r="MY212" s="84"/>
      <c r="MZ212" s="84"/>
      <c r="NA212" s="84"/>
      <c r="NB212" s="84"/>
      <c r="NC212" s="84"/>
      <c r="ND212" s="84"/>
      <c r="NE212" s="84"/>
      <c r="NF212" s="84"/>
      <c r="NG212" s="84"/>
      <c r="NH212" s="84"/>
      <c r="NI212" s="84"/>
      <c r="NJ212" s="84"/>
      <c r="NK212" s="84"/>
      <c r="NL212" s="84"/>
      <c r="NM212" s="84"/>
      <c r="NN212" s="84"/>
      <c r="NO212" s="84"/>
      <c r="NP212" s="84"/>
      <c r="NQ212" s="84"/>
      <c r="NR212" s="84"/>
      <c r="NS212" s="84"/>
      <c r="NT212" s="84"/>
      <c r="NU212" s="84"/>
      <c r="NV212" s="84"/>
      <c r="NW212" s="84"/>
    </row>
    <row r="213" spans="1:387" s="40" customFormat="1" ht="84" customHeight="1" x14ac:dyDescent="0.25">
      <c r="A213" s="79"/>
      <c r="B213" s="79"/>
      <c r="C213" s="79"/>
      <c r="D213" s="79">
        <v>1</v>
      </c>
      <c r="E213" s="79"/>
      <c r="F213" s="30"/>
      <c r="G213" s="30"/>
      <c r="H213" s="30"/>
      <c r="I213" s="30"/>
      <c r="J213" s="30"/>
      <c r="K213" s="30">
        <v>1</v>
      </c>
      <c r="L213" s="30"/>
      <c r="M213" s="32" t="s">
        <v>1994</v>
      </c>
      <c r="N213" s="33" t="s">
        <v>1630</v>
      </c>
      <c r="O213" s="3" t="s">
        <v>2215</v>
      </c>
      <c r="P213" s="34" t="s">
        <v>2216</v>
      </c>
      <c r="Q213" s="31" t="s">
        <v>2185</v>
      </c>
      <c r="R213" s="32" t="s">
        <v>2186</v>
      </c>
      <c r="S213" s="35" t="s">
        <v>2187</v>
      </c>
      <c r="T213" s="82">
        <v>44844</v>
      </c>
      <c r="U213" s="82">
        <v>44846</v>
      </c>
      <c r="V213" s="82">
        <v>46234</v>
      </c>
      <c r="W213" s="36" t="s">
        <v>21</v>
      </c>
      <c r="X213" s="19">
        <v>0</v>
      </c>
      <c r="Y213" s="19">
        <v>0</v>
      </c>
      <c r="Z213" s="19">
        <v>0</v>
      </c>
      <c r="AA213" s="19">
        <v>0</v>
      </c>
      <c r="AB213" s="22" t="e">
        <f t="shared" si="26"/>
        <v>#VALUE!</v>
      </c>
      <c r="AC213" s="19">
        <v>0</v>
      </c>
      <c r="AD213" s="22" t="e">
        <f t="shared" ref="AD213:AD214" si="35">AB213+AC213</f>
        <v>#VALUE!</v>
      </c>
      <c r="AE213" s="20">
        <v>0</v>
      </c>
      <c r="AF213" s="22" t="e">
        <f t="shared" ref="AF213:AF214" si="36">AD213-AE213</f>
        <v>#VALUE!</v>
      </c>
      <c r="AG213" s="38" t="s">
        <v>636</v>
      </c>
      <c r="AH213" s="37" t="s">
        <v>346</v>
      </c>
      <c r="AI213" s="37"/>
      <c r="AJ213" s="39">
        <v>901641273</v>
      </c>
      <c r="AK213" s="39">
        <v>2</v>
      </c>
      <c r="AL213" s="37" t="s">
        <v>2188</v>
      </c>
      <c r="AM213" s="39">
        <v>6067575</v>
      </c>
      <c r="AN213" s="108" t="s">
        <v>2189</v>
      </c>
      <c r="AO213" s="109" t="s">
        <v>20</v>
      </c>
      <c r="AP213" s="84"/>
      <c r="AQ213" s="84"/>
      <c r="AR213" s="84"/>
      <c r="AS213" s="84"/>
      <c r="AT213" s="84"/>
      <c r="AU213" s="84"/>
      <c r="AV213" s="84"/>
      <c r="AW213" s="84"/>
      <c r="AX213" s="84"/>
      <c r="AY213" s="84"/>
      <c r="AZ213" s="84"/>
      <c r="BA213" s="84"/>
      <c r="BB213" s="84"/>
      <c r="BC213" s="84"/>
      <c r="BD213" s="84"/>
      <c r="BE213" s="84"/>
      <c r="BF213" s="84"/>
      <c r="BG213" s="84"/>
      <c r="BH213" s="84"/>
      <c r="BI213" s="84"/>
      <c r="BJ213" s="84"/>
      <c r="BK213" s="84"/>
      <c r="BL213" s="84"/>
      <c r="BM213" s="84"/>
      <c r="BN213" s="84"/>
      <c r="BO213" s="84"/>
      <c r="BP213" s="84"/>
      <c r="BQ213" s="84"/>
      <c r="BR213" s="84"/>
      <c r="BS213" s="84"/>
      <c r="BT213" s="84"/>
      <c r="BU213" s="84"/>
      <c r="BV213" s="84"/>
      <c r="BW213" s="84"/>
      <c r="BX213" s="84"/>
      <c r="BY213" s="84"/>
      <c r="BZ213" s="84"/>
      <c r="CA213" s="84"/>
      <c r="CB213" s="84"/>
      <c r="CC213" s="84"/>
      <c r="CD213" s="84"/>
      <c r="CE213" s="84"/>
      <c r="CF213" s="84"/>
      <c r="CG213" s="84"/>
      <c r="CH213" s="84"/>
      <c r="CI213" s="84"/>
      <c r="CJ213" s="84"/>
      <c r="CK213" s="84"/>
      <c r="CL213" s="84"/>
      <c r="CM213" s="84"/>
      <c r="CN213" s="84"/>
      <c r="CO213" s="84"/>
      <c r="CP213" s="84"/>
      <c r="CQ213" s="84"/>
      <c r="CR213" s="84"/>
      <c r="CS213" s="84"/>
      <c r="CT213" s="84"/>
      <c r="CU213" s="84"/>
      <c r="CV213" s="84"/>
      <c r="CW213" s="84"/>
      <c r="CX213" s="84"/>
      <c r="CY213" s="84"/>
      <c r="CZ213" s="84"/>
      <c r="DA213" s="84"/>
      <c r="DB213" s="84"/>
      <c r="DC213" s="84"/>
      <c r="DD213" s="84"/>
      <c r="DE213" s="84"/>
      <c r="DF213" s="84"/>
      <c r="DG213" s="84"/>
      <c r="DH213" s="84"/>
      <c r="DI213" s="84"/>
      <c r="DJ213" s="84"/>
      <c r="DK213" s="84"/>
      <c r="DL213" s="84"/>
      <c r="DM213" s="84"/>
      <c r="DN213" s="84"/>
      <c r="DO213" s="84"/>
      <c r="DP213" s="84"/>
      <c r="DQ213" s="84"/>
      <c r="DR213" s="84"/>
      <c r="DS213" s="84"/>
      <c r="DT213" s="84"/>
      <c r="DU213" s="84"/>
      <c r="DV213" s="84"/>
      <c r="DW213" s="84"/>
      <c r="DX213" s="84"/>
      <c r="DY213" s="84"/>
      <c r="DZ213" s="84"/>
      <c r="EA213" s="84"/>
      <c r="EB213" s="84"/>
      <c r="EC213" s="84"/>
      <c r="ED213" s="84"/>
      <c r="EE213" s="84"/>
      <c r="EF213" s="84"/>
      <c r="EG213" s="84"/>
      <c r="EH213" s="84"/>
      <c r="EI213" s="84"/>
      <c r="EJ213" s="84"/>
      <c r="EK213" s="84"/>
      <c r="EL213" s="84"/>
      <c r="EM213" s="84"/>
      <c r="EN213" s="84"/>
      <c r="EO213" s="84"/>
      <c r="EP213" s="84"/>
      <c r="EQ213" s="84"/>
      <c r="ER213" s="84"/>
      <c r="ES213" s="84"/>
      <c r="ET213" s="84"/>
      <c r="EU213" s="84"/>
      <c r="EV213" s="84"/>
      <c r="EW213" s="84"/>
      <c r="EX213" s="84"/>
      <c r="EY213" s="84"/>
      <c r="EZ213" s="84"/>
      <c r="FA213" s="84"/>
      <c r="FB213" s="84"/>
      <c r="FC213" s="84"/>
      <c r="FD213" s="84"/>
      <c r="FE213" s="84"/>
      <c r="FF213" s="84"/>
      <c r="FG213" s="84"/>
      <c r="FH213" s="84"/>
      <c r="FI213" s="84"/>
      <c r="FJ213" s="84"/>
      <c r="FK213" s="84"/>
      <c r="FL213" s="84"/>
      <c r="FM213" s="84"/>
      <c r="FN213" s="84"/>
      <c r="FO213" s="84"/>
      <c r="FP213" s="84"/>
      <c r="FQ213" s="84"/>
      <c r="FR213" s="84"/>
      <c r="FS213" s="84"/>
      <c r="FT213" s="84"/>
      <c r="FU213" s="84"/>
      <c r="FV213" s="84"/>
      <c r="FW213" s="84"/>
      <c r="FX213" s="84"/>
      <c r="FY213" s="84"/>
      <c r="FZ213" s="84"/>
      <c r="GA213" s="84"/>
      <c r="GB213" s="84"/>
      <c r="GC213" s="84"/>
      <c r="GD213" s="84"/>
      <c r="GE213" s="84"/>
      <c r="GF213" s="84"/>
      <c r="GG213" s="84"/>
      <c r="GH213" s="84"/>
      <c r="GI213" s="84"/>
      <c r="GJ213" s="84"/>
      <c r="GK213" s="84"/>
      <c r="GL213" s="84"/>
      <c r="GM213" s="84"/>
      <c r="GN213" s="84"/>
      <c r="GO213" s="84"/>
      <c r="GP213" s="84"/>
      <c r="GQ213" s="84"/>
      <c r="GR213" s="84"/>
      <c r="GS213" s="84"/>
      <c r="GT213" s="84"/>
      <c r="GU213" s="84"/>
      <c r="GV213" s="84"/>
      <c r="GW213" s="84"/>
      <c r="GX213" s="84"/>
      <c r="GY213" s="84"/>
      <c r="GZ213" s="84"/>
      <c r="HA213" s="84"/>
      <c r="HB213" s="84"/>
      <c r="HC213" s="84"/>
      <c r="HD213" s="84"/>
      <c r="HE213" s="84"/>
      <c r="HF213" s="84"/>
      <c r="HG213" s="84"/>
      <c r="HH213" s="84"/>
      <c r="HI213" s="84"/>
      <c r="HJ213" s="84"/>
      <c r="HK213" s="84"/>
      <c r="HL213" s="84"/>
      <c r="HM213" s="84"/>
      <c r="HN213" s="84"/>
      <c r="HO213" s="84"/>
      <c r="HP213" s="84"/>
      <c r="HQ213" s="84"/>
      <c r="HR213" s="84"/>
      <c r="HS213" s="84"/>
      <c r="HT213" s="84"/>
      <c r="HU213" s="84"/>
      <c r="HV213" s="84"/>
      <c r="HW213" s="84"/>
      <c r="HX213" s="84"/>
      <c r="HY213" s="84"/>
      <c r="HZ213" s="84"/>
      <c r="IA213" s="84"/>
      <c r="IB213" s="84"/>
      <c r="IC213" s="84"/>
      <c r="ID213" s="84"/>
      <c r="IE213" s="84"/>
      <c r="IF213" s="84"/>
      <c r="IG213" s="84"/>
      <c r="IH213" s="84"/>
      <c r="II213" s="84"/>
      <c r="IJ213" s="84"/>
      <c r="IK213" s="84"/>
      <c r="IL213" s="84"/>
      <c r="IM213" s="84"/>
      <c r="IN213" s="84"/>
      <c r="IO213" s="84"/>
      <c r="IP213" s="84"/>
      <c r="IQ213" s="84"/>
      <c r="IR213" s="84"/>
      <c r="IS213" s="84"/>
      <c r="IT213" s="84"/>
      <c r="IU213" s="84"/>
      <c r="IV213" s="84"/>
      <c r="IW213" s="84"/>
      <c r="IX213" s="84"/>
      <c r="IY213" s="84"/>
      <c r="IZ213" s="84"/>
      <c r="JA213" s="84"/>
      <c r="JB213" s="84"/>
      <c r="JC213" s="84"/>
      <c r="JD213" s="84"/>
      <c r="JE213" s="84"/>
      <c r="JF213" s="84"/>
      <c r="JG213" s="84"/>
      <c r="JH213" s="84"/>
      <c r="JI213" s="84"/>
      <c r="JJ213" s="84"/>
      <c r="JK213" s="84"/>
      <c r="JL213" s="84"/>
      <c r="JM213" s="84"/>
      <c r="JN213" s="84"/>
      <c r="JO213" s="84"/>
      <c r="JP213" s="84"/>
      <c r="JQ213" s="84"/>
      <c r="JR213" s="84"/>
      <c r="JS213" s="84"/>
      <c r="JT213" s="84"/>
      <c r="JU213" s="84"/>
      <c r="JV213" s="84"/>
      <c r="JW213" s="84"/>
      <c r="JX213" s="84"/>
      <c r="JY213" s="84"/>
      <c r="JZ213" s="84"/>
      <c r="KA213" s="84"/>
      <c r="KB213" s="84"/>
      <c r="KC213" s="84"/>
      <c r="KD213" s="84"/>
      <c r="KE213" s="84"/>
      <c r="KF213" s="84"/>
      <c r="KG213" s="84"/>
      <c r="KH213" s="84"/>
      <c r="KI213" s="84"/>
      <c r="KJ213" s="84"/>
      <c r="KK213" s="84"/>
      <c r="KL213" s="84"/>
      <c r="KM213" s="84"/>
      <c r="KN213" s="84"/>
      <c r="KO213" s="84"/>
      <c r="KP213" s="84"/>
      <c r="KQ213" s="84"/>
      <c r="KR213" s="84"/>
      <c r="KS213" s="84"/>
      <c r="KT213" s="84"/>
      <c r="KU213" s="84"/>
      <c r="KV213" s="84"/>
      <c r="KW213" s="84"/>
      <c r="KX213" s="84"/>
      <c r="KY213" s="84"/>
      <c r="KZ213" s="84"/>
      <c r="LA213" s="84"/>
      <c r="LB213" s="84"/>
      <c r="LC213" s="84"/>
      <c r="LD213" s="84"/>
      <c r="LE213" s="84"/>
      <c r="LF213" s="84"/>
      <c r="LG213" s="84"/>
      <c r="LH213" s="84"/>
      <c r="LI213" s="84"/>
      <c r="LJ213" s="84"/>
      <c r="LK213" s="84"/>
      <c r="LL213" s="84"/>
      <c r="LM213" s="84"/>
      <c r="LN213" s="84"/>
      <c r="LO213" s="84"/>
      <c r="LP213" s="84"/>
      <c r="LQ213" s="84"/>
      <c r="LR213" s="84"/>
      <c r="LS213" s="84"/>
      <c r="LT213" s="84"/>
      <c r="LU213" s="84"/>
      <c r="LV213" s="84"/>
      <c r="LW213" s="84"/>
      <c r="LX213" s="84"/>
      <c r="LY213" s="84"/>
      <c r="LZ213" s="84"/>
      <c r="MA213" s="84"/>
      <c r="MB213" s="84"/>
      <c r="MC213" s="84"/>
      <c r="MD213" s="84"/>
      <c r="ME213" s="84"/>
      <c r="MF213" s="84"/>
      <c r="MG213" s="84"/>
      <c r="MH213" s="84"/>
      <c r="MI213" s="84"/>
      <c r="MJ213" s="84"/>
      <c r="MK213" s="84"/>
      <c r="ML213" s="84"/>
      <c r="MM213" s="84"/>
      <c r="MN213" s="84"/>
      <c r="MO213" s="84"/>
      <c r="MP213" s="84"/>
      <c r="MQ213" s="84"/>
      <c r="MR213" s="84"/>
      <c r="MS213" s="84"/>
      <c r="MT213" s="84"/>
      <c r="MU213" s="84"/>
      <c r="MV213" s="84"/>
      <c r="MW213" s="84"/>
      <c r="MX213" s="84"/>
      <c r="MY213" s="84"/>
      <c r="MZ213" s="84"/>
      <c r="NA213" s="84"/>
      <c r="NB213" s="84"/>
      <c r="NC213" s="84"/>
      <c r="ND213" s="84"/>
      <c r="NE213" s="84"/>
      <c r="NF213" s="84"/>
      <c r="NG213" s="84"/>
      <c r="NH213" s="84"/>
      <c r="NI213" s="84"/>
      <c r="NJ213" s="84"/>
      <c r="NK213" s="84"/>
      <c r="NL213" s="84"/>
      <c r="NM213" s="84"/>
      <c r="NN213" s="84"/>
      <c r="NO213" s="84"/>
      <c r="NP213" s="84"/>
      <c r="NQ213" s="84"/>
      <c r="NR213" s="84"/>
      <c r="NS213" s="84"/>
      <c r="NT213" s="84"/>
      <c r="NU213" s="84"/>
      <c r="NV213" s="84"/>
      <c r="NW213" s="84"/>
    </row>
    <row r="214" spans="1:387" s="40" customFormat="1" ht="100.5" customHeight="1" x14ac:dyDescent="0.25">
      <c r="A214" s="79"/>
      <c r="B214" s="79">
        <v>1</v>
      </c>
      <c r="C214" s="79"/>
      <c r="D214" s="79"/>
      <c r="E214" s="79"/>
      <c r="F214" s="30"/>
      <c r="G214" s="30"/>
      <c r="H214" s="30">
        <v>1</v>
      </c>
      <c r="I214" s="30"/>
      <c r="J214" s="30"/>
      <c r="K214" s="30"/>
      <c r="L214" s="30"/>
      <c r="M214" s="32" t="s">
        <v>1944</v>
      </c>
      <c r="N214" s="33" t="s">
        <v>309</v>
      </c>
      <c r="O214" s="3" t="s">
        <v>2217</v>
      </c>
      <c r="P214" s="34" t="s">
        <v>2218</v>
      </c>
      <c r="Q214" s="10" t="s">
        <v>2193</v>
      </c>
      <c r="R214" s="32" t="s">
        <v>2195</v>
      </c>
      <c r="S214" s="35" t="s">
        <v>2194</v>
      </c>
      <c r="T214" s="82">
        <v>44844</v>
      </c>
      <c r="U214" s="82">
        <v>44848</v>
      </c>
      <c r="V214" s="82">
        <v>44880</v>
      </c>
      <c r="W214" s="36">
        <v>13847000</v>
      </c>
      <c r="X214" s="19">
        <v>0</v>
      </c>
      <c r="Y214" s="19">
        <v>0</v>
      </c>
      <c r="Z214" s="19">
        <v>0</v>
      </c>
      <c r="AA214" s="19">
        <v>0</v>
      </c>
      <c r="AB214" s="22">
        <f t="shared" si="26"/>
        <v>13847000</v>
      </c>
      <c r="AC214" s="19">
        <v>6923500</v>
      </c>
      <c r="AD214" s="22">
        <f t="shared" si="35"/>
        <v>20770500</v>
      </c>
      <c r="AE214" s="20">
        <v>0</v>
      </c>
      <c r="AF214" s="22">
        <f t="shared" si="36"/>
        <v>20770500</v>
      </c>
      <c r="AG214" s="38" t="s">
        <v>1289</v>
      </c>
      <c r="AH214" s="37" t="s">
        <v>1013</v>
      </c>
      <c r="AI214" s="37" t="s">
        <v>439</v>
      </c>
      <c r="AJ214" s="39">
        <v>800005736</v>
      </c>
      <c r="AK214" s="39">
        <v>7</v>
      </c>
      <c r="AL214" s="37" t="s">
        <v>154</v>
      </c>
      <c r="AM214" s="39">
        <v>3484310</v>
      </c>
      <c r="AN214" s="108" t="s">
        <v>675</v>
      </c>
      <c r="AO214" s="109" t="s">
        <v>20</v>
      </c>
      <c r="AP214" s="84"/>
      <c r="AQ214" s="84"/>
      <c r="AR214" s="84"/>
      <c r="AS214" s="84"/>
      <c r="AT214" s="84"/>
      <c r="AU214" s="84"/>
      <c r="AV214" s="84"/>
      <c r="AW214" s="84"/>
      <c r="AX214" s="84"/>
      <c r="AY214" s="84"/>
      <c r="AZ214" s="84"/>
      <c r="BA214" s="84"/>
      <c r="BB214" s="84"/>
      <c r="BC214" s="84"/>
      <c r="BD214" s="84"/>
      <c r="BE214" s="84"/>
      <c r="BF214" s="84"/>
      <c r="BG214" s="84"/>
      <c r="BH214" s="84"/>
      <c r="BI214" s="84"/>
      <c r="BJ214" s="84"/>
      <c r="BK214" s="84"/>
      <c r="BL214" s="84"/>
      <c r="BM214" s="84"/>
      <c r="BN214" s="84"/>
      <c r="BO214" s="84"/>
      <c r="BP214" s="84"/>
      <c r="BQ214" s="84"/>
      <c r="BR214" s="84"/>
      <c r="BS214" s="84"/>
      <c r="BT214" s="84"/>
      <c r="BU214" s="84"/>
      <c r="BV214" s="84"/>
      <c r="BW214" s="84"/>
      <c r="BX214" s="84"/>
      <c r="BY214" s="84"/>
      <c r="BZ214" s="84"/>
      <c r="CA214" s="84"/>
      <c r="CB214" s="84"/>
      <c r="CC214" s="84"/>
      <c r="CD214" s="84"/>
      <c r="CE214" s="84"/>
      <c r="CF214" s="84"/>
      <c r="CG214" s="84"/>
      <c r="CH214" s="84"/>
      <c r="CI214" s="84"/>
      <c r="CJ214" s="84"/>
      <c r="CK214" s="84"/>
      <c r="CL214" s="84"/>
      <c r="CM214" s="84"/>
      <c r="CN214" s="84"/>
      <c r="CO214" s="84"/>
      <c r="CP214" s="84"/>
      <c r="CQ214" s="84"/>
      <c r="CR214" s="84"/>
      <c r="CS214" s="84"/>
      <c r="CT214" s="84"/>
      <c r="CU214" s="84"/>
      <c r="CV214" s="84"/>
      <c r="CW214" s="84"/>
      <c r="CX214" s="84"/>
      <c r="CY214" s="84"/>
      <c r="CZ214" s="84"/>
      <c r="DA214" s="84"/>
      <c r="DB214" s="84"/>
      <c r="DC214" s="84"/>
      <c r="DD214" s="84"/>
      <c r="DE214" s="84"/>
      <c r="DF214" s="84"/>
      <c r="DG214" s="84"/>
      <c r="DH214" s="84"/>
      <c r="DI214" s="84"/>
      <c r="DJ214" s="84"/>
      <c r="DK214" s="84"/>
      <c r="DL214" s="84"/>
      <c r="DM214" s="84"/>
      <c r="DN214" s="84"/>
      <c r="DO214" s="84"/>
      <c r="DP214" s="84"/>
      <c r="DQ214" s="84"/>
      <c r="DR214" s="84"/>
      <c r="DS214" s="84"/>
      <c r="DT214" s="84"/>
      <c r="DU214" s="84"/>
      <c r="DV214" s="84"/>
      <c r="DW214" s="84"/>
      <c r="DX214" s="84"/>
      <c r="DY214" s="84"/>
      <c r="DZ214" s="84"/>
      <c r="EA214" s="84"/>
      <c r="EB214" s="84"/>
      <c r="EC214" s="84"/>
      <c r="ED214" s="84"/>
      <c r="EE214" s="84"/>
      <c r="EF214" s="84"/>
      <c r="EG214" s="84"/>
      <c r="EH214" s="84"/>
      <c r="EI214" s="84"/>
      <c r="EJ214" s="84"/>
      <c r="EK214" s="84"/>
      <c r="EL214" s="84"/>
      <c r="EM214" s="84"/>
      <c r="EN214" s="84"/>
      <c r="EO214" s="84"/>
      <c r="EP214" s="84"/>
      <c r="EQ214" s="84"/>
      <c r="ER214" s="84"/>
      <c r="ES214" s="84"/>
      <c r="ET214" s="84"/>
      <c r="EU214" s="84"/>
      <c r="EV214" s="84"/>
      <c r="EW214" s="84"/>
      <c r="EX214" s="84"/>
      <c r="EY214" s="84"/>
      <c r="EZ214" s="84"/>
      <c r="FA214" s="84"/>
      <c r="FB214" s="84"/>
      <c r="FC214" s="84"/>
      <c r="FD214" s="84"/>
      <c r="FE214" s="84"/>
      <c r="FF214" s="84"/>
      <c r="FG214" s="84"/>
      <c r="FH214" s="84"/>
      <c r="FI214" s="84"/>
      <c r="FJ214" s="84"/>
      <c r="FK214" s="84"/>
      <c r="FL214" s="84"/>
      <c r="FM214" s="84"/>
      <c r="FN214" s="84"/>
      <c r="FO214" s="84"/>
      <c r="FP214" s="84"/>
      <c r="FQ214" s="84"/>
      <c r="FR214" s="84"/>
      <c r="FS214" s="84"/>
      <c r="FT214" s="84"/>
      <c r="FU214" s="84"/>
      <c r="FV214" s="84"/>
      <c r="FW214" s="84"/>
      <c r="FX214" s="84"/>
      <c r="FY214" s="84"/>
      <c r="FZ214" s="84"/>
      <c r="GA214" s="84"/>
      <c r="GB214" s="84"/>
      <c r="GC214" s="84"/>
      <c r="GD214" s="84"/>
      <c r="GE214" s="84"/>
      <c r="GF214" s="84"/>
      <c r="GG214" s="84"/>
      <c r="GH214" s="84"/>
      <c r="GI214" s="84"/>
      <c r="GJ214" s="84"/>
      <c r="GK214" s="84"/>
      <c r="GL214" s="84"/>
      <c r="GM214" s="84"/>
      <c r="GN214" s="84"/>
      <c r="GO214" s="84"/>
      <c r="GP214" s="84"/>
      <c r="GQ214" s="84"/>
      <c r="GR214" s="84"/>
      <c r="GS214" s="84"/>
      <c r="GT214" s="84"/>
      <c r="GU214" s="84"/>
      <c r="GV214" s="84"/>
      <c r="GW214" s="84"/>
      <c r="GX214" s="84"/>
      <c r="GY214" s="84"/>
      <c r="GZ214" s="84"/>
      <c r="HA214" s="84"/>
      <c r="HB214" s="84"/>
      <c r="HC214" s="84"/>
      <c r="HD214" s="84"/>
      <c r="HE214" s="84"/>
      <c r="HF214" s="84"/>
      <c r="HG214" s="84"/>
      <c r="HH214" s="84"/>
      <c r="HI214" s="84"/>
      <c r="HJ214" s="84"/>
      <c r="HK214" s="84"/>
      <c r="HL214" s="84"/>
      <c r="HM214" s="84"/>
      <c r="HN214" s="84"/>
      <c r="HO214" s="84"/>
      <c r="HP214" s="84"/>
      <c r="HQ214" s="84"/>
      <c r="HR214" s="84"/>
      <c r="HS214" s="84"/>
      <c r="HT214" s="84"/>
      <c r="HU214" s="84"/>
      <c r="HV214" s="84"/>
      <c r="HW214" s="84"/>
      <c r="HX214" s="84"/>
      <c r="HY214" s="84"/>
      <c r="HZ214" s="84"/>
      <c r="IA214" s="84"/>
      <c r="IB214" s="84"/>
      <c r="IC214" s="84"/>
      <c r="ID214" s="84"/>
      <c r="IE214" s="84"/>
      <c r="IF214" s="84"/>
      <c r="IG214" s="84"/>
      <c r="IH214" s="84"/>
      <c r="II214" s="84"/>
      <c r="IJ214" s="84"/>
      <c r="IK214" s="84"/>
      <c r="IL214" s="84"/>
      <c r="IM214" s="84"/>
      <c r="IN214" s="84"/>
      <c r="IO214" s="84"/>
      <c r="IP214" s="84"/>
      <c r="IQ214" s="84"/>
      <c r="IR214" s="84"/>
      <c r="IS214" s="84"/>
      <c r="IT214" s="84"/>
      <c r="IU214" s="84"/>
      <c r="IV214" s="84"/>
      <c r="IW214" s="84"/>
      <c r="IX214" s="84"/>
      <c r="IY214" s="84"/>
      <c r="IZ214" s="84"/>
      <c r="JA214" s="84"/>
      <c r="JB214" s="84"/>
      <c r="JC214" s="84"/>
      <c r="JD214" s="84"/>
      <c r="JE214" s="84"/>
      <c r="JF214" s="84"/>
      <c r="JG214" s="84"/>
      <c r="JH214" s="84"/>
      <c r="JI214" s="84"/>
      <c r="JJ214" s="84"/>
      <c r="JK214" s="84"/>
      <c r="JL214" s="84"/>
      <c r="JM214" s="84"/>
      <c r="JN214" s="84"/>
      <c r="JO214" s="84"/>
      <c r="JP214" s="84"/>
      <c r="JQ214" s="84"/>
      <c r="JR214" s="84"/>
      <c r="JS214" s="84"/>
      <c r="JT214" s="84"/>
      <c r="JU214" s="84"/>
      <c r="JV214" s="84"/>
      <c r="JW214" s="84"/>
      <c r="JX214" s="84"/>
      <c r="JY214" s="84"/>
      <c r="JZ214" s="84"/>
      <c r="KA214" s="84"/>
      <c r="KB214" s="84"/>
      <c r="KC214" s="84"/>
      <c r="KD214" s="84"/>
      <c r="KE214" s="84"/>
      <c r="KF214" s="84"/>
      <c r="KG214" s="84"/>
      <c r="KH214" s="84"/>
      <c r="KI214" s="84"/>
      <c r="KJ214" s="84"/>
      <c r="KK214" s="84"/>
      <c r="KL214" s="84"/>
      <c r="KM214" s="84"/>
      <c r="KN214" s="84"/>
      <c r="KO214" s="84"/>
      <c r="KP214" s="84"/>
      <c r="KQ214" s="84"/>
      <c r="KR214" s="84"/>
      <c r="KS214" s="84"/>
      <c r="KT214" s="84"/>
      <c r="KU214" s="84"/>
      <c r="KV214" s="84"/>
      <c r="KW214" s="84"/>
      <c r="KX214" s="84"/>
      <c r="KY214" s="84"/>
      <c r="KZ214" s="84"/>
      <c r="LA214" s="84"/>
      <c r="LB214" s="84"/>
      <c r="LC214" s="84"/>
      <c r="LD214" s="84"/>
      <c r="LE214" s="84"/>
      <c r="LF214" s="84"/>
      <c r="LG214" s="84"/>
      <c r="LH214" s="84"/>
      <c r="LI214" s="84"/>
      <c r="LJ214" s="84"/>
      <c r="LK214" s="84"/>
      <c r="LL214" s="84"/>
      <c r="LM214" s="84"/>
      <c r="LN214" s="84"/>
      <c r="LO214" s="84"/>
      <c r="LP214" s="84"/>
      <c r="LQ214" s="84"/>
      <c r="LR214" s="84"/>
      <c r="LS214" s="84"/>
      <c r="LT214" s="84"/>
      <c r="LU214" s="84"/>
      <c r="LV214" s="84"/>
      <c r="LW214" s="84"/>
      <c r="LX214" s="84"/>
      <c r="LY214" s="84"/>
      <c r="LZ214" s="84"/>
      <c r="MA214" s="84"/>
      <c r="MB214" s="84"/>
      <c r="MC214" s="84"/>
      <c r="MD214" s="84"/>
      <c r="ME214" s="84"/>
      <c r="MF214" s="84"/>
      <c r="MG214" s="84"/>
      <c r="MH214" s="84"/>
      <c r="MI214" s="84"/>
      <c r="MJ214" s="84"/>
      <c r="MK214" s="84"/>
      <c r="ML214" s="84"/>
      <c r="MM214" s="84"/>
      <c r="MN214" s="84"/>
      <c r="MO214" s="84"/>
      <c r="MP214" s="84"/>
      <c r="MQ214" s="84"/>
      <c r="MR214" s="84"/>
      <c r="MS214" s="84"/>
      <c r="MT214" s="84"/>
      <c r="MU214" s="84"/>
      <c r="MV214" s="84"/>
      <c r="MW214" s="84"/>
      <c r="MX214" s="84"/>
      <c r="MY214" s="84"/>
      <c r="MZ214" s="84"/>
      <c r="NA214" s="84"/>
      <c r="NB214" s="84"/>
      <c r="NC214" s="84"/>
      <c r="ND214" s="84"/>
      <c r="NE214" s="84"/>
      <c r="NF214" s="84"/>
      <c r="NG214" s="84"/>
      <c r="NH214" s="84"/>
      <c r="NI214" s="84"/>
      <c r="NJ214" s="84"/>
      <c r="NK214" s="84"/>
      <c r="NL214" s="84"/>
      <c r="NM214" s="84"/>
      <c r="NN214" s="84"/>
      <c r="NO214" s="84"/>
      <c r="NP214" s="84"/>
      <c r="NQ214" s="84"/>
      <c r="NR214" s="84"/>
      <c r="NS214" s="84"/>
      <c r="NT214" s="84"/>
      <c r="NU214" s="84"/>
      <c r="NV214" s="84"/>
      <c r="NW214" s="84"/>
    </row>
    <row r="215" spans="1:387" s="40" customFormat="1" ht="100.5" customHeight="1" x14ac:dyDescent="0.25">
      <c r="A215" s="79"/>
      <c r="B215" s="79">
        <v>1</v>
      </c>
      <c r="C215" s="79"/>
      <c r="D215" s="79"/>
      <c r="E215" s="79"/>
      <c r="F215" s="30"/>
      <c r="G215" s="30"/>
      <c r="H215" s="30">
        <v>1</v>
      </c>
      <c r="I215" s="30"/>
      <c r="J215" s="30"/>
      <c r="K215" s="30"/>
      <c r="L215" s="30"/>
      <c r="M215" s="32" t="s">
        <v>1945</v>
      </c>
      <c r="N215" s="33" t="s">
        <v>309</v>
      </c>
      <c r="O215" s="3" t="s">
        <v>2219</v>
      </c>
      <c r="P215" s="34" t="s">
        <v>2220</v>
      </c>
      <c r="Q215" s="10" t="s">
        <v>2190</v>
      </c>
      <c r="R215" s="32" t="s">
        <v>1773</v>
      </c>
      <c r="S215" s="35" t="s">
        <v>2191</v>
      </c>
      <c r="T215" s="82">
        <v>44844</v>
      </c>
      <c r="U215" s="82">
        <v>44846</v>
      </c>
      <c r="V215" s="82">
        <v>44895</v>
      </c>
      <c r="W215" s="36">
        <v>20000000</v>
      </c>
      <c r="X215" s="19">
        <v>0</v>
      </c>
      <c r="Y215" s="19">
        <v>0</v>
      </c>
      <c r="Z215" s="19">
        <v>0</v>
      </c>
      <c r="AA215" s="19">
        <v>0</v>
      </c>
      <c r="AB215" s="22">
        <f t="shared" si="26"/>
        <v>20000000</v>
      </c>
      <c r="AC215" s="19">
        <v>0</v>
      </c>
      <c r="AD215" s="22">
        <f t="shared" ref="AD215" si="37">AB215+AC215</f>
        <v>20000000</v>
      </c>
      <c r="AE215" s="20">
        <v>0</v>
      </c>
      <c r="AF215" s="22">
        <f t="shared" ref="AF215" si="38">AD215-AE215</f>
        <v>20000000</v>
      </c>
      <c r="AG215" s="38" t="s">
        <v>1289</v>
      </c>
      <c r="AH215" s="37" t="s">
        <v>1013</v>
      </c>
      <c r="AI215" s="37" t="s">
        <v>902</v>
      </c>
      <c r="AJ215" s="39">
        <v>830126596</v>
      </c>
      <c r="AK215" s="39">
        <v>0</v>
      </c>
      <c r="AL215" s="37" t="s">
        <v>2192</v>
      </c>
      <c r="AM215" s="39">
        <v>6780040</v>
      </c>
      <c r="AN215" s="108" t="s">
        <v>904</v>
      </c>
      <c r="AO215" s="109" t="s">
        <v>20</v>
      </c>
      <c r="AP215" s="84"/>
      <c r="AQ215" s="84"/>
      <c r="AR215" s="84"/>
      <c r="AS215" s="84"/>
      <c r="AT215" s="84"/>
      <c r="AU215" s="84"/>
      <c r="AV215" s="84"/>
      <c r="AW215" s="84"/>
      <c r="AX215" s="84"/>
      <c r="AY215" s="84"/>
      <c r="AZ215" s="84"/>
      <c r="BA215" s="84"/>
      <c r="BB215" s="84"/>
      <c r="BC215" s="84"/>
      <c r="BD215" s="84"/>
      <c r="BE215" s="84"/>
      <c r="BF215" s="84"/>
      <c r="BG215" s="84"/>
      <c r="BH215" s="84"/>
      <c r="BI215" s="84"/>
      <c r="BJ215" s="84"/>
      <c r="BK215" s="84"/>
      <c r="BL215" s="84"/>
      <c r="BM215" s="84"/>
      <c r="BN215" s="84"/>
      <c r="BO215" s="84"/>
      <c r="BP215" s="84"/>
      <c r="BQ215" s="84"/>
      <c r="BR215" s="84"/>
      <c r="BS215" s="84"/>
      <c r="BT215" s="84"/>
      <c r="BU215" s="84"/>
      <c r="BV215" s="84"/>
      <c r="BW215" s="84"/>
      <c r="BX215" s="84"/>
      <c r="BY215" s="84"/>
      <c r="BZ215" s="84"/>
      <c r="CA215" s="84"/>
      <c r="CB215" s="84"/>
      <c r="CC215" s="84"/>
      <c r="CD215" s="84"/>
      <c r="CE215" s="84"/>
      <c r="CF215" s="84"/>
      <c r="CG215" s="84"/>
      <c r="CH215" s="84"/>
      <c r="CI215" s="84"/>
      <c r="CJ215" s="84"/>
      <c r="CK215" s="84"/>
      <c r="CL215" s="84"/>
      <c r="CM215" s="84"/>
      <c r="CN215" s="84"/>
      <c r="CO215" s="84"/>
      <c r="CP215" s="84"/>
      <c r="CQ215" s="84"/>
      <c r="CR215" s="84"/>
      <c r="CS215" s="84"/>
      <c r="CT215" s="84"/>
      <c r="CU215" s="84"/>
      <c r="CV215" s="84"/>
      <c r="CW215" s="84"/>
      <c r="CX215" s="84"/>
      <c r="CY215" s="84"/>
      <c r="CZ215" s="84"/>
      <c r="DA215" s="84"/>
      <c r="DB215" s="84"/>
      <c r="DC215" s="84"/>
      <c r="DD215" s="84"/>
      <c r="DE215" s="84"/>
      <c r="DF215" s="84"/>
      <c r="DG215" s="84"/>
      <c r="DH215" s="84"/>
      <c r="DI215" s="84"/>
      <c r="DJ215" s="84"/>
      <c r="DK215" s="84"/>
      <c r="DL215" s="84"/>
      <c r="DM215" s="84"/>
      <c r="DN215" s="84"/>
      <c r="DO215" s="84"/>
      <c r="DP215" s="84"/>
      <c r="DQ215" s="84"/>
      <c r="DR215" s="84"/>
      <c r="DS215" s="84"/>
      <c r="DT215" s="84"/>
      <c r="DU215" s="84"/>
      <c r="DV215" s="84"/>
      <c r="DW215" s="84"/>
      <c r="DX215" s="84"/>
      <c r="DY215" s="84"/>
      <c r="DZ215" s="84"/>
      <c r="EA215" s="84"/>
      <c r="EB215" s="84"/>
      <c r="EC215" s="84"/>
      <c r="ED215" s="84"/>
      <c r="EE215" s="84"/>
      <c r="EF215" s="84"/>
      <c r="EG215" s="84"/>
      <c r="EH215" s="84"/>
      <c r="EI215" s="84"/>
      <c r="EJ215" s="84"/>
      <c r="EK215" s="84"/>
      <c r="EL215" s="84"/>
      <c r="EM215" s="84"/>
      <c r="EN215" s="84"/>
      <c r="EO215" s="84"/>
      <c r="EP215" s="84"/>
      <c r="EQ215" s="84"/>
      <c r="ER215" s="84"/>
      <c r="ES215" s="84"/>
      <c r="ET215" s="84"/>
      <c r="EU215" s="84"/>
      <c r="EV215" s="84"/>
      <c r="EW215" s="84"/>
      <c r="EX215" s="84"/>
      <c r="EY215" s="84"/>
      <c r="EZ215" s="84"/>
      <c r="FA215" s="84"/>
      <c r="FB215" s="84"/>
      <c r="FC215" s="84"/>
      <c r="FD215" s="84"/>
      <c r="FE215" s="84"/>
      <c r="FF215" s="84"/>
      <c r="FG215" s="84"/>
      <c r="FH215" s="84"/>
      <c r="FI215" s="84"/>
      <c r="FJ215" s="84"/>
      <c r="FK215" s="84"/>
      <c r="FL215" s="84"/>
      <c r="FM215" s="84"/>
      <c r="FN215" s="84"/>
      <c r="FO215" s="84"/>
      <c r="FP215" s="84"/>
      <c r="FQ215" s="84"/>
      <c r="FR215" s="84"/>
      <c r="FS215" s="84"/>
      <c r="FT215" s="84"/>
      <c r="FU215" s="84"/>
      <c r="FV215" s="84"/>
      <c r="FW215" s="84"/>
      <c r="FX215" s="84"/>
      <c r="FY215" s="84"/>
      <c r="FZ215" s="84"/>
      <c r="GA215" s="84"/>
      <c r="GB215" s="84"/>
      <c r="GC215" s="84"/>
      <c r="GD215" s="84"/>
      <c r="GE215" s="84"/>
      <c r="GF215" s="84"/>
      <c r="GG215" s="84"/>
      <c r="GH215" s="84"/>
      <c r="GI215" s="84"/>
      <c r="GJ215" s="84"/>
      <c r="GK215" s="84"/>
      <c r="GL215" s="84"/>
      <c r="GM215" s="84"/>
      <c r="GN215" s="84"/>
      <c r="GO215" s="84"/>
      <c r="GP215" s="84"/>
      <c r="GQ215" s="84"/>
      <c r="GR215" s="84"/>
      <c r="GS215" s="84"/>
      <c r="GT215" s="84"/>
      <c r="GU215" s="84"/>
      <c r="GV215" s="84"/>
      <c r="GW215" s="84"/>
      <c r="GX215" s="84"/>
      <c r="GY215" s="84"/>
      <c r="GZ215" s="84"/>
      <c r="HA215" s="84"/>
      <c r="HB215" s="84"/>
      <c r="HC215" s="84"/>
      <c r="HD215" s="84"/>
      <c r="HE215" s="84"/>
      <c r="HF215" s="84"/>
      <c r="HG215" s="84"/>
      <c r="HH215" s="84"/>
      <c r="HI215" s="84"/>
      <c r="HJ215" s="84"/>
      <c r="HK215" s="84"/>
      <c r="HL215" s="84"/>
      <c r="HM215" s="84"/>
      <c r="HN215" s="84"/>
      <c r="HO215" s="84"/>
      <c r="HP215" s="84"/>
      <c r="HQ215" s="84"/>
      <c r="HR215" s="84"/>
      <c r="HS215" s="84"/>
      <c r="HT215" s="84"/>
      <c r="HU215" s="84"/>
      <c r="HV215" s="84"/>
      <c r="HW215" s="84"/>
      <c r="HX215" s="84"/>
      <c r="HY215" s="84"/>
      <c r="HZ215" s="84"/>
      <c r="IA215" s="84"/>
      <c r="IB215" s="84"/>
      <c r="IC215" s="84"/>
      <c r="ID215" s="84"/>
      <c r="IE215" s="84"/>
      <c r="IF215" s="84"/>
      <c r="IG215" s="84"/>
      <c r="IH215" s="84"/>
      <c r="II215" s="84"/>
      <c r="IJ215" s="84"/>
      <c r="IK215" s="84"/>
      <c r="IL215" s="84"/>
      <c r="IM215" s="84"/>
      <c r="IN215" s="84"/>
      <c r="IO215" s="84"/>
      <c r="IP215" s="84"/>
      <c r="IQ215" s="84"/>
      <c r="IR215" s="84"/>
      <c r="IS215" s="84"/>
      <c r="IT215" s="84"/>
      <c r="IU215" s="84"/>
      <c r="IV215" s="84"/>
      <c r="IW215" s="84"/>
      <c r="IX215" s="84"/>
      <c r="IY215" s="84"/>
      <c r="IZ215" s="84"/>
      <c r="JA215" s="84"/>
      <c r="JB215" s="84"/>
      <c r="JC215" s="84"/>
      <c r="JD215" s="84"/>
      <c r="JE215" s="84"/>
      <c r="JF215" s="84"/>
      <c r="JG215" s="84"/>
      <c r="JH215" s="84"/>
      <c r="JI215" s="84"/>
      <c r="JJ215" s="84"/>
      <c r="JK215" s="84"/>
      <c r="JL215" s="84"/>
      <c r="JM215" s="84"/>
      <c r="JN215" s="84"/>
      <c r="JO215" s="84"/>
      <c r="JP215" s="84"/>
      <c r="JQ215" s="84"/>
      <c r="JR215" s="84"/>
      <c r="JS215" s="84"/>
      <c r="JT215" s="84"/>
      <c r="JU215" s="84"/>
      <c r="JV215" s="84"/>
      <c r="JW215" s="84"/>
      <c r="JX215" s="84"/>
      <c r="JY215" s="84"/>
      <c r="JZ215" s="84"/>
      <c r="KA215" s="84"/>
      <c r="KB215" s="84"/>
      <c r="KC215" s="84"/>
      <c r="KD215" s="84"/>
      <c r="KE215" s="84"/>
      <c r="KF215" s="84"/>
      <c r="KG215" s="84"/>
      <c r="KH215" s="84"/>
      <c r="KI215" s="84"/>
      <c r="KJ215" s="84"/>
      <c r="KK215" s="84"/>
      <c r="KL215" s="84"/>
      <c r="KM215" s="84"/>
      <c r="KN215" s="84"/>
      <c r="KO215" s="84"/>
      <c r="KP215" s="84"/>
      <c r="KQ215" s="84"/>
      <c r="KR215" s="84"/>
      <c r="KS215" s="84"/>
      <c r="KT215" s="84"/>
      <c r="KU215" s="84"/>
      <c r="KV215" s="84"/>
      <c r="KW215" s="84"/>
      <c r="KX215" s="84"/>
      <c r="KY215" s="84"/>
      <c r="KZ215" s="84"/>
      <c r="LA215" s="84"/>
      <c r="LB215" s="84"/>
      <c r="LC215" s="84"/>
      <c r="LD215" s="84"/>
      <c r="LE215" s="84"/>
      <c r="LF215" s="84"/>
      <c r="LG215" s="84"/>
      <c r="LH215" s="84"/>
      <c r="LI215" s="84"/>
      <c r="LJ215" s="84"/>
      <c r="LK215" s="84"/>
      <c r="LL215" s="84"/>
      <c r="LM215" s="84"/>
      <c r="LN215" s="84"/>
      <c r="LO215" s="84"/>
      <c r="LP215" s="84"/>
      <c r="LQ215" s="84"/>
      <c r="LR215" s="84"/>
      <c r="LS215" s="84"/>
      <c r="LT215" s="84"/>
      <c r="LU215" s="84"/>
      <c r="LV215" s="84"/>
      <c r="LW215" s="84"/>
      <c r="LX215" s="84"/>
      <c r="LY215" s="84"/>
      <c r="LZ215" s="84"/>
      <c r="MA215" s="84"/>
      <c r="MB215" s="84"/>
      <c r="MC215" s="84"/>
      <c r="MD215" s="84"/>
      <c r="ME215" s="84"/>
      <c r="MF215" s="84"/>
      <c r="MG215" s="84"/>
      <c r="MH215" s="84"/>
      <c r="MI215" s="84"/>
      <c r="MJ215" s="84"/>
      <c r="MK215" s="84"/>
      <c r="ML215" s="84"/>
      <c r="MM215" s="84"/>
      <c r="MN215" s="84"/>
      <c r="MO215" s="84"/>
      <c r="MP215" s="84"/>
      <c r="MQ215" s="84"/>
      <c r="MR215" s="84"/>
      <c r="MS215" s="84"/>
      <c r="MT215" s="84"/>
      <c r="MU215" s="84"/>
      <c r="MV215" s="84"/>
      <c r="MW215" s="84"/>
      <c r="MX215" s="84"/>
      <c r="MY215" s="84"/>
      <c r="MZ215" s="84"/>
      <c r="NA215" s="84"/>
      <c r="NB215" s="84"/>
      <c r="NC215" s="84"/>
      <c r="ND215" s="84"/>
      <c r="NE215" s="84"/>
      <c r="NF215" s="84"/>
      <c r="NG215" s="84"/>
      <c r="NH215" s="84"/>
      <c r="NI215" s="84"/>
      <c r="NJ215" s="84"/>
      <c r="NK215" s="84"/>
      <c r="NL215" s="84"/>
      <c r="NM215" s="84"/>
      <c r="NN215" s="84"/>
      <c r="NO215" s="84"/>
      <c r="NP215" s="84"/>
      <c r="NQ215" s="84"/>
      <c r="NR215" s="84"/>
      <c r="NS215" s="84"/>
      <c r="NT215" s="84"/>
      <c r="NU215" s="84"/>
      <c r="NV215" s="84"/>
      <c r="NW215" s="84"/>
    </row>
    <row r="216" spans="1:387" s="40" customFormat="1" ht="100.5" customHeight="1" x14ac:dyDescent="0.25">
      <c r="A216" s="79"/>
      <c r="B216" s="79"/>
      <c r="C216" s="79">
        <v>1</v>
      </c>
      <c r="D216" s="79"/>
      <c r="E216" s="79"/>
      <c r="F216" s="30"/>
      <c r="G216" s="30"/>
      <c r="H216" s="30"/>
      <c r="I216" s="30">
        <v>1</v>
      </c>
      <c r="J216" s="30"/>
      <c r="K216" s="30"/>
      <c r="L216" s="30"/>
      <c r="M216" s="32" t="s">
        <v>1290</v>
      </c>
      <c r="N216" s="33" t="s">
        <v>1182</v>
      </c>
      <c r="O216" s="3" t="s">
        <v>2221</v>
      </c>
      <c r="P216" s="34" t="s">
        <v>2222</v>
      </c>
      <c r="Q216" s="10" t="s">
        <v>2196</v>
      </c>
      <c r="R216" s="32" t="s">
        <v>2197</v>
      </c>
      <c r="S216" s="35" t="s">
        <v>2198</v>
      </c>
      <c r="T216" s="82">
        <v>44845</v>
      </c>
      <c r="U216" s="82">
        <v>44848</v>
      </c>
      <c r="V216" s="82">
        <v>44905</v>
      </c>
      <c r="W216" s="36">
        <v>93600000</v>
      </c>
      <c r="X216" s="19">
        <v>0</v>
      </c>
      <c r="Y216" s="19">
        <v>0</v>
      </c>
      <c r="Z216" s="19">
        <v>0</v>
      </c>
      <c r="AA216" s="19">
        <v>0</v>
      </c>
      <c r="AB216" s="22">
        <f t="shared" si="26"/>
        <v>93600000</v>
      </c>
      <c r="AC216" s="19">
        <v>0</v>
      </c>
      <c r="AD216" s="22">
        <f t="shared" ref="AD216:AD217" si="39">AB216+AC216</f>
        <v>93600000</v>
      </c>
      <c r="AE216" s="20">
        <v>0</v>
      </c>
      <c r="AF216" s="22">
        <f t="shared" ref="AF216:AF217" si="40">AD216-AE216</f>
        <v>93600000</v>
      </c>
      <c r="AG216" s="38" t="s">
        <v>2199</v>
      </c>
      <c r="AH216" s="37" t="s">
        <v>1013</v>
      </c>
      <c r="AI216" s="37" t="s">
        <v>2200</v>
      </c>
      <c r="AJ216" s="39">
        <v>830062565</v>
      </c>
      <c r="AK216" s="39">
        <v>6</v>
      </c>
      <c r="AL216" s="37" t="s">
        <v>2201</v>
      </c>
      <c r="AM216" s="39">
        <v>6226466</v>
      </c>
      <c r="AN216" s="108" t="s">
        <v>67</v>
      </c>
      <c r="AO216" s="109" t="s">
        <v>20</v>
      </c>
      <c r="AP216" s="84"/>
      <c r="AQ216" s="84"/>
      <c r="AR216" s="84"/>
      <c r="AS216" s="84"/>
      <c r="AT216" s="84"/>
      <c r="AU216" s="84"/>
      <c r="AV216" s="84"/>
      <c r="AW216" s="84"/>
      <c r="AX216" s="84"/>
      <c r="AY216" s="84"/>
      <c r="AZ216" s="84"/>
      <c r="BA216" s="84"/>
      <c r="BB216" s="84"/>
      <c r="BC216" s="84"/>
      <c r="BD216" s="84"/>
      <c r="BE216" s="84"/>
      <c r="BF216" s="84"/>
      <c r="BG216" s="84"/>
      <c r="BH216" s="84"/>
      <c r="BI216" s="84"/>
      <c r="BJ216" s="84"/>
      <c r="BK216" s="84"/>
      <c r="BL216" s="84"/>
      <c r="BM216" s="84"/>
      <c r="BN216" s="84"/>
      <c r="BO216" s="84"/>
      <c r="BP216" s="84"/>
      <c r="BQ216" s="84"/>
      <c r="BR216" s="84"/>
      <c r="BS216" s="84"/>
      <c r="BT216" s="84"/>
      <c r="BU216" s="84"/>
      <c r="BV216" s="84"/>
      <c r="BW216" s="84"/>
      <c r="BX216" s="84"/>
      <c r="BY216" s="84"/>
      <c r="BZ216" s="84"/>
      <c r="CA216" s="84"/>
      <c r="CB216" s="84"/>
      <c r="CC216" s="84"/>
      <c r="CD216" s="84"/>
      <c r="CE216" s="84"/>
      <c r="CF216" s="84"/>
      <c r="CG216" s="84"/>
      <c r="CH216" s="84"/>
      <c r="CI216" s="84"/>
      <c r="CJ216" s="84"/>
      <c r="CK216" s="84"/>
      <c r="CL216" s="84"/>
      <c r="CM216" s="84"/>
      <c r="CN216" s="84"/>
      <c r="CO216" s="84"/>
      <c r="CP216" s="84"/>
      <c r="CQ216" s="84"/>
      <c r="CR216" s="84"/>
      <c r="CS216" s="84"/>
      <c r="CT216" s="84"/>
      <c r="CU216" s="84"/>
      <c r="CV216" s="84"/>
      <c r="CW216" s="84"/>
      <c r="CX216" s="84"/>
      <c r="CY216" s="84"/>
      <c r="CZ216" s="84"/>
      <c r="DA216" s="84"/>
      <c r="DB216" s="84"/>
      <c r="DC216" s="84"/>
      <c r="DD216" s="84"/>
      <c r="DE216" s="84"/>
      <c r="DF216" s="84"/>
      <c r="DG216" s="84"/>
      <c r="DH216" s="84"/>
      <c r="DI216" s="84"/>
      <c r="DJ216" s="84"/>
      <c r="DK216" s="84"/>
      <c r="DL216" s="84"/>
      <c r="DM216" s="84"/>
      <c r="DN216" s="84"/>
      <c r="DO216" s="84"/>
      <c r="DP216" s="84"/>
      <c r="DQ216" s="84"/>
      <c r="DR216" s="84"/>
      <c r="DS216" s="84"/>
      <c r="DT216" s="84"/>
      <c r="DU216" s="84"/>
      <c r="DV216" s="84"/>
      <c r="DW216" s="84"/>
      <c r="DX216" s="84"/>
      <c r="DY216" s="84"/>
      <c r="DZ216" s="84"/>
      <c r="EA216" s="84"/>
      <c r="EB216" s="84"/>
      <c r="EC216" s="84"/>
      <c r="ED216" s="84"/>
      <c r="EE216" s="84"/>
      <c r="EF216" s="84"/>
      <c r="EG216" s="84"/>
      <c r="EH216" s="84"/>
      <c r="EI216" s="84"/>
      <c r="EJ216" s="84"/>
      <c r="EK216" s="84"/>
      <c r="EL216" s="84"/>
      <c r="EM216" s="84"/>
      <c r="EN216" s="84"/>
      <c r="EO216" s="84"/>
      <c r="EP216" s="84"/>
      <c r="EQ216" s="84"/>
      <c r="ER216" s="84"/>
      <c r="ES216" s="84"/>
      <c r="ET216" s="84"/>
      <c r="EU216" s="84"/>
      <c r="EV216" s="84"/>
      <c r="EW216" s="84"/>
      <c r="EX216" s="84"/>
      <c r="EY216" s="84"/>
      <c r="EZ216" s="84"/>
      <c r="FA216" s="84"/>
      <c r="FB216" s="84"/>
      <c r="FC216" s="84"/>
      <c r="FD216" s="84"/>
      <c r="FE216" s="84"/>
      <c r="FF216" s="84"/>
      <c r="FG216" s="84"/>
      <c r="FH216" s="84"/>
      <c r="FI216" s="84"/>
      <c r="FJ216" s="84"/>
      <c r="FK216" s="84"/>
      <c r="FL216" s="84"/>
      <c r="FM216" s="84"/>
      <c r="FN216" s="84"/>
      <c r="FO216" s="84"/>
      <c r="FP216" s="84"/>
      <c r="FQ216" s="84"/>
      <c r="FR216" s="84"/>
      <c r="FS216" s="84"/>
      <c r="FT216" s="84"/>
      <c r="FU216" s="84"/>
      <c r="FV216" s="84"/>
      <c r="FW216" s="84"/>
      <c r="FX216" s="84"/>
      <c r="FY216" s="84"/>
      <c r="FZ216" s="84"/>
      <c r="GA216" s="84"/>
      <c r="GB216" s="84"/>
      <c r="GC216" s="84"/>
      <c r="GD216" s="84"/>
      <c r="GE216" s="84"/>
      <c r="GF216" s="84"/>
      <c r="GG216" s="84"/>
      <c r="GH216" s="84"/>
      <c r="GI216" s="84"/>
      <c r="GJ216" s="84"/>
      <c r="GK216" s="84"/>
      <c r="GL216" s="84"/>
      <c r="GM216" s="84"/>
      <c r="GN216" s="84"/>
      <c r="GO216" s="84"/>
      <c r="GP216" s="84"/>
      <c r="GQ216" s="84"/>
      <c r="GR216" s="84"/>
      <c r="GS216" s="84"/>
      <c r="GT216" s="84"/>
      <c r="GU216" s="84"/>
      <c r="GV216" s="84"/>
      <c r="GW216" s="84"/>
      <c r="GX216" s="84"/>
      <c r="GY216" s="84"/>
      <c r="GZ216" s="84"/>
      <c r="HA216" s="84"/>
      <c r="HB216" s="84"/>
      <c r="HC216" s="84"/>
      <c r="HD216" s="84"/>
      <c r="HE216" s="84"/>
      <c r="HF216" s="84"/>
      <c r="HG216" s="84"/>
      <c r="HH216" s="84"/>
      <c r="HI216" s="84"/>
      <c r="HJ216" s="84"/>
      <c r="HK216" s="84"/>
      <c r="HL216" s="84"/>
      <c r="HM216" s="84"/>
      <c r="HN216" s="84"/>
      <c r="HO216" s="84"/>
      <c r="HP216" s="84"/>
      <c r="HQ216" s="84"/>
      <c r="HR216" s="84"/>
      <c r="HS216" s="84"/>
      <c r="HT216" s="84"/>
      <c r="HU216" s="84"/>
      <c r="HV216" s="84"/>
      <c r="HW216" s="84"/>
      <c r="HX216" s="84"/>
      <c r="HY216" s="84"/>
      <c r="HZ216" s="84"/>
      <c r="IA216" s="84"/>
      <c r="IB216" s="84"/>
      <c r="IC216" s="84"/>
      <c r="ID216" s="84"/>
      <c r="IE216" s="84"/>
      <c r="IF216" s="84"/>
      <c r="IG216" s="84"/>
      <c r="IH216" s="84"/>
      <c r="II216" s="84"/>
      <c r="IJ216" s="84"/>
      <c r="IK216" s="84"/>
      <c r="IL216" s="84"/>
      <c r="IM216" s="84"/>
      <c r="IN216" s="84"/>
      <c r="IO216" s="84"/>
      <c r="IP216" s="84"/>
      <c r="IQ216" s="84"/>
      <c r="IR216" s="84"/>
      <c r="IS216" s="84"/>
      <c r="IT216" s="84"/>
      <c r="IU216" s="84"/>
      <c r="IV216" s="84"/>
      <c r="IW216" s="84"/>
      <c r="IX216" s="84"/>
      <c r="IY216" s="84"/>
      <c r="IZ216" s="84"/>
      <c r="JA216" s="84"/>
      <c r="JB216" s="84"/>
      <c r="JC216" s="84"/>
      <c r="JD216" s="84"/>
      <c r="JE216" s="84"/>
      <c r="JF216" s="84"/>
      <c r="JG216" s="84"/>
      <c r="JH216" s="84"/>
      <c r="JI216" s="84"/>
      <c r="JJ216" s="84"/>
      <c r="JK216" s="84"/>
      <c r="JL216" s="84"/>
      <c r="JM216" s="84"/>
      <c r="JN216" s="84"/>
      <c r="JO216" s="84"/>
      <c r="JP216" s="84"/>
      <c r="JQ216" s="84"/>
      <c r="JR216" s="84"/>
      <c r="JS216" s="84"/>
      <c r="JT216" s="84"/>
      <c r="JU216" s="84"/>
      <c r="JV216" s="84"/>
      <c r="JW216" s="84"/>
      <c r="JX216" s="84"/>
      <c r="JY216" s="84"/>
      <c r="JZ216" s="84"/>
      <c r="KA216" s="84"/>
      <c r="KB216" s="84"/>
      <c r="KC216" s="84"/>
      <c r="KD216" s="84"/>
      <c r="KE216" s="84"/>
      <c r="KF216" s="84"/>
      <c r="KG216" s="84"/>
      <c r="KH216" s="84"/>
      <c r="KI216" s="84"/>
      <c r="KJ216" s="84"/>
      <c r="KK216" s="84"/>
      <c r="KL216" s="84"/>
      <c r="KM216" s="84"/>
      <c r="KN216" s="84"/>
      <c r="KO216" s="84"/>
      <c r="KP216" s="84"/>
      <c r="KQ216" s="84"/>
      <c r="KR216" s="84"/>
      <c r="KS216" s="84"/>
      <c r="KT216" s="84"/>
      <c r="KU216" s="84"/>
      <c r="KV216" s="84"/>
      <c r="KW216" s="84"/>
      <c r="KX216" s="84"/>
      <c r="KY216" s="84"/>
      <c r="KZ216" s="84"/>
      <c r="LA216" s="84"/>
      <c r="LB216" s="84"/>
      <c r="LC216" s="84"/>
      <c r="LD216" s="84"/>
      <c r="LE216" s="84"/>
      <c r="LF216" s="84"/>
      <c r="LG216" s="84"/>
      <c r="LH216" s="84"/>
      <c r="LI216" s="84"/>
      <c r="LJ216" s="84"/>
      <c r="LK216" s="84"/>
      <c r="LL216" s="84"/>
      <c r="LM216" s="84"/>
      <c r="LN216" s="84"/>
      <c r="LO216" s="84"/>
      <c r="LP216" s="84"/>
      <c r="LQ216" s="84"/>
      <c r="LR216" s="84"/>
      <c r="LS216" s="84"/>
      <c r="LT216" s="84"/>
      <c r="LU216" s="84"/>
      <c r="LV216" s="84"/>
      <c r="LW216" s="84"/>
      <c r="LX216" s="84"/>
      <c r="LY216" s="84"/>
      <c r="LZ216" s="84"/>
      <c r="MA216" s="84"/>
      <c r="MB216" s="84"/>
      <c r="MC216" s="84"/>
      <c r="MD216" s="84"/>
      <c r="ME216" s="84"/>
      <c r="MF216" s="84"/>
      <c r="MG216" s="84"/>
      <c r="MH216" s="84"/>
      <c r="MI216" s="84"/>
      <c r="MJ216" s="84"/>
      <c r="MK216" s="84"/>
      <c r="ML216" s="84"/>
      <c r="MM216" s="84"/>
      <c r="MN216" s="84"/>
      <c r="MO216" s="84"/>
      <c r="MP216" s="84"/>
      <c r="MQ216" s="84"/>
      <c r="MR216" s="84"/>
      <c r="MS216" s="84"/>
      <c r="MT216" s="84"/>
      <c r="MU216" s="84"/>
      <c r="MV216" s="84"/>
      <c r="MW216" s="84"/>
      <c r="MX216" s="84"/>
      <c r="MY216" s="84"/>
      <c r="MZ216" s="84"/>
      <c r="NA216" s="84"/>
      <c r="NB216" s="84"/>
      <c r="NC216" s="84"/>
      <c r="ND216" s="84"/>
      <c r="NE216" s="84"/>
      <c r="NF216" s="84"/>
      <c r="NG216" s="84"/>
      <c r="NH216" s="84"/>
      <c r="NI216" s="84"/>
      <c r="NJ216" s="84"/>
      <c r="NK216" s="84"/>
      <c r="NL216" s="84"/>
      <c r="NM216" s="84"/>
      <c r="NN216" s="84"/>
      <c r="NO216" s="84"/>
      <c r="NP216" s="84"/>
      <c r="NQ216" s="84"/>
      <c r="NR216" s="84"/>
      <c r="NS216" s="84"/>
      <c r="NT216" s="84"/>
      <c r="NU216" s="84"/>
      <c r="NV216" s="84"/>
      <c r="NW216" s="84"/>
    </row>
    <row r="217" spans="1:387" s="40" customFormat="1" ht="100.5" customHeight="1" x14ac:dyDescent="0.25">
      <c r="A217" s="79"/>
      <c r="B217" s="79">
        <v>1</v>
      </c>
      <c r="C217" s="79"/>
      <c r="D217" s="79"/>
      <c r="E217" s="79"/>
      <c r="F217" s="30"/>
      <c r="G217" s="30"/>
      <c r="H217" s="30">
        <v>1</v>
      </c>
      <c r="I217" s="30"/>
      <c r="J217" s="30"/>
      <c r="K217" s="30"/>
      <c r="L217" s="30"/>
      <c r="M217" s="32" t="s">
        <v>1948</v>
      </c>
      <c r="N217" s="33" t="s">
        <v>309</v>
      </c>
      <c r="O217" s="3" t="s">
        <v>2223</v>
      </c>
      <c r="P217" s="34" t="s">
        <v>2224</v>
      </c>
      <c r="Q217" s="10" t="s">
        <v>2206</v>
      </c>
      <c r="R217" s="32" t="s">
        <v>2208</v>
      </c>
      <c r="S217" s="35" t="s">
        <v>2207</v>
      </c>
      <c r="T217" s="82">
        <v>44846</v>
      </c>
      <c r="U217" s="82">
        <v>44848</v>
      </c>
      <c r="V217" s="82">
        <v>44880</v>
      </c>
      <c r="W217" s="36">
        <v>65000000</v>
      </c>
      <c r="X217" s="19">
        <v>0</v>
      </c>
      <c r="Y217" s="19">
        <v>0</v>
      </c>
      <c r="Z217" s="19">
        <v>0</v>
      </c>
      <c r="AA217" s="19">
        <v>0</v>
      </c>
      <c r="AB217" s="22">
        <f t="shared" si="26"/>
        <v>65000000</v>
      </c>
      <c r="AC217" s="19">
        <v>0</v>
      </c>
      <c r="AD217" s="22">
        <f t="shared" si="39"/>
        <v>65000000</v>
      </c>
      <c r="AE217" s="20">
        <v>0</v>
      </c>
      <c r="AF217" s="22">
        <f t="shared" si="40"/>
        <v>65000000</v>
      </c>
      <c r="AG217" s="38" t="s">
        <v>1289</v>
      </c>
      <c r="AH217" s="37" t="s">
        <v>1013</v>
      </c>
      <c r="AI217" s="37" t="s">
        <v>2209</v>
      </c>
      <c r="AJ217" s="39">
        <v>830023844</v>
      </c>
      <c r="AK217" s="39">
        <v>1</v>
      </c>
      <c r="AL217" s="37" t="s">
        <v>2210</v>
      </c>
      <c r="AM217" s="39">
        <v>6476011</v>
      </c>
      <c r="AN217" s="108" t="s">
        <v>302</v>
      </c>
      <c r="AO217" s="109" t="s">
        <v>20</v>
      </c>
      <c r="AP217" s="84"/>
      <c r="AQ217" s="84"/>
      <c r="AR217" s="84"/>
      <c r="AS217" s="84"/>
      <c r="AT217" s="84"/>
      <c r="AU217" s="84"/>
      <c r="AV217" s="84"/>
      <c r="AW217" s="84"/>
      <c r="AX217" s="84"/>
      <c r="AY217" s="84"/>
      <c r="AZ217" s="84"/>
      <c r="BA217" s="84"/>
      <c r="BB217" s="84"/>
      <c r="BC217" s="84"/>
      <c r="BD217" s="84"/>
      <c r="BE217" s="84"/>
      <c r="BF217" s="84"/>
      <c r="BG217" s="84"/>
      <c r="BH217" s="84"/>
      <c r="BI217" s="84"/>
      <c r="BJ217" s="84"/>
      <c r="BK217" s="84"/>
      <c r="BL217" s="84"/>
      <c r="BM217" s="84"/>
      <c r="BN217" s="84"/>
      <c r="BO217" s="84"/>
      <c r="BP217" s="84"/>
      <c r="BQ217" s="84"/>
      <c r="BR217" s="84"/>
      <c r="BS217" s="84"/>
      <c r="BT217" s="84"/>
      <c r="BU217" s="84"/>
      <c r="BV217" s="84"/>
      <c r="BW217" s="84"/>
      <c r="BX217" s="84"/>
      <c r="BY217" s="84"/>
      <c r="BZ217" s="84"/>
      <c r="CA217" s="84"/>
      <c r="CB217" s="84"/>
      <c r="CC217" s="84"/>
      <c r="CD217" s="84"/>
      <c r="CE217" s="84"/>
      <c r="CF217" s="84"/>
      <c r="CG217" s="84"/>
      <c r="CH217" s="84"/>
      <c r="CI217" s="84"/>
      <c r="CJ217" s="84"/>
      <c r="CK217" s="84"/>
      <c r="CL217" s="84"/>
      <c r="CM217" s="84"/>
      <c r="CN217" s="84"/>
      <c r="CO217" s="84"/>
      <c r="CP217" s="84"/>
      <c r="CQ217" s="84"/>
      <c r="CR217" s="84"/>
      <c r="CS217" s="84"/>
      <c r="CT217" s="84"/>
      <c r="CU217" s="84"/>
      <c r="CV217" s="84"/>
      <c r="CW217" s="84"/>
      <c r="CX217" s="84"/>
      <c r="CY217" s="84"/>
      <c r="CZ217" s="84"/>
      <c r="DA217" s="84"/>
      <c r="DB217" s="84"/>
      <c r="DC217" s="84"/>
      <c r="DD217" s="84"/>
      <c r="DE217" s="84"/>
      <c r="DF217" s="84"/>
      <c r="DG217" s="84"/>
      <c r="DH217" s="84"/>
      <c r="DI217" s="84"/>
      <c r="DJ217" s="84"/>
      <c r="DK217" s="84"/>
      <c r="DL217" s="84"/>
      <c r="DM217" s="84"/>
      <c r="DN217" s="84"/>
      <c r="DO217" s="84"/>
      <c r="DP217" s="84"/>
      <c r="DQ217" s="84"/>
      <c r="DR217" s="84"/>
      <c r="DS217" s="84"/>
      <c r="DT217" s="84"/>
      <c r="DU217" s="84"/>
      <c r="DV217" s="84"/>
      <c r="DW217" s="84"/>
      <c r="DX217" s="84"/>
      <c r="DY217" s="84"/>
      <c r="DZ217" s="84"/>
      <c r="EA217" s="84"/>
      <c r="EB217" s="84"/>
      <c r="EC217" s="84"/>
      <c r="ED217" s="84"/>
      <c r="EE217" s="84"/>
      <c r="EF217" s="84"/>
      <c r="EG217" s="84"/>
      <c r="EH217" s="84"/>
      <c r="EI217" s="84"/>
      <c r="EJ217" s="84"/>
      <c r="EK217" s="84"/>
      <c r="EL217" s="84"/>
      <c r="EM217" s="84"/>
      <c r="EN217" s="84"/>
      <c r="EO217" s="84"/>
      <c r="EP217" s="84"/>
      <c r="EQ217" s="84"/>
      <c r="ER217" s="84"/>
      <c r="ES217" s="84"/>
      <c r="ET217" s="84"/>
      <c r="EU217" s="84"/>
      <c r="EV217" s="84"/>
      <c r="EW217" s="84"/>
      <c r="EX217" s="84"/>
      <c r="EY217" s="84"/>
      <c r="EZ217" s="84"/>
      <c r="FA217" s="84"/>
      <c r="FB217" s="84"/>
      <c r="FC217" s="84"/>
      <c r="FD217" s="84"/>
      <c r="FE217" s="84"/>
      <c r="FF217" s="84"/>
      <c r="FG217" s="84"/>
      <c r="FH217" s="84"/>
      <c r="FI217" s="84"/>
      <c r="FJ217" s="84"/>
      <c r="FK217" s="84"/>
      <c r="FL217" s="84"/>
      <c r="FM217" s="84"/>
      <c r="FN217" s="84"/>
      <c r="FO217" s="84"/>
      <c r="FP217" s="84"/>
      <c r="FQ217" s="84"/>
      <c r="FR217" s="84"/>
      <c r="FS217" s="84"/>
      <c r="FT217" s="84"/>
      <c r="FU217" s="84"/>
      <c r="FV217" s="84"/>
      <c r="FW217" s="84"/>
      <c r="FX217" s="84"/>
      <c r="FY217" s="84"/>
      <c r="FZ217" s="84"/>
      <c r="GA217" s="84"/>
      <c r="GB217" s="84"/>
      <c r="GC217" s="84"/>
      <c r="GD217" s="84"/>
      <c r="GE217" s="84"/>
      <c r="GF217" s="84"/>
      <c r="GG217" s="84"/>
      <c r="GH217" s="84"/>
      <c r="GI217" s="84"/>
      <c r="GJ217" s="84"/>
      <c r="GK217" s="84"/>
      <c r="GL217" s="84"/>
      <c r="GM217" s="84"/>
      <c r="GN217" s="84"/>
      <c r="GO217" s="84"/>
      <c r="GP217" s="84"/>
      <c r="GQ217" s="84"/>
      <c r="GR217" s="84"/>
      <c r="GS217" s="84"/>
      <c r="GT217" s="84"/>
      <c r="GU217" s="84"/>
      <c r="GV217" s="84"/>
      <c r="GW217" s="84"/>
      <c r="GX217" s="84"/>
      <c r="GY217" s="84"/>
      <c r="GZ217" s="84"/>
      <c r="HA217" s="84"/>
      <c r="HB217" s="84"/>
      <c r="HC217" s="84"/>
      <c r="HD217" s="84"/>
      <c r="HE217" s="84"/>
      <c r="HF217" s="84"/>
      <c r="HG217" s="84"/>
      <c r="HH217" s="84"/>
      <c r="HI217" s="84"/>
      <c r="HJ217" s="84"/>
      <c r="HK217" s="84"/>
      <c r="HL217" s="84"/>
      <c r="HM217" s="84"/>
      <c r="HN217" s="84"/>
      <c r="HO217" s="84"/>
      <c r="HP217" s="84"/>
      <c r="HQ217" s="84"/>
      <c r="HR217" s="84"/>
      <c r="HS217" s="84"/>
      <c r="HT217" s="84"/>
      <c r="HU217" s="84"/>
      <c r="HV217" s="84"/>
      <c r="HW217" s="84"/>
      <c r="HX217" s="84"/>
      <c r="HY217" s="84"/>
      <c r="HZ217" s="84"/>
      <c r="IA217" s="84"/>
      <c r="IB217" s="84"/>
      <c r="IC217" s="84"/>
      <c r="ID217" s="84"/>
      <c r="IE217" s="84"/>
      <c r="IF217" s="84"/>
      <c r="IG217" s="84"/>
      <c r="IH217" s="84"/>
      <c r="II217" s="84"/>
      <c r="IJ217" s="84"/>
      <c r="IK217" s="84"/>
      <c r="IL217" s="84"/>
      <c r="IM217" s="84"/>
      <c r="IN217" s="84"/>
      <c r="IO217" s="84"/>
      <c r="IP217" s="84"/>
      <c r="IQ217" s="84"/>
      <c r="IR217" s="84"/>
      <c r="IS217" s="84"/>
      <c r="IT217" s="84"/>
      <c r="IU217" s="84"/>
      <c r="IV217" s="84"/>
      <c r="IW217" s="84"/>
      <c r="IX217" s="84"/>
      <c r="IY217" s="84"/>
      <c r="IZ217" s="84"/>
      <c r="JA217" s="84"/>
      <c r="JB217" s="84"/>
      <c r="JC217" s="84"/>
      <c r="JD217" s="84"/>
      <c r="JE217" s="84"/>
      <c r="JF217" s="84"/>
      <c r="JG217" s="84"/>
      <c r="JH217" s="84"/>
      <c r="JI217" s="84"/>
      <c r="JJ217" s="84"/>
      <c r="JK217" s="84"/>
      <c r="JL217" s="84"/>
      <c r="JM217" s="84"/>
      <c r="JN217" s="84"/>
      <c r="JO217" s="84"/>
      <c r="JP217" s="84"/>
      <c r="JQ217" s="84"/>
      <c r="JR217" s="84"/>
      <c r="JS217" s="84"/>
      <c r="JT217" s="84"/>
      <c r="JU217" s="84"/>
      <c r="JV217" s="84"/>
      <c r="JW217" s="84"/>
      <c r="JX217" s="84"/>
      <c r="JY217" s="84"/>
      <c r="JZ217" s="84"/>
      <c r="KA217" s="84"/>
      <c r="KB217" s="84"/>
      <c r="KC217" s="84"/>
      <c r="KD217" s="84"/>
      <c r="KE217" s="84"/>
      <c r="KF217" s="84"/>
      <c r="KG217" s="84"/>
      <c r="KH217" s="84"/>
      <c r="KI217" s="84"/>
      <c r="KJ217" s="84"/>
      <c r="KK217" s="84"/>
      <c r="KL217" s="84"/>
      <c r="KM217" s="84"/>
      <c r="KN217" s="84"/>
      <c r="KO217" s="84"/>
      <c r="KP217" s="84"/>
      <c r="KQ217" s="84"/>
      <c r="KR217" s="84"/>
      <c r="KS217" s="84"/>
      <c r="KT217" s="84"/>
      <c r="KU217" s="84"/>
      <c r="KV217" s="84"/>
      <c r="KW217" s="84"/>
      <c r="KX217" s="84"/>
      <c r="KY217" s="84"/>
      <c r="KZ217" s="84"/>
      <c r="LA217" s="84"/>
      <c r="LB217" s="84"/>
      <c r="LC217" s="84"/>
      <c r="LD217" s="84"/>
      <c r="LE217" s="84"/>
      <c r="LF217" s="84"/>
      <c r="LG217" s="84"/>
      <c r="LH217" s="84"/>
      <c r="LI217" s="84"/>
      <c r="LJ217" s="84"/>
      <c r="LK217" s="84"/>
      <c r="LL217" s="84"/>
      <c r="LM217" s="84"/>
      <c r="LN217" s="84"/>
      <c r="LO217" s="84"/>
      <c r="LP217" s="84"/>
      <c r="LQ217" s="84"/>
      <c r="LR217" s="84"/>
      <c r="LS217" s="84"/>
      <c r="LT217" s="84"/>
      <c r="LU217" s="84"/>
      <c r="LV217" s="84"/>
      <c r="LW217" s="84"/>
      <c r="LX217" s="84"/>
      <c r="LY217" s="84"/>
      <c r="LZ217" s="84"/>
      <c r="MA217" s="84"/>
      <c r="MB217" s="84"/>
      <c r="MC217" s="84"/>
      <c r="MD217" s="84"/>
      <c r="ME217" s="84"/>
      <c r="MF217" s="84"/>
      <c r="MG217" s="84"/>
      <c r="MH217" s="84"/>
      <c r="MI217" s="84"/>
      <c r="MJ217" s="84"/>
      <c r="MK217" s="84"/>
      <c r="ML217" s="84"/>
      <c r="MM217" s="84"/>
      <c r="MN217" s="84"/>
      <c r="MO217" s="84"/>
      <c r="MP217" s="84"/>
      <c r="MQ217" s="84"/>
      <c r="MR217" s="84"/>
      <c r="MS217" s="84"/>
      <c r="MT217" s="84"/>
      <c r="MU217" s="84"/>
      <c r="MV217" s="84"/>
      <c r="MW217" s="84"/>
      <c r="MX217" s="84"/>
      <c r="MY217" s="84"/>
      <c r="MZ217" s="84"/>
      <c r="NA217" s="84"/>
      <c r="NB217" s="84"/>
      <c r="NC217" s="84"/>
      <c r="ND217" s="84"/>
      <c r="NE217" s="84"/>
      <c r="NF217" s="84"/>
      <c r="NG217" s="84"/>
      <c r="NH217" s="84"/>
      <c r="NI217" s="84"/>
      <c r="NJ217" s="84"/>
      <c r="NK217" s="84"/>
      <c r="NL217" s="84"/>
      <c r="NM217" s="84"/>
      <c r="NN217" s="84"/>
      <c r="NO217" s="84"/>
      <c r="NP217" s="84"/>
      <c r="NQ217" s="84"/>
      <c r="NR217" s="84"/>
      <c r="NS217" s="84"/>
      <c r="NT217" s="84"/>
      <c r="NU217" s="84"/>
      <c r="NV217" s="84"/>
      <c r="NW217" s="84"/>
    </row>
    <row r="218" spans="1:387" s="40" customFormat="1" ht="100.5" customHeight="1" x14ac:dyDescent="0.25">
      <c r="A218" s="79"/>
      <c r="B218" s="79">
        <v>1</v>
      </c>
      <c r="C218" s="79"/>
      <c r="D218" s="79"/>
      <c r="E218" s="79"/>
      <c r="F218" s="30"/>
      <c r="G218" s="30"/>
      <c r="H218" s="30">
        <v>1</v>
      </c>
      <c r="I218" s="30"/>
      <c r="J218" s="30"/>
      <c r="K218" s="30"/>
      <c r="L218" s="30"/>
      <c r="M218" s="32" t="s">
        <v>1949</v>
      </c>
      <c r="N218" s="33" t="s">
        <v>1182</v>
      </c>
      <c r="O218" s="3" t="s">
        <v>2225</v>
      </c>
      <c r="P218" s="34" t="s">
        <v>2226</v>
      </c>
      <c r="Q218" s="10" t="s">
        <v>2202</v>
      </c>
      <c r="R218" s="32" t="s">
        <v>2204</v>
      </c>
      <c r="S218" s="35" t="s">
        <v>2203</v>
      </c>
      <c r="T218" s="82">
        <v>44847</v>
      </c>
      <c r="U218" s="82">
        <v>44848</v>
      </c>
      <c r="V218" s="82">
        <v>44880</v>
      </c>
      <c r="W218" s="36">
        <v>65000000</v>
      </c>
      <c r="X218" s="19">
        <v>0</v>
      </c>
      <c r="Y218" s="19">
        <v>0</v>
      </c>
      <c r="Z218" s="19">
        <v>0</v>
      </c>
      <c r="AA218" s="19">
        <v>0</v>
      </c>
      <c r="AB218" s="22">
        <f t="shared" si="26"/>
        <v>65000000</v>
      </c>
      <c r="AC218" s="19">
        <v>0</v>
      </c>
      <c r="AD218" s="22">
        <f t="shared" ref="AD218:AD220" si="41">AB218+AC218</f>
        <v>65000000</v>
      </c>
      <c r="AE218" s="20">
        <v>0</v>
      </c>
      <c r="AF218" s="22">
        <f t="shared" ref="AF218:AF220" si="42">AD218-AE218</f>
        <v>65000000</v>
      </c>
      <c r="AG218" s="38" t="s">
        <v>764</v>
      </c>
      <c r="AH218" s="37" t="s">
        <v>1013</v>
      </c>
      <c r="AI218" s="37" t="s">
        <v>445</v>
      </c>
      <c r="AJ218" s="39">
        <v>800066001</v>
      </c>
      <c r="AK218" s="39">
        <v>3</v>
      </c>
      <c r="AL218" s="37" t="s">
        <v>2205</v>
      </c>
      <c r="AM218" s="39">
        <v>7447555</v>
      </c>
      <c r="AN218" s="108" t="s">
        <v>765</v>
      </c>
      <c r="AO218" s="109" t="s">
        <v>20</v>
      </c>
      <c r="AP218" s="84"/>
      <c r="AQ218" s="84"/>
      <c r="AR218" s="84"/>
      <c r="AS218" s="84"/>
      <c r="AT218" s="84"/>
      <c r="AU218" s="84"/>
      <c r="AV218" s="84"/>
      <c r="AW218" s="84"/>
      <c r="AX218" s="84"/>
      <c r="AY218" s="84"/>
      <c r="AZ218" s="84"/>
      <c r="BA218" s="84"/>
      <c r="BB218" s="84"/>
      <c r="BC218" s="84"/>
      <c r="BD218" s="84"/>
      <c r="BE218" s="84"/>
      <c r="BF218" s="84"/>
      <c r="BG218" s="84"/>
      <c r="BH218" s="84"/>
      <c r="BI218" s="84"/>
      <c r="BJ218" s="84"/>
      <c r="BK218" s="84"/>
      <c r="BL218" s="84"/>
      <c r="BM218" s="84"/>
      <c r="BN218" s="84"/>
      <c r="BO218" s="84"/>
      <c r="BP218" s="84"/>
      <c r="BQ218" s="84"/>
      <c r="BR218" s="84"/>
      <c r="BS218" s="84"/>
      <c r="BT218" s="84"/>
      <c r="BU218" s="84"/>
      <c r="BV218" s="84"/>
      <c r="BW218" s="84"/>
      <c r="BX218" s="84"/>
      <c r="BY218" s="84"/>
      <c r="BZ218" s="84"/>
      <c r="CA218" s="84"/>
      <c r="CB218" s="84"/>
      <c r="CC218" s="84"/>
      <c r="CD218" s="84"/>
      <c r="CE218" s="84"/>
      <c r="CF218" s="84"/>
      <c r="CG218" s="84"/>
      <c r="CH218" s="84"/>
      <c r="CI218" s="84"/>
      <c r="CJ218" s="84"/>
      <c r="CK218" s="84"/>
      <c r="CL218" s="84"/>
      <c r="CM218" s="84"/>
      <c r="CN218" s="84"/>
      <c r="CO218" s="84"/>
      <c r="CP218" s="84"/>
      <c r="CQ218" s="84"/>
      <c r="CR218" s="84"/>
      <c r="CS218" s="84"/>
      <c r="CT218" s="84"/>
      <c r="CU218" s="84"/>
      <c r="CV218" s="84"/>
      <c r="CW218" s="84"/>
      <c r="CX218" s="84"/>
      <c r="CY218" s="84"/>
      <c r="CZ218" s="84"/>
      <c r="DA218" s="84"/>
      <c r="DB218" s="84"/>
      <c r="DC218" s="84"/>
      <c r="DD218" s="84"/>
      <c r="DE218" s="84"/>
      <c r="DF218" s="84"/>
      <c r="DG218" s="84"/>
      <c r="DH218" s="84"/>
      <c r="DI218" s="84"/>
      <c r="DJ218" s="84"/>
      <c r="DK218" s="84"/>
      <c r="DL218" s="84"/>
      <c r="DM218" s="84"/>
      <c r="DN218" s="84"/>
      <c r="DO218" s="84"/>
      <c r="DP218" s="84"/>
      <c r="DQ218" s="84"/>
      <c r="DR218" s="84"/>
      <c r="DS218" s="84"/>
      <c r="DT218" s="84"/>
      <c r="DU218" s="84"/>
      <c r="DV218" s="84"/>
      <c r="DW218" s="84"/>
      <c r="DX218" s="84"/>
      <c r="DY218" s="84"/>
      <c r="DZ218" s="84"/>
      <c r="EA218" s="84"/>
      <c r="EB218" s="84"/>
      <c r="EC218" s="84"/>
      <c r="ED218" s="84"/>
      <c r="EE218" s="84"/>
      <c r="EF218" s="84"/>
      <c r="EG218" s="84"/>
      <c r="EH218" s="84"/>
      <c r="EI218" s="84"/>
      <c r="EJ218" s="84"/>
      <c r="EK218" s="84"/>
      <c r="EL218" s="84"/>
      <c r="EM218" s="84"/>
      <c r="EN218" s="84"/>
      <c r="EO218" s="84"/>
      <c r="EP218" s="84"/>
      <c r="EQ218" s="84"/>
      <c r="ER218" s="84"/>
      <c r="ES218" s="84"/>
      <c r="ET218" s="84"/>
      <c r="EU218" s="84"/>
      <c r="EV218" s="84"/>
      <c r="EW218" s="84"/>
      <c r="EX218" s="84"/>
      <c r="EY218" s="84"/>
      <c r="EZ218" s="84"/>
      <c r="FA218" s="84"/>
      <c r="FB218" s="84"/>
      <c r="FC218" s="84"/>
      <c r="FD218" s="84"/>
      <c r="FE218" s="84"/>
      <c r="FF218" s="84"/>
      <c r="FG218" s="84"/>
      <c r="FH218" s="84"/>
      <c r="FI218" s="84"/>
      <c r="FJ218" s="84"/>
      <c r="FK218" s="84"/>
      <c r="FL218" s="84"/>
      <c r="FM218" s="84"/>
      <c r="FN218" s="84"/>
      <c r="FO218" s="84"/>
      <c r="FP218" s="84"/>
      <c r="FQ218" s="84"/>
      <c r="FR218" s="84"/>
      <c r="FS218" s="84"/>
      <c r="FT218" s="84"/>
      <c r="FU218" s="84"/>
      <c r="FV218" s="84"/>
      <c r="FW218" s="84"/>
      <c r="FX218" s="84"/>
      <c r="FY218" s="84"/>
      <c r="FZ218" s="84"/>
      <c r="GA218" s="84"/>
      <c r="GB218" s="84"/>
      <c r="GC218" s="84"/>
      <c r="GD218" s="84"/>
      <c r="GE218" s="84"/>
      <c r="GF218" s="84"/>
      <c r="GG218" s="84"/>
      <c r="GH218" s="84"/>
      <c r="GI218" s="84"/>
      <c r="GJ218" s="84"/>
      <c r="GK218" s="84"/>
      <c r="GL218" s="84"/>
      <c r="GM218" s="84"/>
      <c r="GN218" s="84"/>
      <c r="GO218" s="84"/>
      <c r="GP218" s="84"/>
      <c r="GQ218" s="84"/>
      <c r="GR218" s="84"/>
      <c r="GS218" s="84"/>
      <c r="GT218" s="84"/>
      <c r="GU218" s="84"/>
      <c r="GV218" s="84"/>
      <c r="GW218" s="84"/>
      <c r="GX218" s="84"/>
      <c r="GY218" s="84"/>
      <c r="GZ218" s="84"/>
      <c r="HA218" s="84"/>
      <c r="HB218" s="84"/>
      <c r="HC218" s="84"/>
      <c r="HD218" s="84"/>
      <c r="HE218" s="84"/>
      <c r="HF218" s="84"/>
      <c r="HG218" s="84"/>
      <c r="HH218" s="84"/>
      <c r="HI218" s="84"/>
      <c r="HJ218" s="84"/>
      <c r="HK218" s="84"/>
      <c r="HL218" s="84"/>
      <c r="HM218" s="84"/>
      <c r="HN218" s="84"/>
      <c r="HO218" s="84"/>
      <c r="HP218" s="84"/>
      <c r="HQ218" s="84"/>
      <c r="HR218" s="84"/>
      <c r="HS218" s="84"/>
      <c r="HT218" s="84"/>
      <c r="HU218" s="84"/>
      <c r="HV218" s="84"/>
      <c r="HW218" s="84"/>
      <c r="HX218" s="84"/>
      <c r="HY218" s="84"/>
      <c r="HZ218" s="84"/>
      <c r="IA218" s="84"/>
      <c r="IB218" s="84"/>
      <c r="IC218" s="84"/>
      <c r="ID218" s="84"/>
      <c r="IE218" s="84"/>
      <c r="IF218" s="84"/>
      <c r="IG218" s="84"/>
      <c r="IH218" s="84"/>
      <c r="II218" s="84"/>
      <c r="IJ218" s="84"/>
      <c r="IK218" s="84"/>
      <c r="IL218" s="84"/>
      <c r="IM218" s="84"/>
      <c r="IN218" s="84"/>
      <c r="IO218" s="84"/>
      <c r="IP218" s="84"/>
      <c r="IQ218" s="84"/>
      <c r="IR218" s="84"/>
      <c r="IS218" s="84"/>
      <c r="IT218" s="84"/>
      <c r="IU218" s="84"/>
      <c r="IV218" s="84"/>
      <c r="IW218" s="84"/>
      <c r="IX218" s="84"/>
      <c r="IY218" s="84"/>
      <c r="IZ218" s="84"/>
      <c r="JA218" s="84"/>
      <c r="JB218" s="84"/>
      <c r="JC218" s="84"/>
      <c r="JD218" s="84"/>
      <c r="JE218" s="84"/>
      <c r="JF218" s="84"/>
      <c r="JG218" s="84"/>
      <c r="JH218" s="84"/>
      <c r="JI218" s="84"/>
      <c r="JJ218" s="84"/>
      <c r="JK218" s="84"/>
      <c r="JL218" s="84"/>
      <c r="JM218" s="84"/>
      <c r="JN218" s="84"/>
      <c r="JO218" s="84"/>
      <c r="JP218" s="84"/>
      <c r="JQ218" s="84"/>
      <c r="JR218" s="84"/>
      <c r="JS218" s="84"/>
      <c r="JT218" s="84"/>
      <c r="JU218" s="84"/>
      <c r="JV218" s="84"/>
      <c r="JW218" s="84"/>
      <c r="JX218" s="84"/>
      <c r="JY218" s="84"/>
      <c r="JZ218" s="84"/>
      <c r="KA218" s="84"/>
      <c r="KB218" s="84"/>
      <c r="KC218" s="84"/>
      <c r="KD218" s="84"/>
      <c r="KE218" s="84"/>
      <c r="KF218" s="84"/>
      <c r="KG218" s="84"/>
      <c r="KH218" s="84"/>
      <c r="KI218" s="84"/>
      <c r="KJ218" s="84"/>
      <c r="KK218" s="84"/>
      <c r="KL218" s="84"/>
      <c r="KM218" s="84"/>
      <c r="KN218" s="84"/>
      <c r="KO218" s="84"/>
      <c r="KP218" s="84"/>
      <c r="KQ218" s="84"/>
      <c r="KR218" s="84"/>
      <c r="KS218" s="84"/>
      <c r="KT218" s="84"/>
      <c r="KU218" s="84"/>
      <c r="KV218" s="84"/>
      <c r="KW218" s="84"/>
      <c r="KX218" s="84"/>
      <c r="KY218" s="84"/>
      <c r="KZ218" s="84"/>
      <c r="LA218" s="84"/>
      <c r="LB218" s="84"/>
      <c r="LC218" s="84"/>
      <c r="LD218" s="84"/>
      <c r="LE218" s="84"/>
      <c r="LF218" s="84"/>
      <c r="LG218" s="84"/>
      <c r="LH218" s="84"/>
      <c r="LI218" s="84"/>
      <c r="LJ218" s="84"/>
      <c r="LK218" s="84"/>
      <c r="LL218" s="84"/>
      <c r="LM218" s="84"/>
      <c r="LN218" s="84"/>
      <c r="LO218" s="84"/>
      <c r="LP218" s="84"/>
      <c r="LQ218" s="84"/>
      <c r="LR218" s="84"/>
      <c r="LS218" s="84"/>
      <c r="LT218" s="84"/>
      <c r="LU218" s="84"/>
      <c r="LV218" s="84"/>
      <c r="LW218" s="84"/>
      <c r="LX218" s="84"/>
      <c r="LY218" s="84"/>
      <c r="LZ218" s="84"/>
      <c r="MA218" s="84"/>
      <c r="MB218" s="84"/>
      <c r="MC218" s="84"/>
      <c r="MD218" s="84"/>
      <c r="ME218" s="84"/>
      <c r="MF218" s="84"/>
      <c r="MG218" s="84"/>
      <c r="MH218" s="84"/>
      <c r="MI218" s="84"/>
      <c r="MJ218" s="84"/>
      <c r="MK218" s="84"/>
      <c r="ML218" s="84"/>
      <c r="MM218" s="84"/>
      <c r="MN218" s="84"/>
      <c r="MO218" s="84"/>
      <c r="MP218" s="84"/>
      <c r="MQ218" s="84"/>
      <c r="MR218" s="84"/>
      <c r="MS218" s="84"/>
      <c r="MT218" s="84"/>
      <c r="MU218" s="84"/>
      <c r="MV218" s="84"/>
      <c r="MW218" s="84"/>
      <c r="MX218" s="84"/>
      <c r="MY218" s="84"/>
      <c r="MZ218" s="84"/>
      <c r="NA218" s="84"/>
      <c r="NB218" s="84"/>
      <c r="NC218" s="84"/>
      <c r="ND218" s="84"/>
      <c r="NE218" s="84"/>
      <c r="NF218" s="84"/>
      <c r="NG218" s="84"/>
      <c r="NH218" s="84"/>
      <c r="NI218" s="84"/>
      <c r="NJ218" s="84"/>
      <c r="NK218" s="84"/>
      <c r="NL218" s="84"/>
      <c r="NM218" s="84"/>
      <c r="NN218" s="84"/>
      <c r="NO218" s="84"/>
      <c r="NP218" s="84"/>
      <c r="NQ218" s="84"/>
      <c r="NR218" s="84"/>
      <c r="NS218" s="84"/>
      <c r="NT218" s="84"/>
      <c r="NU218" s="84"/>
      <c r="NV218" s="84"/>
      <c r="NW218" s="84"/>
    </row>
    <row r="219" spans="1:387" s="40" customFormat="1" ht="100.5" customHeight="1" x14ac:dyDescent="0.25">
      <c r="A219" s="79"/>
      <c r="B219" s="79"/>
      <c r="C219" s="79">
        <v>1</v>
      </c>
      <c r="D219" s="79"/>
      <c r="E219" s="79"/>
      <c r="F219" s="30"/>
      <c r="G219" s="30"/>
      <c r="H219" s="30">
        <v>1</v>
      </c>
      <c r="I219" s="30"/>
      <c r="J219" s="30"/>
      <c r="K219" s="30"/>
      <c r="L219" s="30"/>
      <c r="M219" s="32" t="s">
        <v>1947</v>
      </c>
      <c r="N219" s="33" t="s">
        <v>309</v>
      </c>
      <c r="O219" s="101" t="s">
        <v>2279</v>
      </c>
      <c r="P219" s="34" t="s">
        <v>2280</v>
      </c>
      <c r="Q219" s="10" t="s">
        <v>2259</v>
      </c>
      <c r="R219" s="32" t="s">
        <v>2260</v>
      </c>
      <c r="S219" s="35" t="s">
        <v>2261</v>
      </c>
      <c r="T219" s="82">
        <v>44862</v>
      </c>
      <c r="U219" s="82">
        <v>44866</v>
      </c>
      <c r="V219" s="82">
        <v>44896</v>
      </c>
      <c r="W219" s="36">
        <v>40000000</v>
      </c>
      <c r="X219" s="19">
        <v>0</v>
      </c>
      <c r="Y219" s="19">
        <v>0</v>
      </c>
      <c r="Z219" s="19">
        <v>0</v>
      </c>
      <c r="AA219" s="19">
        <v>0</v>
      </c>
      <c r="AB219" s="22">
        <f t="shared" si="26"/>
        <v>40000000</v>
      </c>
      <c r="AC219" s="19">
        <v>0</v>
      </c>
      <c r="AD219" s="22">
        <f t="shared" ref="AD219" si="43">AB219+AC219</f>
        <v>40000000</v>
      </c>
      <c r="AE219" s="20">
        <v>0</v>
      </c>
      <c r="AF219" s="22">
        <f t="shared" ref="AF219" si="44">AD219-AE219</f>
        <v>40000000</v>
      </c>
      <c r="AG219" s="25" t="s">
        <v>935</v>
      </c>
      <c r="AH219" s="37" t="s">
        <v>1013</v>
      </c>
      <c r="AI219" s="37" t="s">
        <v>2262</v>
      </c>
      <c r="AJ219" s="39">
        <v>900534224</v>
      </c>
      <c r="AK219" s="39">
        <v>1</v>
      </c>
      <c r="AL219" s="37" t="s">
        <v>2263</v>
      </c>
      <c r="AM219" s="39">
        <v>6019054930</v>
      </c>
      <c r="AN219" s="108" t="s">
        <v>2264</v>
      </c>
      <c r="AO219" s="109" t="s">
        <v>20</v>
      </c>
      <c r="AP219" s="84"/>
      <c r="AQ219" s="84"/>
      <c r="AR219" s="84"/>
      <c r="AS219" s="84"/>
      <c r="AT219" s="84"/>
      <c r="AU219" s="84"/>
      <c r="AV219" s="84"/>
      <c r="AW219" s="84"/>
      <c r="AX219" s="84"/>
      <c r="AY219" s="84"/>
      <c r="AZ219" s="84"/>
      <c r="BA219" s="84"/>
      <c r="BB219" s="84"/>
      <c r="BC219" s="84"/>
      <c r="BD219" s="84"/>
      <c r="BE219" s="84"/>
      <c r="BF219" s="84"/>
      <c r="BG219" s="84"/>
      <c r="BH219" s="84"/>
      <c r="BI219" s="84"/>
      <c r="BJ219" s="84"/>
      <c r="BK219" s="84"/>
      <c r="BL219" s="84"/>
      <c r="BM219" s="84"/>
      <c r="BN219" s="84"/>
      <c r="BO219" s="84"/>
      <c r="BP219" s="84"/>
      <c r="BQ219" s="84"/>
      <c r="BR219" s="84"/>
      <c r="BS219" s="84"/>
      <c r="BT219" s="84"/>
      <c r="BU219" s="84"/>
      <c r="BV219" s="84"/>
      <c r="BW219" s="84"/>
      <c r="BX219" s="84"/>
      <c r="BY219" s="84"/>
      <c r="BZ219" s="84"/>
      <c r="CA219" s="84"/>
      <c r="CB219" s="84"/>
      <c r="CC219" s="84"/>
      <c r="CD219" s="84"/>
      <c r="CE219" s="84"/>
      <c r="CF219" s="84"/>
      <c r="CG219" s="84"/>
      <c r="CH219" s="84"/>
      <c r="CI219" s="84"/>
      <c r="CJ219" s="84"/>
      <c r="CK219" s="84"/>
      <c r="CL219" s="84"/>
      <c r="CM219" s="84"/>
      <c r="CN219" s="84"/>
      <c r="CO219" s="84"/>
      <c r="CP219" s="84"/>
      <c r="CQ219" s="84"/>
      <c r="CR219" s="84"/>
      <c r="CS219" s="84"/>
      <c r="CT219" s="84"/>
      <c r="CU219" s="84"/>
      <c r="CV219" s="84"/>
      <c r="CW219" s="84"/>
      <c r="CX219" s="84"/>
      <c r="CY219" s="84"/>
      <c r="CZ219" s="84"/>
      <c r="DA219" s="84"/>
      <c r="DB219" s="84"/>
      <c r="DC219" s="84"/>
      <c r="DD219" s="84"/>
      <c r="DE219" s="84"/>
      <c r="DF219" s="84"/>
      <c r="DG219" s="84"/>
      <c r="DH219" s="84"/>
      <c r="DI219" s="84"/>
      <c r="DJ219" s="84"/>
      <c r="DK219" s="84"/>
      <c r="DL219" s="84"/>
      <c r="DM219" s="84"/>
      <c r="DN219" s="84"/>
      <c r="DO219" s="84"/>
      <c r="DP219" s="84"/>
      <c r="DQ219" s="84"/>
      <c r="DR219" s="84"/>
      <c r="DS219" s="84"/>
      <c r="DT219" s="84"/>
      <c r="DU219" s="84"/>
      <c r="DV219" s="84"/>
      <c r="DW219" s="84"/>
      <c r="DX219" s="84"/>
      <c r="DY219" s="84"/>
      <c r="DZ219" s="84"/>
      <c r="EA219" s="84"/>
      <c r="EB219" s="84"/>
      <c r="EC219" s="84"/>
      <c r="ED219" s="84"/>
      <c r="EE219" s="84"/>
      <c r="EF219" s="84"/>
      <c r="EG219" s="84"/>
      <c r="EH219" s="84"/>
      <c r="EI219" s="84"/>
      <c r="EJ219" s="84"/>
      <c r="EK219" s="84"/>
      <c r="EL219" s="84"/>
      <c r="EM219" s="84"/>
      <c r="EN219" s="84"/>
      <c r="EO219" s="84"/>
      <c r="EP219" s="84"/>
      <c r="EQ219" s="84"/>
      <c r="ER219" s="84"/>
      <c r="ES219" s="84"/>
      <c r="ET219" s="84"/>
      <c r="EU219" s="84"/>
      <c r="EV219" s="84"/>
      <c r="EW219" s="84"/>
      <c r="EX219" s="84"/>
      <c r="EY219" s="84"/>
      <c r="EZ219" s="84"/>
      <c r="FA219" s="84"/>
      <c r="FB219" s="84"/>
      <c r="FC219" s="84"/>
      <c r="FD219" s="84"/>
      <c r="FE219" s="84"/>
      <c r="FF219" s="84"/>
      <c r="FG219" s="84"/>
      <c r="FH219" s="84"/>
      <c r="FI219" s="84"/>
      <c r="FJ219" s="84"/>
      <c r="FK219" s="84"/>
      <c r="FL219" s="84"/>
      <c r="FM219" s="84"/>
      <c r="FN219" s="84"/>
      <c r="FO219" s="84"/>
      <c r="FP219" s="84"/>
      <c r="FQ219" s="84"/>
      <c r="FR219" s="84"/>
      <c r="FS219" s="84"/>
      <c r="FT219" s="84"/>
      <c r="FU219" s="84"/>
      <c r="FV219" s="84"/>
      <c r="FW219" s="84"/>
      <c r="FX219" s="84"/>
      <c r="FY219" s="84"/>
      <c r="FZ219" s="84"/>
      <c r="GA219" s="84"/>
      <c r="GB219" s="84"/>
      <c r="GC219" s="84"/>
      <c r="GD219" s="84"/>
      <c r="GE219" s="84"/>
      <c r="GF219" s="84"/>
      <c r="GG219" s="84"/>
      <c r="GH219" s="84"/>
      <c r="GI219" s="84"/>
      <c r="GJ219" s="84"/>
      <c r="GK219" s="84"/>
      <c r="GL219" s="84"/>
      <c r="GM219" s="84"/>
      <c r="GN219" s="84"/>
      <c r="GO219" s="84"/>
      <c r="GP219" s="84"/>
      <c r="GQ219" s="84"/>
      <c r="GR219" s="84"/>
      <c r="GS219" s="84"/>
      <c r="GT219" s="84"/>
      <c r="GU219" s="84"/>
      <c r="GV219" s="84"/>
      <c r="GW219" s="84"/>
      <c r="GX219" s="84"/>
      <c r="GY219" s="84"/>
      <c r="GZ219" s="84"/>
      <c r="HA219" s="84"/>
      <c r="HB219" s="84"/>
      <c r="HC219" s="84"/>
      <c r="HD219" s="84"/>
      <c r="HE219" s="84"/>
      <c r="HF219" s="84"/>
      <c r="HG219" s="84"/>
      <c r="HH219" s="84"/>
      <c r="HI219" s="84"/>
      <c r="HJ219" s="84"/>
      <c r="HK219" s="84"/>
      <c r="HL219" s="84"/>
      <c r="HM219" s="84"/>
      <c r="HN219" s="84"/>
      <c r="HO219" s="84"/>
      <c r="HP219" s="84"/>
      <c r="HQ219" s="84"/>
      <c r="HR219" s="84"/>
      <c r="HS219" s="84"/>
      <c r="HT219" s="84"/>
      <c r="HU219" s="84"/>
      <c r="HV219" s="84"/>
      <c r="HW219" s="84"/>
      <c r="HX219" s="84"/>
      <c r="HY219" s="84"/>
      <c r="HZ219" s="84"/>
      <c r="IA219" s="84"/>
      <c r="IB219" s="84"/>
      <c r="IC219" s="84"/>
      <c r="ID219" s="84"/>
      <c r="IE219" s="84"/>
      <c r="IF219" s="84"/>
      <c r="IG219" s="84"/>
      <c r="IH219" s="84"/>
      <c r="II219" s="84"/>
      <c r="IJ219" s="84"/>
      <c r="IK219" s="84"/>
      <c r="IL219" s="84"/>
      <c r="IM219" s="84"/>
      <c r="IN219" s="84"/>
      <c r="IO219" s="84"/>
      <c r="IP219" s="84"/>
      <c r="IQ219" s="84"/>
      <c r="IR219" s="84"/>
      <c r="IS219" s="84"/>
      <c r="IT219" s="84"/>
      <c r="IU219" s="84"/>
      <c r="IV219" s="84"/>
      <c r="IW219" s="84"/>
      <c r="IX219" s="84"/>
      <c r="IY219" s="84"/>
      <c r="IZ219" s="84"/>
      <c r="JA219" s="84"/>
      <c r="JB219" s="84"/>
      <c r="JC219" s="84"/>
      <c r="JD219" s="84"/>
      <c r="JE219" s="84"/>
      <c r="JF219" s="84"/>
      <c r="JG219" s="84"/>
      <c r="JH219" s="84"/>
      <c r="JI219" s="84"/>
      <c r="JJ219" s="84"/>
      <c r="JK219" s="84"/>
      <c r="JL219" s="84"/>
      <c r="JM219" s="84"/>
      <c r="JN219" s="84"/>
      <c r="JO219" s="84"/>
      <c r="JP219" s="84"/>
      <c r="JQ219" s="84"/>
      <c r="JR219" s="84"/>
      <c r="JS219" s="84"/>
      <c r="JT219" s="84"/>
      <c r="JU219" s="84"/>
      <c r="JV219" s="84"/>
      <c r="JW219" s="84"/>
      <c r="JX219" s="84"/>
      <c r="JY219" s="84"/>
      <c r="JZ219" s="84"/>
      <c r="KA219" s="84"/>
      <c r="KB219" s="84"/>
      <c r="KC219" s="84"/>
      <c r="KD219" s="84"/>
      <c r="KE219" s="84"/>
      <c r="KF219" s="84"/>
      <c r="KG219" s="84"/>
      <c r="KH219" s="84"/>
      <c r="KI219" s="84"/>
      <c r="KJ219" s="84"/>
      <c r="KK219" s="84"/>
      <c r="KL219" s="84"/>
      <c r="KM219" s="84"/>
      <c r="KN219" s="84"/>
      <c r="KO219" s="84"/>
      <c r="KP219" s="84"/>
      <c r="KQ219" s="84"/>
      <c r="KR219" s="84"/>
      <c r="KS219" s="84"/>
      <c r="KT219" s="84"/>
      <c r="KU219" s="84"/>
      <c r="KV219" s="84"/>
      <c r="KW219" s="84"/>
      <c r="KX219" s="84"/>
      <c r="KY219" s="84"/>
      <c r="KZ219" s="84"/>
      <c r="LA219" s="84"/>
      <c r="LB219" s="84"/>
      <c r="LC219" s="84"/>
      <c r="LD219" s="84"/>
      <c r="LE219" s="84"/>
      <c r="LF219" s="84"/>
      <c r="LG219" s="84"/>
      <c r="LH219" s="84"/>
      <c r="LI219" s="84"/>
      <c r="LJ219" s="84"/>
      <c r="LK219" s="84"/>
      <c r="LL219" s="84"/>
      <c r="LM219" s="84"/>
      <c r="LN219" s="84"/>
      <c r="LO219" s="84"/>
      <c r="LP219" s="84"/>
      <c r="LQ219" s="84"/>
      <c r="LR219" s="84"/>
      <c r="LS219" s="84"/>
      <c r="LT219" s="84"/>
      <c r="LU219" s="84"/>
      <c r="LV219" s="84"/>
      <c r="LW219" s="84"/>
      <c r="LX219" s="84"/>
      <c r="LY219" s="84"/>
      <c r="LZ219" s="84"/>
      <c r="MA219" s="84"/>
      <c r="MB219" s="84"/>
      <c r="MC219" s="84"/>
      <c r="MD219" s="84"/>
      <c r="ME219" s="84"/>
      <c r="MF219" s="84"/>
      <c r="MG219" s="84"/>
      <c r="MH219" s="84"/>
      <c r="MI219" s="84"/>
      <c r="MJ219" s="84"/>
      <c r="MK219" s="84"/>
      <c r="ML219" s="84"/>
      <c r="MM219" s="84"/>
      <c r="MN219" s="84"/>
      <c r="MO219" s="84"/>
      <c r="MP219" s="84"/>
      <c r="MQ219" s="84"/>
      <c r="MR219" s="84"/>
      <c r="MS219" s="84"/>
      <c r="MT219" s="84"/>
      <c r="MU219" s="84"/>
      <c r="MV219" s="84"/>
      <c r="MW219" s="84"/>
      <c r="MX219" s="84"/>
      <c r="MY219" s="84"/>
      <c r="MZ219" s="84"/>
      <c r="NA219" s="84"/>
      <c r="NB219" s="84"/>
      <c r="NC219" s="84"/>
      <c r="ND219" s="84"/>
      <c r="NE219" s="84"/>
      <c r="NF219" s="84"/>
      <c r="NG219" s="84"/>
      <c r="NH219" s="84"/>
      <c r="NI219" s="84"/>
      <c r="NJ219" s="84"/>
      <c r="NK219" s="84"/>
      <c r="NL219" s="84"/>
      <c r="NM219" s="84"/>
      <c r="NN219" s="84"/>
      <c r="NO219" s="84"/>
      <c r="NP219" s="84"/>
      <c r="NQ219" s="84"/>
      <c r="NR219" s="84"/>
      <c r="NS219" s="84"/>
      <c r="NT219" s="84"/>
      <c r="NU219" s="84"/>
      <c r="NV219" s="84"/>
      <c r="NW219" s="84"/>
    </row>
    <row r="220" spans="1:387" s="40" customFormat="1" ht="100.5" customHeight="1" x14ac:dyDescent="0.25">
      <c r="A220" s="79"/>
      <c r="B220" s="79"/>
      <c r="C220" s="79">
        <v>1</v>
      </c>
      <c r="D220" s="79"/>
      <c r="E220" s="79"/>
      <c r="F220" s="30"/>
      <c r="G220" s="30"/>
      <c r="H220" s="30"/>
      <c r="I220" s="30"/>
      <c r="J220" s="30"/>
      <c r="K220" s="30"/>
      <c r="L220" s="30">
        <v>1</v>
      </c>
      <c r="M220" s="32" t="s">
        <v>1109</v>
      </c>
      <c r="N220" s="33" t="s">
        <v>309</v>
      </c>
      <c r="O220" s="101" t="s">
        <v>2252</v>
      </c>
      <c r="P220" s="34" t="s">
        <v>2253</v>
      </c>
      <c r="Q220" s="10" t="s">
        <v>2237</v>
      </c>
      <c r="R220" s="32" t="s">
        <v>2238</v>
      </c>
      <c r="S220" s="35" t="s">
        <v>2239</v>
      </c>
      <c r="T220" s="82">
        <v>44847</v>
      </c>
      <c r="U220" s="82">
        <v>44855</v>
      </c>
      <c r="V220" s="82">
        <v>44910</v>
      </c>
      <c r="W220" s="36">
        <v>130741634.94</v>
      </c>
      <c r="X220" s="19">
        <v>0</v>
      </c>
      <c r="Y220" s="19">
        <v>0</v>
      </c>
      <c r="Z220" s="19">
        <v>0</v>
      </c>
      <c r="AA220" s="19">
        <v>0</v>
      </c>
      <c r="AB220" s="22">
        <f t="shared" si="26"/>
        <v>130741634.94</v>
      </c>
      <c r="AC220" s="19">
        <v>0</v>
      </c>
      <c r="AD220" s="22">
        <f t="shared" si="41"/>
        <v>130741634.94</v>
      </c>
      <c r="AE220" s="20">
        <v>0</v>
      </c>
      <c r="AF220" s="22">
        <f t="shared" si="42"/>
        <v>130741634.94</v>
      </c>
      <c r="AG220" s="38" t="s">
        <v>1752</v>
      </c>
      <c r="AH220" s="37" t="s">
        <v>1013</v>
      </c>
      <c r="AI220" s="37" t="s">
        <v>2240</v>
      </c>
      <c r="AJ220" s="39">
        <v>901474311</v>
      </c>
      <c r="AK220" s="39">
        <v>8</v>
      </c>
      <c r="AL220" s="37" t="s">
        <v>2241</v>
      </c>
      <c r="AM220" s="39">
        <v>2721733</v>
      </c>
      <c r="AN220" s="108" t="s">
        <v>2242</v>
      </c>
      <c r="AO220" s="109" t="s">
        <v>20</v>
      </c>
      <c r="AP220" s="84"/>
      <c r="AQ220" s="84"/>
      <c r="AR220" s="84"/>
      <c r="AS220" s="84"/>
      <c r="AT220" s="84"/>
      <c r="AU220" s="84"/>
      <c r="AV220" s="84"/>
      <c r="AW220" s="84"/>
      <c r="AX220" s="84"/>
      <c r="AY220" s="84"/>
      <c r="AZ220" s="84"/>
      <c r="BA220" s="84"/>
      <c r="BB220" s="84"/>
      <c r="BC220" s="84"/>
      <c r="BD220" s="84"/>
      <c r="BE220" s="84"/>
      <c r="BF220" s="84"/>
      <c r="BG220" s="84"/>
      <c r="BH220" s="84"/>
      <c r="BI220" s="84"/>
      <c r="BJ220" s="84"/>
      <c r="BK220" s="84"/>
      <c r="BL220" s="84"/>
      <c r="BM220" s="84"/>
      <c r="BN220" s="84"/>
      <c r="BO220" s="84"/>
      <c r="BP220" s="84"/>
      <c r="BQ220" s="84"/>
      <c r="BR220" s="84"/>
      <c r="BS220" s="84"/>
      <c r="BT220" s="84"/>
      <c r="BU220" s="84"/>
      <c r="BV220" s="84"/>
      <c r="BW220" s="84"/>
      <c r="BX220" s="84"/>
      <c r="BY220" s="84"/>
      <c r="BZ220" s="84"/>
      <c r="CA220" s="84"/>
      <c r="CB220" s="84"/>
      <c r="CC220" s="84"/>
      <c r="CD220" s="84"/>
      <c r="CE220" s="84"/>
      <c r="CF220" s="84"/>
      <c r="CG220" s="84"/>
      <c r="CH220" s="84"/>
      <c r="CI220" s="84"/>
      <c r="CJ220" s="84"/>
      <c r="CK220" s="84"/>
      <c r="CL220" s="84"/>
      <c r="CM220" s="84"/>
      <c r="CN220" s="84"/>
      <c r="CO220" s="84"/>
      <c r="CP220" s="84"/>
      <c r="CQ220" s="84"/>
      <c r="CR220" s="84"/>
      <c r="CS220" s="84"/>
      <c r="CT220" s="84"/>
      <c r="CU220" s="84"/>
      <c r="CV220" s="84"/>
      <c r="CW220" s="84"/>
      <c r="CX220" s="84"/>
      <c r="CY220" s="84"/>
      <c r="CZ220" s="84"/>
      <c r="DA220" s="84"/>
      <c r="DB220" s="84"/>
      <c r="DC220" s="84"/>
      <c r="DD220" s="84"/>
      <c r="DE220" s="84"/>
      <c r="DF220" s="84"/>
      <c r="DG220" s="84"/>
      <c r="DH220" s="84"/>
      <c r="DI220" s="84"/>
      <c r="DJ220" s="84"/>
      <c r="DK220" s="84"/>
      <c r="DL220" s="84"/>
      <c r="DM220" s="84"/>
      <c r="DN220" s="84"/>
      <c r="DO220" s="84"/>
      <c r="DP220" s="84"/>
      <c r="DQ220" s="84"/>
      <c r="DR220" s="84"/>
      <c r="DS220" s="84"/>
      <c r="DT220" s="84"/>
      <c r="DU220" s="84"/>
      <c r="DV220" s="84"/>
      <c r="DW220" s="84"/>
      <c r="DX220" s="84"/>
      <c r="DY220" s="84"/>
      <c r="DZ220" s="84"/>
      <c r="EA220" s="84"/>
      <c r="EB220" s="84"/>
      <c r="EC220" s="84"/>
      <c r="ED220" s="84"/>
      <c r="EE220" s="84"/>
      <c r="EF220" s="84"/>
      <c r="EG220" s="84"/>
      <c r="EH220" s="84"/>
      <c r="EI220" s="84"/>
      <c r="EJ220" s="84"/>
      <c r="EK220" s="84"/>
      <c r="EL220" s="84"/>
      <c r="EM220" s="84"/>
      <c r="EN220" s="84"/>
      <c r="EO220" s="84"/>
      <c r="EP220" s="84"/>
      <c r="EQ220" s="84"/>
      <c r="ER220" s="84"/>
      <c r="ES220" s="84"/>
      <c r="ET220" s="84"/>
      <c r="EU220" s="84"/>
      <c r="EV220" s="84"/>
      <c r="EW220" s="84"/>
      <c r="EX220" s="84"/>
      <c r="EY220" s="84"/>
      <c r="EZ220" s="84"/>
      <c r="FA220" s="84"/>
      <c r="FB220" s="84"/>
      <c r="FC220" s="84"/>
      <c r="FD220" s="84"/>
      <c r="FE220" s="84"/>
      <c r="FF220" s="84"/>
      <c r="FG220" s="84"/>
      <c r="FH220" s="84"/>
      <c r="FI220" s="84"/>
      <c r="FJ220" s="84"/>
      <c r="FK220" s="84"/>
      <c r="FL220" s="84"/>
      <c r="FM220" s="84"/>
      <c r="FN220" s="84"/>
      <c r="FO220" s="84"/>
      <c r="FP220" s="84"/>
      <c r="FQ220" s="84"/>
      <c r="FR220" s="84"/>
      <c r="FS220" s="84"/>
      <c r="FT220" s="84"/>
      <c r="FU220" s="84"/>
      <c r="FV220" s="84"/>
      <c r="FW220" s="84"/>
      <c r="FX220" s="84"/>
      <c r="FY220" s="84"/>
      <c r="FZ220" s="84"/>
      <c r="GA220" s="84"/>
      <c r="GB220" s="84"/>
      <c r="GC220" s="84"/>
      <c r="GD220" s="84"/>
      <c r="GE220" s="84"/>
      <c r="GF220" s="84"/>
      <c r="GG220" s="84"/>
      <c r="GH220" s="84"/>
      <c r="GI220" s="84"/>
      <c r="GJ220" s="84"/>
      <c r="GK220" s="84"/>
      <c r="GL220" s="84"/>
      <c r="GM220" s="84"/>
      <c r="GN220" s="84"/>
      <c r="GO220" s="84"/>
      <c r="GP220" s="84"/>
      <c r="GQ220" s="84"/>
      <c r="GR220" s="84"/>
      <c r="GS220" s="84"/>
      <c r="GT220" s="84"/>
      <c r="GU220" s="84"/>
      <c r="GV220" s="84"/>
      <c r="GW220" s="84"/>
      <c r="GX220" s="84"/>
      <c r="GY220" s="84"/>
      <c r="GZ220" s="84"/>
      <c r="HA220" s="84"/>
      <c r="HB220" s="84"/>
      <c r="HC220" s="84"/>
      <c r="HD220" s="84"/>
      <c r="HE220" s="84"/>
      <c r="HF220" s="84"/>
      <c r="HG220" s="84"/>
      <c r="HH220" s="84"/>
      <c r="HI220" s="84"/>
      <c r="HJ220" s="84"/>
      <c r="HK220" s="84"/>
      <c r="HL220" s="84"/>
      <c r="HM220" s="84"/>
      <c r="HN220" s="84"/>
      <c r="HO220" s="84"/>
      <c r="HP220" s="84"/>
      <c r="HQ220" s="84"/>
      <c r="HR220" s="84"/>
      <c r="HS220" s="84"/>
      <c r="HT220" s="84"/>
      <c r="HU220" s="84"/>
      <c r="HV220" s="84"/>
      <c r="HW220" s="84"/>
      <c r="HX220" s="84"/>
      <c r="HY220" s="84"/>
      <c r="HZ220" s="84"/>
      <c r="IA220" s="84"/>
      <c r="IB220" s="84"/>
      <c r="IC220" s="84"/>
      <c r="ID220" s="84"/>
      <c r="IE220" s="84"/>
      <c r="IF220" s="84"/>
      <c r="IG220" s="84"/>
      <c r="IH220" s="84"/>
      <c r="II220" s="84"/>
      <c r="IJ220" s="84"/>
      <c r="IK220" s="84"/>
      <c r="IL220" s="84"/>
      <c r="IM220" s="84"/>
      <c r="IN220" s="84"/>
      <c r="IO220" s="84"/>
      <c r="IP220" s="84"/>
      <c r="IQ220" s="84"/>
      <c r="IR220" s="84"/>
      <c r="IS220" s="84"/>
      <c r="IT220" s="84"/>
      <c r="IU220" s="84"/>
      <c r="IV220" s="84"/>
      <c r="IW220" s="84"/>
      <c r="IX220" s="84"/>
      <c r="IY220" s="84"/>
      <c r="IZ220" s="84"/>
      <c r="JA220" s="84"/>
      <c r="JB220" s="84"/>
      <c r="JC220" s="84"/>
      <c r="JD220" s="84"/>
      <c r="JE220" s="84"/>
      <c r="JF220" s="84"/>
      <c r="JG220" s="84"/>
      <c r="JH220" s="84"/>
      <c r="JI220" s="84"/>
      <c r="JJ220" s="84"/>
      <c r="JK220" s="84"/>
      <c r="JL220" s="84"/>
      <c r="JM220" s="84"/>
      <c r="JN220" s="84"/>
      <c r="JO220" s="84"/>
      <c r="JP220" s="84"/>
      <c r="JQ220" s="84"/>
      <c r="JR220" s="84"/>
      <c r="JS220" s="84"/>
      <c r="JT220" s="84"/>
      <c r="JU220" s="84"/>
      <c r="JV220" s="84"/>
      <c r="JW220" s="84"/>
      <c r="JX220" s="84"/>
      <c r="JY220" s="84"/>
      <c r="JZ220" s="84"/>
      <c r="KA220" s="84"/>
      <c r="KB220" s="84"/>
      <c r="KC220" s="84"/>
      <c r="KD220" s="84"/>
      <c r="KE220" s="84"/>
      <c r="KF220" s="84"/>
      <c r="KG220" s="84"/>
      <c r="KH220" s="84"/>
      <c r="KI220" s="84"/>
      <c r="KJ220" s="84"/>
      <c r="KK220" s="84"/>
      <c r="KL220" s="84"/>
      <c r="KM220" s="84"/>
      <c r="KN220" s="84"/>
      <c r="KO220" s="84"/>
      <c r="KP220" s="84"/>
      <c r="KQ220" s="84"/>
      <c r="KR220" s="84"/>
      <c r="KS220" s="84"/>
      <c r="KT220" s="84"/>
      <c r="KU220" s="84"/>
      <c r="KV220" s="84"/>
      <c r="KW220" s="84"/>
      <c r="KX220" s="84"/>
      <c r="KY220" s="84"/>
      <c r="KZ220" s="84"/>
      <c r="LA220" s="84"/>
      <c r="LB220" s="84"/>
      <c r="LC220" s="84"/>
      <c r="LD220" s="84"/>
      <c r="LE220" s="84"/>
      <c r="LF220" s="84"/>
      <c r="LG220" s="84"/>
      <c r="LH220" s="84"/>
      <c r="LI220" s="84"/>
      <c r="LJ220" s="84"/>
      <c r="LK220" s="84"/>
      <c r="LL220" s="84"/>
      <c r="LM220" s="84"/>
      <c r="LN220" s="84"/>
      <c r="LO220" s="84"/>
      <c r="LP220" s="84"/>
      <c r="LQ220" s="84"/>
      <c r="LR220" s="84"/>
      <c r="LS220" s="84"/>
      <c r="LT220" s="84"/>
      <c r="LU220" s="84"/>
      <c r="LV220" s="84"/>
      <c r="LW220" s="84"/>
      <c r="LX220" s="84"/>
      <c r="LY220" s="84"/>
      <c r="LZ220" s="84"/>
      <c r="MA220" s="84"/>
      <c r="MB220" s="84"/>
      <c r="MC220" s="84"/>
      <c r="MD220" s="84"/>
      <c r="ME220" s="84"/>
      <c r="MF220" s="84"/>
      <c r="MG220" s="84"/>
      <c r="MH220" s="84"/>
      <c r="MI220" s="84"/>
      <c r="MJ220" s="84"/>
      <c r="MK220" s="84"/>
      <c r="ML220" s="84"/>
      <c r="MM220" s="84"/>
      <c r="MN220" s="84"/>
      <c r="MO220" s="84"/>
      <c r="MP220" s="84"/>
      <c r="MQ220" s="84"/>
      <c r="MR220" s="84"/>
      <c r="MS220" s="84"/>
      <c r="MT220" s="84"/>
      <c r="MU220" s="84"/>
      <c r="MV220" s="84"/>
      <c r="MW220" s="84"/>
      <c r="MX220" s="84"/>
      <c r="MY220" s="84"/>
      <c r="MZ220" s="84"/>
      <c r="NA220" s="84"/>
      <c r="NB220" s="84"/>
      <c r="NC220" s="84"/>
      <c r="ND220" s="84"/>
      <c r="NE220" s="84"/>
      <c r="NF220" s="84"/>
      <c r="NG220" s="84"/>
      <c r="NH220" s="84"/>
      <c r="NI220" s="84"/>
      <c r="NJ220" s="84"/>
      <c r="NK220" s="84"/>
      <c r="NL220" s="84"/>
      <c r="NM220" s="84"/>
      <c r="NN220" s="84"/>
      <c r="NO220" s="84"/>
      <c r="NP220" s="84"/>
      <c r="NQ220" s="84"/>
      <c r="NR220" s="84"/>
      <c r="NS220" s="84"/>
      <c r="NT220" s="84"/>
      <c r="NU220" s="84"/>
      <c r="NV220" s="84"/>
      <c r="NW220" s="84"/>
    </row>
    <row r="221" spans="1:387" s="40" customFormat="1" ht="100.5" customHeight="1" x14ac:dyDescent="0.25">
      <c r="A221" s="79"/>
      <c r="B221" s="79"/>
      <c r="C221" s="79">
        <v>1</v>
      </c>
      <c r="D221" s="79"/>
      <c r="E221" s="79"/>
      <c r="F221" s="30"/>
      <c r="G221" s="30"/>
      <c r="H221" s="30">
        <v>1</v>
      </c>
      <c r="I221" s="30"/>
      <c r="J221" s="30"/>
      <c r="K221" s="30"/>
      <c r="L221" s="30"/>
      <c r="M221" s="32" t="s">
        <v>1950</v>
      </c>
      <c r="N221" s="33" t="s">
        <v>309</v>
      </c>
      <c r="O221" s="3" t="s">
        <v>2254</v>
      </c>
      <c r="P221" s="34" t="s">
        <v>2255</v>
      </c>
      <c r="Q221" s="10" t="s">
        <v>2243</v>
      </c>
      <c r="R221" s="32" t="s">
        <v>2245</v>
      </c>
      <c r="S221" s="35" t="s">
        <v>2248</v>
      </c>
      <c r="T221" s="82">
        <v>44855</v>
      </c>
      <c r="U221" s="82">
        <v>44861</v>
      </c>
      <c r="V221" s="82">
        <v>44910</v>
      </c>
      <c r="W221" s="36">
        <v>45000000</v>
      </c>
      <c r="X221" s="19">
        <v>0</v>
      </c>
      <c r="Y221" s="19">
        <v>0</v>
      </c>
      <c r="Z221" s="19">
        <v>0</v>
      </c>
      <c r="AA221" s="19">
        <v>0</v>
      </c>
      <c r="AB221" s="22">
        <f t="shared" si="26"/>
        <v>45000000</v>
      </c>
      <c r="AC221" s="19">
        <v>0</v>
      </c>
      <c r="AD221" s="22">
        <f t="shared" ref="AD221" si="45">AB221+AC221</f>
        <v>45000000</v>
      </c>
      <c r="AE221" s="20">
        <v>0</v>
      </c>
      <c r="AF221" s="22">
        <f t="shared" ref="AF221" si="46">AD221-AE221</f>
        <v>45000000</v>
      </c>
      <c r="AG221" s="38" t="s">
        <v>935</v>
      </c>
      <c r="AH221" s="37" t="s">
        <v>1013</v>
      </c>
      <c r="AI221" s="37" t="s">
        <v>2244</v>
      </c>
      <c r="AJ221" s="39">
        <v>52728877</v>
      </c>
      <c r="AK221" s="39">
        <v>7</v>
      </c>
      <c r="AL221" s="37" t="s">
        <v>2247</v>
      </c>
      <c r="AM221" s="39">
        <v>6560635</v>
      </c>
      <c r="AN221" s="108" t="s">
        <v>2246</v>
      </c>
      <c r="AO221" s="109" t="s">
        <v>20</v>
      </c>
      <c r="AP221" s="84"/>
      <c r="AQ221" s="84"/>
      <c r="AR221" s="84"/>
      <c r="AS221" s="84"/>
      <c r="AT221" s="84"/>
      <c r="AU221" s="84"/>
      <c r="AV221" s="84"/>
      <c r="AW221" s="84"/>
      <c r="AX221" s="84"/>
      <c r="AY221" s="84"/>
      <c r="AZ221" s="84"/>
      <c r="BA221" s="84"/>
      <c r="BB221" s="84"/>
      <c r="BC221" s="84"/>
      <c r="BD221" s="84"/>
      <c r="BE221" s="84"/>
      <c r="BF221" s="84"/>
      <c r="BG221" s="84"/>
      <c r="BH221" s="84"/>
      <c r="BI221" s="84"/>
      <c r="BJ221" s="84"/>
      <c r="BK221" s="84"/>
      <c r="BL221" s="84"/>
      <c r="BM221" s="84"/>
      <c r="BN221" s="84"/>
      <c r="BO221" s="84"/>
      <c r="BP221" s="84"/>
      <c r="BQ221" s="84"/>
      <c r="BR221" s="84"/>
      <c r="BS221" s="84"/>
      <c r="BT221" s="84"/>
      <c r="BU221" s="84"/>
      <c r="BV221" s="84"/>
      <c r="BW221" s="84"/>
      <c r="BX221" s="84"/>
      <c r="BY221" s="84"/>
      <c r="BZ221" s="84"/>
      <c r="CA221" s="84"/>
      <c r="CB221" s="84"/>
      <c r="CC221" s="84"/>
      <c r="CD221" s="84"/>
      <c r="CE221" s="84"/>
      <c r="CF221" s="84"/>
      <c r="CG221" s="84"/>
      <c r="CH221" s="84"/>
      <c r="CI221" s="84"/>
      <c r="CJ221" s="84"/>
      <c r="CK221" s="84"/>
      <c r="CL221" s="84"/>
      <c r="CM221" s="84"/>
      <c r="CN221" s="84"/>
      <c r="CO221" s="84"/>
      <c r="CP221" s="84"/>
      <c r="CQ221" s="84"/>
      <c r="CR221" s="84"/>
      <c r="CS221" s="84"/>
      <c r="CT221" s="84"/>
      <c r="CU221" s="84"/>
      <c r="CV221" s="84"/>
      <c r="CW221" s="84"/>
      <c r="CX221" s="84"/>
      <c r="CY221" s="84"/>
      <c r="CZ221" s="84"/>
      <c r="DA221" s="84"/>
      <c r="DB221" s="84"/>
      <c r="DC221" s="84"/>
      <c r="DD221" s="84"/>
      <c r="DE221" s="84"/>
      <c r="DF221" s="84"/>
      <c r="DG221" s="84"/>
      <c r="DH221" s="84"/>
      <c r="DI221" s="84"/>
      <c r="DJ221" s="84"/>
      <c r="DK221" s="84"/>
      <c r="DL221" s="84"/>
      <c r="DM221" s="84"/>
      <c r="DN221" s="84"/>
      <c r="DO221" s="84"/>
      <c r="DP221" s="84"/>
      <c r="DQ221" s="84"/>
      <c r="DR221" s="84"/>
      <c r="DS221" s="84"/>
      <c r="DT221" s="84"/>
      <c r="DU221" s="84"/>
      <c r="DV221" s="84"/>
      <c r="DW221" s="84"/>
      <c r="DX221" s="84"/>
      <c r="DY221" s="84"/>
      <c r="DZ221" s="84"/>
      <c r="EA221" s="84"/>
      <c r="EB221" s="84"/>
      <c r="EC221" s="84"/>
      <c r="ED221" s="84"/>
      <c r="EE221" s="84"/>
      <c r="EF221" s="84"/>
      <c r="EG221" s="84"/>
      <c r="EH221" s="84"/>
      <c r="EI221" s="84"/>
      <c r="EJ221" s="84"/>
      <c r="EK221" s="84"/>
      <c r="EL221" s="84"/>
      <c r="EM221" s="84"/>
      <c r="EN221" s="84"/>
      <c r="EO221" s="84"/>
      <c r="EP221" s="84"/>
      <c r="EQ221" s="84"/>
      <c r="ER221" s="84"/>
      <c r="ES221" s="84"/>
      <c r="ET221" s="84"/>
      <c r="EU221" s="84"/>
      <c r="EV221" s="84"/>
      <c r="EW221" s="84"/>
      <c r="EX221" s="84"/>
      <c r="EY221" s="84"/>
      <c r="EZ221" s="84"/>
      <c r="FA221" s="84"/>
      <c r="FB221" s="84"/>
      <c r="FC221" s="84"/>
      <c r="FD221" s="84"/>
      <c r="FE221" s="84"/>
      <c r="FF221" s="84"/>
      <c r="FG221" s="84"/>
      <c r="FH221" s="84"/>
      <c r="FI221" s="84"/>
      <c r="FJ221" s="84"/>
      <c r="FK221" s="84"/>
      <c r="FL221" s="84"/>
      <c r="FM221" s="84"/>
      <c r="FN221" s="84"/>
      <c r="FO221" s="84"/>
      <c r="FP221" s="84"/>
      <c r="FQ221" s="84"/>
      <c r="FR221" s="84"/>
      <c r="FS221" s="84"/>
      <c r="FT221" s="84"/>
      <c r="FU221" s="84"/>
      <c r="FV221" s="84"/>
      <c r="FW221" s="84"/>
      <c r="FX221" s="84"/>
      <c r="FY221" s="84"/>
      <c r="FZ221" s="84"/>
      <c r="GA221" s="84"/>
      <c r="GB221" s="84"/>
      <c r="GC221" s="84"/>
      <c r="GD221" s="84"/>
      <c r="GE221" s="84"/>
      <c r="GF221" s="84"/>
      <c r="GG221" s="84"/>
      <c r="GH221" s="84"/>
      <c r="GI221" s="84"/>
      <c r="GJ221" s="84"/>
      <c r="GK221" s="84"/>
      <c r="GL221" s="84"/>
      <c r="GM221" s="84"/>
      <c r="GN221" s="84"/>
      <c r="GO221" s="84"/>
      <c r="GP221" s="84"/>
      <c r="GQ221" s="84"/>
      <c r="GR221" s="84"/>
      <c r="GS221" s="84"/>
      <c r="GT221" s="84"/>
      <c r="GU221" s="84"/>
      <c r="GV221" s="84"/>
      <c r="GW221" s="84"/>
      <c r="GX221" s="84"/>
      <c r="GY221" s="84"/>
      <c r="GZ221" s="84"/>
      <c r="HA221" s="84"/>
      <c r="HB221" s="84"/>
      <c r="HC221" s="84"/>
      <c r="HD221" s="84"/>
      <c r="HE221" s="84"/>
      <c r="HF221" s="84"/>
      <c r="HG221" s="84"/>
      <c r="HH221" s="84"/>
      <c r="HI221" s="84"/>
      <c r="HJ221" s="84"/>
      <c r="HK221" s="84"/>
      <c r="HL221" s="84"/>
      <c r="HM221" s="84"/>
      <c r="HN221" s="84"/>
      <c r="HO221" s="84"/>
      <c r="HP221" s="84"/>
      <c r="HQ221" s="84"/>
      <c r="HR221" s="84"/>
      <c r="HS221" s="84"/>
      <c r="HT221" s="84"/>
      <c r="HU221" s="84"/>
      <c r="HV221" s="84"/>
      <c r="HW221" s="84"/>
      <c r="HX221" s="84"/>
      <c r="HY221" s="84"/>
      <c r="HZ221" s="84"/>
      <c r="IA221" s="84"/>
      <c r="IB221" s="84"/>
      <c r="IC221" s="84"/>
      <c r="ID221" s="84"/>
      <c r="IE221" s="84"/>
      <c r="IF221" s="84"/>
      <c r="IG221" s="84"/>
      <c r="IH221" s="84"/>
      <c r="II221" s="84"/>
      <c r="IJ221" s="84"/>
      <c r="IK221" s="84"/>
      <c r="IL221" s="84"/>
      <c r="IM221" s="84"/>
      <c r="IN221" s="84"/>
      <c r="IO221" s="84"/>
      <c r="IP221" s="84"/>
      <c r="IQ221" s="84"/>
      <c r="IR221" s="84"/>
      <c r="IS221" s="84"/>
      <c r="IT221" s="84"/>
      <c r="IU221" s="84"/>
      <c r="IV221" s="84"/>
      <c r="IW221" s="84"/>
      <c r="IX221" s="84"/>
      <c r="IY221" s="84"/>
      <c r="IZ221" s="84"/>
      <c r="JA221" s="84"/>
      <c r="JB221" s="84"/>
      <c r="JC221" s="84"/>
      <c r="JD221" s="84"/>
      <c r="JE221" s="84"/>
      <c r="JF221" s="84"/>
      <c r="JG221" s="84"/>
      <c r="JH221" s="84"/>
      <c r="JI221" s="84"/>
      <c r="JJ221" s="84"/>
      <c r="JK221" s="84"/>
      <c r="JL221" s="84"/>
      <c r="JM221" s="84"/>
      <c r="JN221" s="84"/>
      <c r="JO221" s="84"/>
      <c r="JP221" s="84"/>
      <c r="JQ221" s="84"/>
      <c r="JR221" s="84"/>
      <c r="JS221" s="84"/>
      <c r="JT221" s="84"/>
      <c r="JU221" s="84"/>
      <c r="JV221" s="84"/>
      <c r="JW221" s="84"/>
      <c r="JX221" s="84"/>
      <c r="JY221" s="84"/>
      <c r="JZ221" s="84"/>
      <c r="KA221" s="84"/>
      <c r="KB221" s="84"/>
      <c r="KC221" s="84"/>
      <c r="KD221" s="84"/>
      <c r="KE221" s="84"/>
      <c r="KF221" s="84"/>
      <c r="KG221" s="84"/>
      <c r="KH221" s="84"/>
      <c r="KI221" s="84"/>
      <c r="KJ221" s="84"/>
      <c r="KK221" s="84"/>
      <c r="KL221" s="84"/>
      <c r="KM221" s="84"/>
      <c r="KN221" s="84"/>
      <c r="KO221" s="84"/>
      <c r="KP221" s="84"/>
      <c r="KQ221" s="84"/>
      <c r="KR221" s="84"/>
      <c r="KS221" s="84"/>
      <c r="KT221" s="84"/>
      <c r="KU221" s="84"/>
      <c r="KV221" s="84"/>
      <c r="KW221" s="84"/>
      <c r="KX221" s="84"/>
      <c r="KY221" s="84"/>
      <c r="KZ221" s="84"/>
      <c r="LA221" s="84"/>
      <c r="LB221" s="84"/>
      <c r="LC221" s="84"/>
      <c r="LD221" s="84"/>
      <c r="LE221" s="84"/>
      <c r="LF221" s="84"/>
      <c r="LG221" s="84"/>
      <c r="LH221" s="84"/>
      <c r="LI221" s="84"/>
      <c r="LJ221" s="84"/>
      <c r="LK221" s="84"/>
      <c r="LL221" s="84"/>
      <c r="LM221" s="84"/>
      <c r="LN221" s="84"/>
      <c r="LO221" s="84"/>
      <c r="LP221" s="84"/>
      <c r="LQ221" s="84"/>
      <c r="LR221" s="84"/>
      <c r="LS221" s="84"/>
      <c r="LT221" s="84"/>
      <c r="LU221" s="84"/>
      <c r="LV221" s="84"/>
      <c r="LW221" s="84"/>
      <c r="LX221" s="84"/>
      <c r="LY221" s="84"/>
      <c r="LZ221" s="84"/>
      <c r="MA221" s="84"/>
      <c r="MB221" s="84"/>
      <c r="MC221" s="84"/>
      <c r="MD221" s="84"/>
      <c r="ME221" s="84"/>
      <c r="MF221" s="84"/>
      <c r="MG221" s="84"/>
      <c r="MH221" s="84"/>
      <c r="MI221" s="84"/>
      <c r="MJ221" s="84"/>
      <c r="MK221" s="84"/>
      <c r="ML221" s="84"/>
      <c r="MM221" s="84"/>
      <c r="MN221" s="84"/>
      <c r="MO221" s="84"/>
      <c r="MP221" s="84"/>
      <c r="MQ221" s="84"/>
      <c r="MR221" s="84"/>
      <c r="MS221" s="84"/>
      <c r="MT221" s="84"/>
      <c r="MU221" s="84"/>
      <c r="MV221" s="84"/>
      <c r="MW221" s="84"/>
      <c r="MX221" s="84"/>
      <c r="MY221" s="84"/>
      <c r="MZ221" s="84"/>
      <c r="NA221" s="84"/>
      <c r="NB221" s="84"/>
      <c r="NC221" s="84"/>
      <c r="ND221" s="84"/>
      <c r="NE221" s="84"/>
      <c r="NF221" s="84"/>
      <c r="NG221" s="84"/>
      <c r="NH221" s="84"/>
      <c r="NI221" s="84"/>
      <c r="NJ221" s="84"/>
      <c r="NK221" s="84"/>
      <c r="NL221" s="84"/>
      <c r="NM221" s="84"/>
      <c r="NN221" s="84"/>
      <c r="NO221" s="84"/>
      <c r="NP221" s="84"/>
      <c r="NQ221" s="84"/>
      <c r="NR221" s="84"/>
      <c r="NS221" s="84"/>
      <c r="NT221" s="84"/>
      <c r="NU221" s="84"/>
      <c r="NV221" s="84"/>
      <c r="NW221" s="84"/>
    </row>
    <row r="222" spans="1:387" s="40" customFormat="1" ht="100.5" customHeight="1" x14ac:dyDescent="0.25">
      <c r="A222" s="79"/>
      <c r="B222" s="79">
        <v>1</v>
      </c>
      <c r="C222" s="79"/>
      <c r="D222" s="79"/>
      <c r="E222" s="79"/>
      <c r="F222" s="30"/>
      <c r="G222" s="30"/>
      <c r="H222" s="30">
        <v>1</v>
      </c>
      <c r="I222" s="30"/>
      <c r="J222" s="30"/>
      <c r="K222" s="30"/>
      <c r="L222" s="30"/>
      <c r="M222" s="32" t="s">
        <v>1952</v>
      </c>
      <c r="N222" s="33" t="s">
        <v>309</v>
      </c>
      <c r="O222" s="3" t="s">
        <v>2265</v>
      </c>
      <c r="P222" s="34" t="s">
        <v>2266</v>
      </c>
      <c r="Q222" s="10" t="s">
        <v>2256</v>
      </c>
      <c r="R222" s="32" t="s">
        <v>47</v>
      </c>
      <c r="S222" s="35" t="s">
        <v>2257</v>
      </c>
      <c r="T222" s="82">
        <v>44861</v>
      </c>
      <c r="U222" s="82">
        <v>44865</v>
      </c>
      <c r="V222" s="82">
        <v>44895</v>
      </c>
      <c r="W222" s="36">
        <v>2000000</v>
      </c>
      <c r="X222" s="19">
        <v>0</v>
      </c>
      <c r="Y222" s="19">
        <v>0</v>
      </c>
      <c r="Z222" s="19">
        <v>0</v>
      </c>
      <c r="AA222" s="19">
        <v>0</v>
      </c>
      <c r="AB222" s="22">
        <f t="shared" si="26"/>
        <v>2000000</v>
      </c>
      <c r="AC222" s="19">
        <v>0</v>
      </c>
      <c r="AD222" s="22">
        <f t="shared" ref="AD222:AD223" si="47">AB222+AC222</f>
        <v>2000000</v>
      </c>
      <c r="AE222" s="20">
        <v>0</v>
      </c>
      <c r="AF222" s="22">
        <f t="shared" ref="AF222:AF223" si="48">AD222-AE222</f>
        <v>2000000</v>
      </c>
      <c r="AG222" s="38" t="s">
        <v>1289</v>
      </c>
      <c r="AH222" s="37" t="s">
        <v>1013</v>
      </c>
      <c r="AI222" s="37" t="s">
        <v>565</v>
      </c>
      <c r="AJ222" s="39">
        <v>802000335</v>
      </c>
      <c r="AK222" s="39">
        <v>1</v>
      </c>
      <c r="AL222" s="37" t="s">
        <v>259</v>
      </c>
      <c r="AM222" s="39">
        <v>3176415756</v>
      </c>
      <c r="AN222" s="108" t="s">
        <v>2258</v>
      </c>
      <c r="AO222" s="109" t="s">
        <v>40</v>
      </c>
      <c r="AP222" s="84"/>
      <c r="AQ222" s="84"/>
      <c r="AR222" s="84"/>
      <c r="AS222" s="84"/>
      <c r="AT222" s="84"/>
      <c r="AU222" s="84"/>
      <c r="AV222" s="84"/>
      <c r="AW222" s="84"/>
      <c r="AX222" s="84"/>
      <c r="AY222" s="84"/>
      <c r="AZ222" s="84"/>
      <c r="BA222" s="84"/>
      <c r="BB222" s="84"/>
      <c r="BC222" s="84"/>
      <c r="BD222" s="84"/>
      <c r="BE222" s="84"/>
      <c r="BF222" s="84"/>
      <c r="BG222" s="84"/>
      <c r="BH222" s="84"/>
      <c r="BI222" s="84"/>
      <c r="BJ222" s="84"/>
      <c r="BK222" s="84"/>
      <c r="BL222" s="84"/>
      <c r="BM222" s="84"/>
      <c r="BN222" s="84"/>
      <c r="BO222" s="84"/>
      <c r="BP222" s="84"/>
      <c r="BQ222" s="84"/>
      <c r="BR222" s="84"/>
      <c r="BS222" s="84"/>
      <c r="BT222" s="84"/>
      <c r="BU222" s="84"/>
      <c r="BV222" s="84"/>
      <c r="BW222" s="84"/>
      <c r="BX222" s="84"/>
      <c r="BY222" s="84"/>
      <c r="BZ222" s="84"/>
      <c r="CA222" s="84"/>
      <c r="CB222" s="84"/>
      <c r="CC222" s="84"/>
      <c r="CD222" s="84"/>
      <c r="CE222" s="84"/>
      <c r="CF222" s="84"/>
      <c r="CG222" s="84"/>
      <c r="CH222" s="84"/>
      <c r="CI222" s="84"/>
      <c r="CJ222" s="84"/>
      <c r="CK222" s="84"/>
      <c r="CL222" s="84"/>
      <c r="CM222" s="84"/>
      <c r="CN222" s="84"/>
      <c r="CO222" s="84"/>
      <c r="CP222" s="84"/>
      <c r="CQ222" s="84"/>
      <c r="CR222" s="84"/>
      <c r="CS222" s="84"/>
      <c r="CT222" s="84"/>
      <c r="CU222" s="84"/>
      <c r="CV222" s="84"/>
      <c r="CW222" s="84"/>
      <c r="CX222" s="84"/>
      <c r="CY222" s="84"/>
      <c r="CZ222" s="84"/>
      <c r="DA222" s="84"/>
      <c r="DB222" s="84"/>
      <c r="DC222" s="84"/>
      <c r="DD222" s="84"/>
      <c r="DE222" s="84"/>
      <c r="DF222" s="84"/>
      <c r="DG222" s="84"/>
      <c r="DH222" s="84"/>
      <c r="DI222" s="84"/>
      <c r="DJ222" s="84"/>
      <c r="DK222" s="84"/>
      <c r="DL222" s="84"/>
      <c r="DM222" s="84"/>
      <c r="DN222" s="84"/>
      <c r="DO222" s="84"/>
      <c r="DP222" s="84"/>
      <c r="DQ222" s="84"/>
      <c r="DR222" s="84"/>
      <c r="DS222" s="84"/>
      <c r="DT222" s="84"/>
      <c r="DU222" s="84"/>
      <c r="DV222" s="84"/>
      <c r="DW222" s="84"/>
      <c r="DX222" s="84"/>
      <c r="DY222" s="84"/>
      <c r="DZ222" s="84"/>
      <c r="EA222" s="84"/>
      <c r="EB222" s="84"/>
      <c r="EC222" s="84"/>
      <c r="ED222" s="84"/>
      <c r="EE222" s="84"/>
      <c r="EF222" s="84"/>
      <c r="EG222" s="84"/>
      <c r="EH222" s="84"/>
      <c r="EI222" s="84"/>
      <c r="EJ222" s="84"/>
      <c r="EK222" s="84"/>
      <c r="EL222" s="84"/>
      <c r="EM222" s="84"/>
      <c r="EN222" s="84"/>
      <c r="EO222" s="84"/>
      <c r="EP222" s="84"/>
      <c r="EQ222" s="84"/>
      <c r="ER222" s="84"/>
      <c r="ES222" s="84"/>
      <c r="ET222" s="84"/>
      <c r="EU222" s="84"/>
      <c r="EV222" s="84"/>
      <c r="EW222" s="84"/>
      <c r="EX222" s="84"/>
      <c r="EY222" s="84"/>
      <c r="EZ222" s="84"/>
      <c r="FA222" s="84"/>
      <c r="FB222" s="84"/>
      <c r="FC222" s="84"/>
      <c r="FD222" s="84"/>
      <c r="FE222" s="84"/>
      <c r="FF222" s="84"/>
      <c r="FG222" s="84"/>
      <c r="FH222" s="84"/>
      <c r="FI222" s="84"/>
      <c r="FJ222" s="84"/>
      <c r="FK222" s="84"/>
      <c r="FL222" s="84"/>
      <c r="FM222" s="84"/>
      <c r="FN222" s="84"/>
      <c r="FO222" s="84"/>
      <c r="FP222" s="84"/>
      <c r="FQ222" s="84"/>
      <c r="FR222" s="84"/>
      <c r="FS222" s="84"/>
      <c r="FT222" s="84"/>
      <c r="FU222" s="84"/>
      <c r="FV222" s="84"/>
      <c r="FW222" s="84"/>
      <c r="FX222" s="84"/>
      <c r="FY222" s="84"/>
      <c r="FZ222" s="84"/>
      <c r="GA222" s="84"/>
      <c r="GB222" s="84"/>
      <c r="GC222" s="84"/>
      <c r="GD222" s="84"/>
      <c r="GE222" s="84"/>
      <c r="GF222" s="84"/>
      <c r="GG222" s="84"/>
      <c r="GH222" s="84"/>
      <c r="GI222" s="84"/>
      <c r="GJ222" s="84"/>
      <c r="GK222" s="84"/>
      <c r="GL222" s="84"/>
      <c r="GM222" s="84"/>
      <c r="GN222" s="84"/>
      <c r="GO222" s="84"/>
      <c r="GP222" s="84"/>
      <c r="GQ222" s="84"/>
      <c r="GR222" s="84"/>
      <c r="GS222" s="84"/>
      <c r="GT222" s="84"/>
      <c r="GU222" s="84"/>
      <c r="GV222" s="84"/>
      <c r="GW222" s="84"/>
      <c r="GX222" s="84"/>
      <c r="GY222" s="84"/>
      <c r="GZ222" s="84"/>
      <c r="HA222" s="84"/>
      <c r="HB222" s="84"/>
      <c r="HC222" s="84"/>
      <c r="HD222" s="84"/>
      <c r="HE222" s="84"/>
      <c r="HF222" s="84"/>
      <c r="HG222" s="84"/>
      <c r="HH222" s="84"/>
      <c r="HI222" s="84"/>
      <c r="HJ222" s="84"/>
      <c r="HK222" s="84"/>
      <c r="HL222" s="84"/>
      <c r="HM222" s="84"/>
      <c r="HN222" s="84"/>
      <c r="HO222" s="84"/>
      <c r="HP222" s="84"/>
      <c r="HQ222" s="84"/>
      <c r="HR222" s="84"/>
      <c r="HS222" s="84"/>
      <c r="HT222" s="84"/>
      <c r="HU222" s="84"/>
      <c r="HV222" s="84"/>
      <c r="HW222" s="84"/>
      <c r="HX222" s="84"/>
      <c r="HY222" s="84"/>
      <c r="HZ222" s="84"/>
      <c r="IA222" s="84"/>
      <c r="IB222" s="84"/>
      <c r="IC222" s="84"/>
      <c r="ID222" s="84"/>
      <c r="IE222" s="84"/>
      <c r="IF222" s="84"/>
      <c r="IG222" s="84"/>
      <c r="IH222" s="84"/>
      <c r="II222" s="84"/>
      <c r="IJ222" s="84"/>
      <c r="IK222" s="84"/>
      <c r="IL222" s="84"/>
      <c r="IM222" s="84"/>
      <c r="IN222" s="84"/>
      <c r="IO222" s="84"/>
      <c r="IP222" s="84"/>
      <c r="IQ222" s="84"/>
      <c r="IR222" s="84"/>
      <c r="IS222" s="84"/>
      <c r="IT222" s="84"/>
      <c r="IU222" s="84"/>
      <c r="IV222" s="84"/>
      <c r="IW222" s="84"/>
      <c r="IX222" s="84"/>
      <c r="IY222" s="84"/>
      <c r="IZ222" s="84"/>
      <c r="JA222" s="84"/>
      <c r="JB222" s="84"/>
      <c r="JC222" s="84"/>
      <c r="JD222" s="84"/>
      <c r="JE222" s="84"/>
      <c r="JF222" s="84"/>
      <c r="JG222" s="84"/>
      <c r="JH222" s="84"/>
      <c r="JI222" s="84"/>
      <c r="JJ222" s="84"/>
      <c r="JK222" s="84"/>
      <c r="JL222" s="84"/>
      <c r="JM222" s="84"/>
      <c r="JN222" s="84"/>
      <c r="JO222" s="84"/>
      <c r="JP222" s="84"/>
      <c r="JQ222" s="84"/>
      <c r="JR222" s="84"/>
      <c r="JS222" s="84"/>
      <c r="JT222" s="84"/>
      <c r="JU222" s="84"/>
      <c r="JV222" s="84"/>
      <c r="JW222" s="84"/>
      <c r="JX222" s="84"/>
      <c r="JY222" s="84"/>
      <c r="JZ222" s="84"/>
      <c r="KA222" s="84"/>
      <c r="KB222" s="84"/>
      <c r="KC222" s="84"/>
      <c r="KD222" s="84"/>
      <c r="KE222" s="84"/>
      <c r="KF222" s="84"/>
      <c r="KG222" s="84"/>
      <c r="KH222" s="84"/>
      <c r="KI222" s="84"/>
      <c r="KJ222" s="84"/>
      <c r="KK222" s="84"/>
      <c r="KL222" s="84"/>
      <c r="KM222" s="84"/>
      <c r="KN222" s="84"/>
      <c r="KO222" s="84"/>
      <c r="KP222" s="84"/>
      <c r="KQ222" s="84"/>
      <c r="KR222" s="84"/>
      <c r="KS222" s="84"/>
      <c r="KT222" s="84"/>
      <c r="KU222" s="84"/>
      <c r="KV222" s="84"/>
      <c r="KW222" s="84"/>
      <c r="KX222" s="84"/>
      <c r="KY222" s="84"/>
      <c r="KZ222" s="84"/>
      <c r="LA222" s="84"/>
      <c r="LB222" s="84"/>
      <c r="LC222" s="84"/>
      <c r="LD222" s="84"/>
      <c r="LE222" s="84"/>
      <c r="LF222" s="84"/>
      <c r="LG222" s="84"/>
      <c r="LH222" s="84"/>
      <c r="LI222" s="84"/>
      <c r="LJ222" s="84"/>
      <c r="LK222" s="84"/>
      <c r="LL222" s="84"/>
      <c r="LM222" s="84"/>
      <c r="LN222" s="84"/>
      <c r="LO222" s="84"/>
      <c r="LP222" s="84"/>
      <c r="LQ222" s="84"/>
      <c r="LR222" s="84"/>
      <c r="LS222" s="84"/>
      <c r="LT222" s="84"/>
      <c r="LU222" s="84"/>
      <c r="LV222" s="84"/>
      <c r="LW222" s="84"/>
      <c r="LX222" s="84"/>
      <c r="LY222" s="84"/>
      <c r="LZ222" s="84"/>
      <c r="MA222" s="84"/>
      <c r="MB222" s="84"/>
      <c r="MC222" s="84"/>
      <c r="MD222" s="84"/>
      <c r="ME222" s="84"/>
      <c r="MF222" s="84"/>
      <c r="MG222" s="84"/>
      <c r="MH222" s="84"/>
      <c r="MI222" s="84"/>
      <c r="MJ222" s="84"/>
      <c r="MK222" s="84"/>
      <c r="ML222" s="84"/>
      <c r="MM222" s="84"/>
      <c r="MN222" s="84"/>
      <c r="MO222" s="84"/>
      <c r="MP222" s="84"/>
      <c r="MQ222" s="84"/>
      <c r="MR222" s="84"/>
      <c r="MS222" s="84"/>
      <c r="MT222" s="84"/>
      <c r="MU222" s="84"/>
      <c r="MV222" s="84"/>
      <c r="MW222" s="84"/>
      <c r="MX222" s="84"/>
      <c r="MY222" s="84"/>
      <c r="MZ222" s="84"/>
      <c r="NA222" s="84"/>
      <c r="NB222" s="84"/>
      <c r="NC222" s="84"/>
      <c r="ND222" s="84"/>
      <c r="NE222" s="84"/>
      <c r="NF222" s="84"/>
      <c r="NG222" s="84"/>
      <c r="NH222" s="84"/>
      <c r="NI222" s="84"/>
      <c r="NJ222" s="84"/>
      <c r="NK222" s="84"/>
      <c r="NL222" s="84"/>
      <c r="NM222" s="84"/>
      <c r="NN222" s="84"/>
      <c r="NO222" s="84"/>
      <c r="NP222" s="84"/>
      <c r="NQ222" s="84"/>
      <c r="NR222" s="84"/>
      <c r="NS222" s="84"/>
      <c r="NT222" s="84"/>
      <c r="NU222" s="84"/>
      <c r="NV222" s="84"/>
      <c r="NW222" s="84"/>
    </row>
    <row r="223" spans="1:387" s="40" customFormat="1" ht="100.5" customHeight="1" x14ac:dyDescent="0.25">
      <c r="A223" s="79"/>
      <c r="B223" s="79"/>
      <c r="C223" s="79">
        <v>1</v>
      </c>
      <c r="D223" s="79"/>
      <c r="E223" s="79"/>
      <c r="F223" s="30"/>
      <c r="G223" s="30"/>
      <c r="H223" s="30">
        <v>1</v>
      </c>
      <c r="I223" s="30"/>
      <c r="J223" s="30"/>
      <c r="K223" s="30"/>
      <c r="L223" s="30"/>
      <c r="M223" s="32" t="s">
        <v>1946</v>
      </c>
      <c r="N223" s="33" t="s">
        <v>86</v>
      </c>
      <c r="O223" s="3" t="s">
        <v>2288</v>
      </c>
      <c r="P223" s="34" t="s">
        <v>2289</v>
      </c>
      <c r="Q223" s="10" t="s">
        <v>2283</v>
      </c>
      <c r="R223" s="32" t="s">
        <v>1006</v>
      </c>
      <c r="S223" s="35" t="s">
        <v>2285</v>
      </c>
      <c r="T223" s="82">
        <v>44867</v>
      </c>
      <c r="U223" s="82">
        <v>44874</v>
      </c>
      <c r="V223" s="82">
        <v>44905</v>
      </c>
      <c r="W223" s="36">
        <v>30000000</v>
      </c>
      <c r="X223" s="19">
        <v>0</v>
      </c>
      <c r="Y223" s="19">
        <v>0</v>
      </c>
      <c r="Z223" s="19">
        <v>0</v>
      </c>
      <c r="AA223" s="19">
        <v>0</v>
      </c>
      <c r="AB223" s="22">
        <f t="shared" ref="AB223" si="49">W223+X223+Y223+Z223+AA223</f>
        <v>30000000</v>
      </c>
      <c r="AC223" s="19">
        <v>0</v>
      </c>
      <c r="AD223" s="22">
        <f t="shared" si="47"/>
        <v>30000000</v>
      </c>
      <c r="AE223" s="20">
        <v>0</v>
      </c>
      <c r="AF223" s="22">
        <f t="shared" si="48"/>
        <v>30000000</v>
      </c>
      <c r="AG223" s="38" t="s">
        <v>963</v>
      </c>
      <c r="AH223" s="37" t="s">
        <v>1013</v>
      </c>
      <c r="AI223" s="37" t="s">
        <v>2286</v>
      </c>
      <c r="AJ223" s="39">
        <v>900098348</v>
      </c>
      <c r="AK223" s="39">
        <v>3</v>
      </c>
      <c r="AL223" s="37" t="s">
        <v>2287</v>
      </c>
      <c r="AM223" s="39">
        <v>7450203</v>
      </c>
      <c r="AN223" s="108" t="s">
        <v>1007</v>
      </c>
      <c r="AO223" s="109" t="s">
        <v>20</v>
      </c>
      <c r="AP223" s="84"/>
      <c r="AQ223" s="84"/>
      <c r="AR223" s="84"/>
      <c r="AS223" s="84"/>
      <c r="AT223" s="84"/>
      <c r="AU223" s="84"/>
      <c r="AV223" s="84"/>
      <c r="AW223" s="84"/>
      <c r="AX223" s="84"/>
      <c r="AY223" s="84"/>
      <c r="AZ223" s="84"/>
      <c r="BA223" s="84"/>
      <c r="BB223" s="84"/>
      <c r="BC223" s="84"/>
      <c r="BD223" s="84"/>
      <c r="BE223" s="84"/>
      <c r="BF223" s="84"/>
      <c r="BG223" s="84"/>
      <c r="BH223" s="84"/>
      <c r="BI223" s="84"/>
      <c r="BJ223" s="84"/>
      <c r="BK223" s="84"/>
      <c r="BL223" s="84"/>
      <c r="BM223" s="84"/>
      <c r="BN223" s="84"/>
      <c r="BO223" s="84"/>
      <c r="BP223" s="84"/>
      <c r="BQ223" s="84"/>
      <c r="BR223" s="84"/>
      <c r="BS223" s="84"/>
      <c r="BT223" s="84"/>
      <c r="BU223" s="84"/>
      <c r="BV223" s="84"/>
      <c r="BW223" s="84"/>
      <c r="BX223" s="84"/>
      <c r="BY223" s="84"/>
      <c r="BZ223" s="84"/>
      <c r="CA223" s="84"/>
      <c r="CB223" s="84"/>
      <c r="CC223" s="84"/>
      <c r="CD223" s="84"/>
      <c r="CE223" s="84"/>
      <c r="CF223" s="84"/>
      <c r="CG223" s="84"/>
      <c r="CH223" s="84"/>
      <c r="CI223" s="84"/>
      <c r="CJ223" s="84"/>
      <c r="CK223" s="84"/>
      <c r="CL223" s="84"/>
      <c r="CM223" s="84"/>
      <c r="CN223" s="84"/>
      <c r="CO223" s="84"/>
      <c r="CP223" s="84"/>
      <c r="CQ223" s="84"/>
      <c r="CR223" s="84"/>
      <c r="CS223" s="84"/>
      <c r="CT223" s="84"/>
      <c r="CU223" s="84"/>
      <c r="CV223" s="84"/>
      <c r="CW223" s="84"/>
      <c r="CX223" s="84"/>
      <c r="CY223" s="84"/>
      <c r="CZ223" s="84"/>
      <c r="DA223" s="84"/>
      <c r="DB223" s="84"/>
      <c r="DC223" s="84"/>
      <c r="DD223" s="84"/>
      <c r="DE223" s="84"/>
      <c r="DF223" s="84"/>
      <c r="DG223" s="84"/>
      <c r="DH223" s="84"/>
      <c r="DI223" s="84"/>
      <c r="DJ223" s="84"/>
      <c r="DK223" s="84"/>
      <c r="DL223" s="84"/>
      <c r="DM223" s="84"/>
      <c r="DN223" s="84"/>
      <c r="DO223" s="84"/>
      <c r="DP223" s="84"/>
      <c r="DQ223" s="84"/>
      <c r="DR223" s="84"/>
      <c r="DS223" s="84"/>
      <c r="DT223" s="84"/>
      <c r="DU223" s="84"/>
      <c r="DV223" s="84"/>
      <c r="DW223" s="84"/>
      <c r="DX223" s="84"/>
      <c r="DY223" s="84"/>
      <c r="DZ223" s="84"/>
      <c r="EA223" s="84"/>
      <c r="EB223" s="84"/>
      <c r="EC223" s="84"/>
      <c r="ED223" s="84"/>
      <c r="EE223" s="84"/>
      <c r="EF223" s="84"/>
      <c r="EG223" s="84"/>
      <c r="EH223" s="84"/>
      <c r="EI223" s="84"/>
      <c r="EJ223" s="84"/>
      <c r="EK223" s="84"/>
      <c r="EL223" s="84"/>
      <c r="EM223" s="84"/>
      <c r="EN223" s="84"/>
      <c r="EO223" s="84"/>
      <c r="EP223" s="84"/>
      <c r="EQ223" s="84"/>
      <c r="ER223" s="84"/>
      <c r="ES223" s="84"/>
      <c r="ET223" s="84"/>
      <c r="EU223" s="84"/>
      <c r="EV223" s="84"/>
      <c r="EW223" s="84"/>
      <c r="EX223" s="84"/>
      <c r="EY223" s="84"/>
      <c r="EZ223" s="84"/>
      <c r="FA223" s="84"/>
      <c r="FB223" s="84"/>
      <c r="FC223" s="84"/>
      <c r="FD223" s="84"/>
      <c r="FE223" s="84"/>
      <c r="FF223" s="84"/>
      <c r="FG223" s="84"/>
      <c r="FH223" s="84"/>
      <c r="FI223" s="84"/>
      <c r="FJ223" s="84"/>
      <c r="FK223" s="84"/>
      <c r="FL223" s="84"/>
      <c r="FM223" s="84"/>
      <c r="FN223" s="84"/>
      <c r="FO223" s="84"/>
      <c r="FP223" s="84"/>
      <c r="FQ223" s="84"/>
      <c r="FR223" s="84"/>
      <c r="FS223" s="84"/>
      <c r="FT223" s="84"/>
      <c r="FU223" s="84"/>
      <c r="FV223" s="84"/>
      <c r="FW223" s="84"/>
      <c r="FX223" s="84"/>
      <c r="FY223" s="84"/>
      <c r="FZ223" s="84"/>
      <c r="GA223" s="84"/>
      <c r="GB223" s="84"/>
      <c r="GC223" s="84"/>
      <c r="GD223" s="84"/>
      <c r="GE223" s="84"/>
      <c r="GF223" s="84"/>
      <c r="GG223" s="84"/>
      <c r="GH223" s="84"/>
      <c r="GI223" s="84"/>
      <c r="GJ223" s="84"/>
      <c r="GK223" s="84"/>
      <c r="GL223" s="84"/>
      <c r="GM223" s="84"/>
      <c r="GN223" s="84"/>
      <c r="GO223" s="84"/>
      <c r="GP223" s="84"/>
      <c r="GQ223" s="84"/>
      <c r="GR223" s="84"/>
      <c r="GS223" s="84"/>
      <c r="GT223" s="84"/>
      <c r="GU223" s="84"/>
      <c r="GV223" s="84"/>
      <c r="GW223" s="84"/>
      <c r="GX223" s="84"/>
      <c r="GY223" s="84"/>
      <c r="GZ223" s="84"/>
      <c r="HA223" s="84"/>
      <c r="HB223" s="84"/>
      <c r="HC223" s="84"/>
      <c r="HD223" s="84"/>
      <c r="HE223" s="84"/>
      <c r="HF223" s="84"/>
      <c r="HG223" s="84"/>
      <c r="HH223" s="84"/>
      <c r="HI223" s="84"/>
      <c r="HJ223" s="84"/>
      <c r="HK223" s="84"/>
      <c r="HL223" s="84"/>
      <c r="HM223" s="84"/>
      <c r="HN223" s="84"/>
      <c r="HO223" s="84"/>
      <c r="HP223" s="84"/>
      <c r="HQ223" s="84"/>
      <c r="HR223" s="84"/>
      <c r="HS223" s="84"/>
      <c r="HT223" s="84"/>
      <c r="HU223" s="84"/>
      <c r="HV223" s="84"/>
      <c r="HW223" s="84"/>
      <c r="HX223" s="84"/>
      <c r="HY223" s="84"/>
      <c r="HZ223" s="84"/>
      <c r="IA223" s="84"/>
      <c r="IB223" s="84"/>
      <c r="IC223" s="84"/>
      <c r="ID223" s="84"/>
      <c r="IE223" s="84"/>
      <c r="IF223" s="84"/>
      <c r="IG223" s="84"/>
      <c r="IH223" s="84"/>
      <c r="II223" s="84"/>
      <c r="IJ223" s="84"/>
      <c r="IK223" s="84"/>
      <c r="IL223" s="84"/>
      <c r="IM223" s="84"/>
      <c r="IN223" s="84"/>
      <c r="IO223" s="84"/>
      <c r="IP223" s="84"/>
      <c r="IQ223" s="84"/>
      <c r="IR223" s="84"/>
      <c r="IS223" s="84"/>
      <c r="IT223" s="84"/>
      <c r="IU223" s="84"/>
      <c r="IV223" s="84"/>
      <c r="IW223" s="84"/>
      <c r="IX223" s="84"/>
      <c r="IY223" s="84"/>
      <c r="IZ223" s="84"/>
      <c r="JA223" s="84"/>
      <c r="JB223" s="84"/>
      <c r="JC223" s="84"/>
      <c r="JD223" s="84"/>
      <c r="JE223" s="84"/>
      <c r="JF223" s="84"/>
      <c r="JG223" s="84"/>
      <c r="JH223" s="84"/>
      <c r="JI223" s="84"/>
      <c r="JJ223" s="84"/>
      <c r="JK223" s="84"/>
      <c r="JL223" s="84"/>
      <c r="JM223" s="84"/>
      <c r="JN223" s="84"/>
      <c r="JO223" s="84"/>
      <c r="JP223" s="84"/>
      <c r="JQ223" s="84"/>
      <c r="JR223" s="84"/>
      <c r="JS223" s="84"/>
      <c r="JT223" s="84"/>
      <c r="JU223" s="84"/>
      <c r="JV223" s="84"/>
      <c r="JW223" s="84"/>
      <c r="JX223" s="84"/>
      <c r="JY223" s="84"/>
      <c r="JZ223" s="84"/>
      <c r="KA223" s="84"/>
      <c r="KB223" s="84"/>
      <c r="KC223" s="84"/>
      <c r="KD223" s="84"/>
      <c r="KE223" s="84"/>
      <c r="KF223" s="84"/>
      <c r="KG223" s="84"/>
      <c r="KH223" s="84"/>
      <c r="KI223" s="84"/>
      <c r="KJ223" s="84"/>
      <c r="KK223" s="84"/>
      <c r="KL223" s="84"/>
      <c r="KM223" s="84"/>
      <c r="KN223" s="84"/>
      <c r="KO223" s="84"/>
      <c r="KP223" s="84"/>
      <c r="KQ223" s="84"/>
      <c r="KR223" s="84"/>
      <c r="KS223" s="84"/>
      <c r="KT223" s="84"/>
      <c r="KU223" s="84"/>
      <c r="KV223" s="84"/>
      <c r="KW223" s="84"/>
      <c r="KX223" s="84"/>
      <c r="KY223" s="84"/>
      <c r="KZ223" s="84"/>
      <c r="LA223" s="84"/>
      <c r="LB223" s="84"/>
      <c r="LC223" s="84"/>
      <c r="LD223" s="84"/>
      <c r="LE223" s="84"/>
      <c r="LF223" s="84"/>
      <c r="LG223" s="84"/>
      <c r="LH223" s="84"/>
      <c r="LI223" s="84"/>
      <c r="LJ223" s="84"/>
      <c r="LK223" s="84"/>
      <c r="LL223" s="84"/>
      <c r="LM223" s="84"/>
      <c r="LN223" s="84"/>
      <c r="LO223" s="84"/>
      <c r="LP223" s="84"/>
      <c r="LQ223" s="84"/>
      <c r="LR223" s="84"/>
      <c r="LS223" s="84"/>
      <c r="LT223" s="84"/>
      <c r="LU223" s="84"/>
      <c r="LV223" s="84"/>
      <c r="LW223" s="84"/>
      <c r="LX223" s="84"/>
      <c r="LY223" s="84"/>
      <c r="LZ223" s="84"/>
      <c r="MA223" s="84"/>
      <c r="MB223" s="84"/>
      <c r="MC223" s="84"/>
      <c r="MD223" s="84"/>
      <c r="ME223" s="84"/>
      <c r="MF223" s="84"/>
      <c r="MG223" s="84"/>
      <c r="MH223" s="84"/>
      <c r="MI223" s="84"/>
      <c r="MJ223" s="84"/>
      <c r="MK223" s="84"/>
      <c r="ML223" s="84"/>
      <c r="MM223" s="84"/>
      <c r="MN223" s="84"/>
      <c r="MO223" s="84"/>
      <c r="MP223" s="84"/>
      <c r="MQ223" s="84"/>
      <c r="MR223" s="84"/>
      <c r="MS223" s="84"/>
      <c r="MT223" s="84"/>
      <c r="MU223" s="84"/>
      <c r="MV223" s="84"/>
      <c r="MW223" s="84"/>
      <c r="MX223" s="84"/>
      <c r="MY223" s="84"/>
      <c r="MZ223" s="84"/>
      <c r="NA223" s="84"/>
      <c r="NB223" s="84"/>
      <c r="NC223" s="84"/>
      <c r="ND223" s="84"/>
      <c r="NE223" s="84"/>
      <c r="NF223" s="84"/>
      <c r="NG223" s="84"/>
      <c r="NH223" s="84"/>
      <c r="NI223" s="84"/>
      <c r="NJ223" s="84"/>
      <c r="NK223" s="84"/>
      <c r="NL223" s="84"/>
      <c r="NM223" s="84"/>
      <c r="NN223" s="84"/>
      <c r="NO223" s="84"/>
      <c r="NP223" s="84"/>
      <c r="NQ223" s="84"/>
      <c r="NR223" s="84"/>
      <c r="NS223" s="84"/>
      <c r="NT223" s="84"/>
      <c r="NU223" s="84"/>
      <c r="NV223" s="84"/>
      <c r="NW223" s="84"/>
    </row>
    <row r="224" spans="1:387" s="40" customFormat="1" ht="100.5" customHeight="1" x14ac:dyDescent="0.25">
      <c r="A224" s="79">
        <v>1</v>
      </c>
      <c r="B224" s="79"/>
      <c r="C224" s="79"/>
      <c r="D224" s="79"/>
      <c r="E224" s="79"/>
      <c r="F224" s="30"/>
      <c r="G224" s="30"/>
      <c r="H224" s="30"/>
      <c r="I224" s="30"/>
      <c r="J224" s="30">
        <v>1</v>
      </c>
      <c r="K224" s="30"/>
      <c r="L224" s="30"/>
      <c r="M224" s="32" t="s">
        <v>1896</v>
      </c>
      <c r="N224" s="33" t="s">
        <v>308</v>
      </c>
      <c r="O224" s="3" t="s">
        <v>2281</v>
      </c>
      <c r="P224" s="34" t="s">
        <v>2282</v>
      </c>
      <c r="Q224" s="10" t="s">
        <v>2284</v>
      </c>
      <c r="R224" s="32" t="s">
        <v>2271</v>
      </c>
      <c r="S224" s="35" t="s">
        <v>2272</v>
      </c>
      <c r="T224" s="82">
        <v>44867</v>
      </c>
      <c r="U224" s="82">
        <v>44867</v>
      </c>
      <c r="V224" s="82">
        <v>46234</v>
      </c>
      <c r="W224" s="36">
        <v>172116000</v>
      </c>
      <c r="X224" s="19">
        <v>1376928000</v>
      </c>
      <c r="Y224" s="19">
        <v>1418235840</v>
      </c>
      <c r="Z224" s="19">
        <v>1460782910</v>
      </c>
      <c r="AA224" s="19">
        <v>877687070</v>
      </c>
      <c r="AB224" s="22">
        <f t="shared" si="26"/>
        <v>5305749820</v>
      </c>
      <c r="AC224" s="19">
        <v>0</v>
      </c>
      <c r="AD224" s="22">
        <f t="shared" ref="AD224" si="50">AB224+AC224</f>
        <v>5305749820</v>
      </c>
      <c r="AE224" s="20">
        <v>0</v>
      </c>
      <c r="AF224" s="22">
        <f t="shared" ref="AF224" si="51">AD224-AE224</f>
        <v>5305749820</v>
      </c>
      <c r="AG224" s="38" t="s">
        <v>98</v>
      </c>
      <c r="AH224" s="37" t="s">
        <v>696</v>
      </c>
      <c r="AI224" s="37" t="s">
        <v>1665</v>
      </c>
      <c r="AJ224" s="39">
        <v>830507291</v>
      </c>
      <c r="AK224" s="39">
        <v>5</v>
      </c>
      <c r="AL224" s="37" t="s">
        <v>2273</v>
      </c>
      <c r="AM224" s="39">
        <v>7430150</v>
      </c>
      <c r="AN224" s="108" t="s">
        <v>1667</v>
      </c>
      <c r="AO224" s="109" t="s">
        <v>20</v>
      </c>
      <c r="AP224" s="84"/>
      <c r="AQ224" s="84"/>
      <c r="AR224" s="84"/>
      <c r="AS224" s="84"/>
      <c r="AT224" s="84"/>
      <c r="AU224" s="84"/>
      <c r="AV224" s="84"/>
      <c r="AW224" s="84"/>
      <c r="AX224" s="84"/>
      <c r="AY224" s="84"/>
      <c r="AZ224" s="84"/>
      <c r="BA224" s="84"/>
      <c r="BB224" s="84"/>
      <c r="BC224" s="84"/>
      <c r="BD224" s="84"/>
      <c r="BE224" s="84"/>
      <c r="BF224" s="84"/>
      <c r="BG224" s="84"/>
      <c r="BH224" s="84"/>
      <c r="BI224" s="84"/>
      <c r="BJ224" s="84"/>
      <c r="BK224" s="84"/>
      <c r="BL224" s="84"/>
      <c r="BM224" s="84"/>
      <c r="BN224" s="84"/>
      <c r="BO224" s="84"/>
      <c r="BP224" s="84"/>
      <c r="BQ224" s="84"/>
      <c r="BR224" s="84"/>
      <c r="BS224" s="84"/>
      <c r="BT224" s="84"/>
      <c r="BU224" s="84"/>
      <c r="BV224" s="84"/>
      <c r="BW224" s="84"/>
      <c r="BX224" s="84"/>
      <c r="BY224" s="84"/>
      <c r="BZ224" s="84"/>
      <c r="CA224" s="84"/>
      <c r="CB224" s="84"/>
      <c r="CC224" s="84"/>
      <c r="CD224" s="84"/>
      <c r="CE224" s="84"/>
      <c r="CF224" s="84"/>
      <c r="CG224" s="84"/>
      <c r="CH224" s="84"/>
      <c r="CI224" s="84"/>
      <c r="CJ224" s="84"/>
      <c r="CK224" s="84"/>
      <c r="CL224" s="84"/>
      <c r="CM224" s="84"/>
      <c r="CN224" s="84"/>
      <c r="CO224" s="84"/>
      <c r="CP224" s="84"/>
      <c r="CQ224" s="84"/>
      <c r="CR224" s="84"/>
      <c r="CS224" s="84"/>
      <c r="CT224" s="84"/>
      <c r="CU224" s="84"/>
      <c r="CV224" s="84"/>
      <c r="CW224" s="84"/>
      <c r="CX224" s="84"/>
      <c r="CY224" s="84"/>
      <c r="CZ224" s="84"/>
      <c r="DA224" s="84"/>
      <c r="DB224" s="84"/>
      <c r="DC224" s="84"/>
      <c r="DD224" s="84"/>
      <c r="DE224" s="84"/>
      <c r="DF224" s="84"/>
      <c r="DG224" s="84"/>
      <c r="DH224" s="84"/>
      <c r="DI224" s="84"/>
      <c r="DJ224" s="84"/>
      <c r="DK224" s="84"/>
      <c r="DL224" s="84"/>
      <c r="DM224" s="84"/>
      <c r="DN224" s="84"/>
      <c r="DO224" s="84"/>
      <c r="DP224" s="84"/>
      <c r="DQ224" s="84"/>
      <c r="DR224" s="84"/>
      <c r="DS224" s="84"/>
      <c r="DT224" s="84"/>
      <c r="DU224" s="84"/>
      <c r="DV224" s="84"/>
      <c r="DW224" s="84"/>
      <c r="DX224" s="84"/>
      <c r="DY224" s="84"/>
      <c r="DZ224" s="84"/>
      <c r="EA224" s="84"/>
      <c r="EB224" s="84"/>
      <c r="EC224" s="84"/>
      <c r="ED224" s="84"/>
      <c r="EE224" s="84"/>
      <c r="EF224" s="84"/>
      <c r="EG224" s="84"/>
      <c r="EH224" s="84"/>
      <c r="EI224" s="84"/>
      <c r="EJ224" s="84"/>
      <c r="EK224" s="84"/>
      <c r="EL224" s="84"/>
      <c r="EM224" s="84"/>
      <c r="EN224" s="84"/>
      <c r="EO224" s="84"/>
      <c r="EP224" s="84"/>
      <c r="EQ224" s="84"/>
      <c r="ER224" s="84"/>
      <c r="ES224" s="84"/>
      <c r="ET224" s="84"/>
      <c r="EU224" s="84"/>
      <c r="EV224" s="84"/>
      <c r="EW224" s="84"/>
      <c r="EX224" s="84"/>
      <c r="EY224" s="84"/>
      <c r="EZ224" s="84"/>
      <c r="FA224" s="84"/>
      <c r="FB224" s="84"/>
      <c r="FC224" s="84"/>
      <c r="FD224" s="84"/>
      <c r="FE224" s="84"/>
      <c r="FF224" s="84"/>
      <c r="FG224" s="84"/>
      <c r="FH224" s="84"/>
      <c r="FI224" s="84"/>
      <c r="FJ224" s="84"/>
      <c r="FK224" s="84"/>
      <c r="FL224" s="84"/>
      <c r="FM224" s="84"/>
      <c r="FN224" s="84"/>
      <c r="FO224" s="84"/>
      <c r="FP224" s="84"/>
      <c r="FQ224" s="84"/>
      <c r="FR224" s="84"/>
      <c r="FS224" s="84"/>
      <c r="FT224" s="84"/>
      <c r="FU224" s="84"/>
      <c r="FV224" s="84"/>
      <c r="FW224" s="84"/>
      <c r="FX224" s="84"/>
      <c r="FY224" s="84"/>
      <c r="FZ224" s="84"/>
      <c r="GA224" s="84"/>
      <c r="GB224" s="84"/>
      <c r="GC224" s="84"/>
      <c r="GD224" s="84"/>
      <c r="GE224" s="84"/>
      <c r="GF224" s="84"/>
      <c r="GG224" s="84"/>
      <c r="GH224" s="84"/>
      <c r="GI224" s="84"/>
      <c r="GJ224" s="84"/>
      <c r="GK224" s="84"/>
      <c r="GL224" s="84"/>
      <c r="GM224" s="84"/>
      <c r="GN224" s="84"/>
      <c r="GO224" s="84"/>
      <c r="GP224" s="84"/>
      <c r="GQ224" s="84"/>
      <c r="GR224" s="84"/>
      <c r="GS224" s="84"/>
      <c r="GT224" s="84"/>
      <c r="GU224" s="84"/>
      <c r="GV224" s="84"/>
      <c r="GW224" s="84"/>
      <c r="GX224" s="84"/>
      <c r="GY224" s="84"/>
      <c r="GZ224" s="84"/>
      <c r="HA224" s="84"/>
      <c r="HB224" s="84"/>
      <c r="HC224" s="84"/>
      <c r="HD224" s="84"/>
      <c r="HE224" s="84"/>
      <c r="HF224" s="84"/>
      <c r="HG224" s="84"/>
      <c r="HH224" s="84"/>
      <c r="HI224" s="84"/>
      <c r="HJ224" s="84"/>
      <c r="HK224" s="84"/>
      <c r="HL224" s="84"/>
      <c r="HM224" s="84"/>
      <c r="HN224" s="84"/>
      <c r="HO224" s="84"/>
      <c r="HP224" s="84"/>
      <c r="HQ224" s="84"/>
      <c r="HR224" s="84"/>
      <c r="HS224" s="84"/>
      <c r="HT224" s="84"/>
      <c r="HU224" s="84"/>
      <c r="HV224" s="84"/>
      <c r="HW224" s="84"/>
      <c r="HX224" s="84"/>
      <c r="HY224" s="84"/>
      <c r="HZ224" s="84"/>
      <c r="IA224" s="84"/>
      <c r="IB224" s="84"/>
      <c r="IC224" s="84"/>
      <c r="ID224" s="84"/>
      <c r="IE224" s="84"/>
      <c r="IF224" s="84"/>
      <c r="IG224" s="84"/>
      <c r="IH224" s="84"/>
      <c r="II224" s="84"/>
      <c r="IJ224" s="84"/>
      <c r="IK224" s="84"/>
      <c r="IL224" s="84"/>
      <c r="IM224" s="84"/>
      <c r="IN224" s="84"/>
      <c r="IO224" s="84"/>
      <c r="IP224" s="84"/>
      <c r="IQ224" s="84"/>
      <c r="IR224" s="84"/>
      <c r="IS224" s="84"/>
      <c r="IT224" s="84"/>
      <c r="IU224" s="84"/>
      <c r="IV224" s="84"/>
      <c r="IW224" s="84"/>
      <c r="IX224" s="84"/>
      <c r="IY224" s="84"/>
      <c r="IZ224" s="84"/>
      <c r="JA224" s="84"/>
      <c r="JB224" s="84"/>
      <c r="JC224" s="84"/>
      <c r="JD224" s="84"/>
      <c r="JE224" s="84"/>
      <c r="JF224" s="84"/>
      <c r="JG224" s="84"/>
      <c r="JH224" s="84"/>
      <c r="JI224" s="84"/>
      <c r="JJ224" s="84"/>
      <c r="JK224" s="84"/>
      <c r="JL224" s="84"/>
      <c r="JM224" s="84"/>
      <c r="JN224" s="84"/>
      <c r="JO224" s="84"/>
      <c r="JP224" s="84"/>
      <c r="JQ224" s="84"/>
      <c r="JR224" s="84"/>
      <c r="JS224" s="84"/>
      <c r="JT224" s="84"/>
      <c r="JU224" s="84"/>
      <c r="JV224" s="84"/>
      <c r="JW224" s="84"/>
      <c r="JX224" s="84"/>
      <c r="JY224" s="84"/>
      <c r="JZ224" s="84"/>
      <c r="KA224" s="84"/>
      <c r="KB224" s="84"/>
      <c r="KC224" s="84"/>
      <c r="KD224" s="84"/>
      <c r="KE224" s="84"/>
      <c r="KF224" s="84"/>
      <c r="KG224" s="84"/>
      <c r="KH224" s="84"/>
      <c r="KI224" s="84"/>
      <c r="KJ224" s="84"/>
      <c r="KK224" s="84"/>
      <c r="KL224" s="84"/>
      <c r="KM224" s="84"/>
      <c r="KN224" s="84"/>
      <c r="KO224" s="84"/>
      <c r="KP224" s="84"/>
      <c r="KQ224" s="84"/>
      <c r="KR224" s="84"/>
      <c r="KS224" s="84"/>
      <c r="KT224" s="84"/>
      <c r="KU224" s="84"/>
      <c r="KV224" s="84"/>
      <c r="KW224" s="84"/>
      <c r="KX224" s="84"/>
      <c r="KY224" s="84"/>
      <c r="KZ224" s="84"/>
      <c r="LA224" s="84"/>
      <c r="LB224" s="84"/>
      <c r="LC224" s="84"/>
      <c r="LD224" s="84"/>
      <c r="LE224" s="84"/>
      <c r="LF224" s="84"/>
      <c r="LG224" s="84"/>
      <c r="LH224" s="84"/>
      <c r="LI224" s="84"/>
      <c r="LJ224" s="84"/>
      <c r="LK224" s="84"/>
      <c r="LL224" s="84"/>
      <c r="LM224" s="84"/>
      <c r="LN224" s="84"/>
      <c r="LO224" s="84"/>
      <c r="LP224" s="84"/>
      <c r="LQ224" s="84"/>
      <c r="LR224" s="84"/>
      <c r="LS224" s="84"/>
      <c r="LT224" s="84"/>
      <c r="LU224" s="84"/>
      <c r="LV224" s="84"/>
      <c r="LW224" s="84"/>
      <c r="LX224" s="84"/>
      <c r="LY224" s="84"/>
      <c r="LZ224" s="84"/>
      <c r="MA224" s="84"/>
      <c r="MB224" s="84"/>
      <c r="MC224" s="84"/>
      <c r="MD224" s="84"/>
      <c r="ME224" s="84"/>
      <c r="MF224" s="84"/>
      <c r="MG224" s="84"/>
      <c r="MH224" s="84"/>
      <c r="MI224" s="84"/>
      <c r="MJ224" s="84"/>
      <c r="MK224" s="84"/>
      <c r="ML224" s="84"/>
      <c r="MM224" s="84"/>
      <c r="MN224" s="84"/>
      <c r="MO224" s="84"/>
      <c r="MP224" s="84"/>
      <c r="MQ224" s="84"/>
      <c r="MR224" s="84"/>
      <c r="MS224" s="84"/>
      <c r="MT224" s="84"/>
      <c r="MU224" s="84"/>
      <c r="MV224" s="84"/>
      <c r="MW224" s="84"/>
      <c r="MX224" s="84"/>
      <c r="MY224" s="84"/>
      <c r="MZ224" s="84"/>
      <c r="NA224" s="84"/>
      <c r="NB224" s="84"/>
      <c r="NC224" s="84"/>
      <c r="ND224" s="84"/>
      <c r="NE224" s="84"/>
      <c r="NF224" s="84"/>
      <c r="NG224" s="84"/>
      <c r="NH224" s="84"/>
      <c r="NI224" s="84"/>
      <c r="NJ224" s="84"/>
      <c r="NK224" s="84"/>
      <c r="NL224" s="84"/>
      <c r="NM224" s="84"/>
      <c r="NN224" s="84"/>
      <c r="NO224" s="84"/>
      <c r="NP224" s="84"/>
      <c r="NQ224" s="84"/>
      <c r="NR224" s="84"/>
      <c r="NS224" s="84"/>
      <c r="NT224" s="84"/>
      <c r="NU224" s="84"/>
      <c r="NV224" s="84"/>
      <c r="NW224" s="84"/>
    </row>
    <row r="225" spans="1:387" s="40" customFormat="1" ht="147.75" customHeight="1" x14ac:dyDescent="0.25">
      <c r="A225" s="79">
        <v>1</v>
      </c>
      <c r="B225" s="79"/>
      <c r="C225" s="79"/>
      <c r="D225" s="79"/>
      <c r="E225" s="79"/>
      <c r="F225" s="30"/>
      <c r="G225" s="30"/>
      <c r="H225" s="30">
        <v>1</v>
      </c>
      <c r="I225" s="30"/>
      <c r="J225" s="30"/>
      <c r="K225" s="30"/>
      <c r="L225" s="30"/>
      <c r="M225" s="32" t="s">
        <v>1957</v>
      </c>
      <c r="N225" s="33" t="s">
        <v>48</v>
      </c>
      <c r="O225" s="3" t="s">
        <v>2318</v>
      </c>
      <c r="P225" s="34" t="s">
        <v>2319</v>
      </c>
      <c r="Q225" s="10" t="s">
        <v>2305</v>
      </c>
      <c r="R225" s="32" t="s">
        <v>405</v>
      </c>
      <c r="S225" s="35" t="s">
        <v>2306</v>
      </c>
      <c r="T225" s="82">
        <v>44876</v>
      </c>
      <c r="U225" s="82">
        <v>44882</v>
      </c>
      <c r="V225" s="82" t="s">
        <v>2307</v>
      </c>
      <c r="W225" s="36">
        <v>10000000</v>
      </c>
      <c r="X225" s="19">
        <v>0</v>
      </c>
      <c r="Y225" s="19">
        <v>0</v>
      </c>
      <c r="Z225" s="19">
        <v>0</v>
      </c>
      <c r="AA225" s="19">
        <v>0</v>
      </c>
      <c r="AB225" s="22">
        <f t="shared" ref="AB225:AB226" si="52">W225+X225+Y225+Z225+AA225</f>
        <v>10000000</v>
      </c>
      <c r="AC225" s="19">
        <v>0</v>
      </c>
      <c r="AD225" s="22">
        <f t="shared" ref="AD225:AD226" si="53">AB225+AC225</f>
        <v>10000000</v>
      </c>
      <c r="AE225" s="20">
        <v>0</v>
      </c>
      <c r="AF225" s="22">
        <f t="shared" ref="AF225:AF226" si="54">AD225-AE225</f>
        <v>10000000</v>
      </c>
      <c r="AG225" s="38" t="s">
        <v>2308</v>
      </c>
      <c r="AH225" s="37" t="s">
        <v>1013</v>
      </c>
      <c r="AI225" s="37" t="s">
        <v>593</v>
      </c>
      <c r="AJ225" s="39">
        <v>830027158</v>
      </c>
      <c r="AK225" s="39">
        <v>3</v>
      </c>
      <c r="AL225" s="37" t="s">
        <v>2309</v>
      </c>
      <c r="AM225" s="39">
        <v>7466400</v>
      </c>
      <c r="AN225" s="108" t="s">
        <v>595</v>
      </c>
      <c r="AO225" s="109" t="s">
        <v>20</v>
      </c>
      <c r="AP225" s="84"/>
      <c r="AQ225" s="84"/>
      <c r="AR225" s="84"/>
      <c r="AS225" s="84"/>
      <c r="AT225" s="84"/>
      <c r="AU225" s="84"/>
      <c r="AV225" s="84"/>
      <c r="AW225" s="84"/>
      <c r="AX225" s="84"/>
      <c r="AY225" s="84"/>
      <c r="AZ225" s="84"/>
      <c r="BA225" s="84"/>
      <c r="BB225" s="84"/>
      <c r="BC225" s="84"/>
      <c r="BD225" s="84"/>
      <c r="BE225" s="84"/>
      <c r="BF225" s="84"/>
      <c r="BG225" s="84"/>
      <c r="BH225" s="84"/>
      <c r="BI225" s="84"/>
      <c r="BJ225" s="84"/>
      <c r="BK225" s="84"/>
      <c r="BL225" s="84"/>
      <c r="BM225" s="84"/>
      <c r="BN225" s="84"/>
      <c r="BO225" s="84"/>
      <c r="BP225" s="84"/>
      <c r="BQ225" s="84"/>
      <c r="BR225" s="84"/>
      <c r="BS225" s="84"/>
      <c r="BT225" s="84"/>
      <c r="BU225" s="84"/>
      <c r="BV225" s="84"/>
      <c r="BW225" s="84"/>
      <c r="BX225" s="84"/>
      <c r="BY225" s="84"/>
      <c r="BZ225" s="84"/>
      <c r="CA225" s="84"/>
      <c r="CB225" s="84"/>
      <c r="CC225" s="84"/>
      <c r="CD225" s="84"/>
      <c r="CE225" s="84"/>
      <c r="CF225" s="84"/>
      <c r="CG225" s="84"/>
      <c r="CH225" s="84"/>
      <c r="CI225" s="84"/>
      <c r="CJ225" s="84"/>
      <c r="CK225" s="84"/>
      <c r="CL225" s="84"/>
      <c r="CM225" s="84"/>
      <c r="CN225" s="84"/>
      <c r="CO225" s="84"/>
      <c r="CP225" s="84"/>
      <c r="CQ225" s="84"/>
      <c r="CR225" s="84"/>
      <c r="CS225" s="84"/>
      <c r="CT225" s="84"/>
      <c r="CU225" s="84"/>
      <c r="CV225" s="84"/>
      <c r="CW225" s="84"/>
      <c r="CX225" s="84"/>
      <c r="CY225" s="84"/>
      <c r="CZ225" s="84"/>
      <c r="DA225" s="84"/>
      <c r="DB225" s="84"/>
      <c r="DC225" s="84"/>
      <c r="DD225" s="84"/>
      <c r="DE225" s="84"/>
      <c r="DF225" s="84"/>
      <c r="DG225" s="84"/>
      <c r="DH225" s="84"/>
      <c r="DI225" s="84"/>
      <c r="DJ225" s="84"/>
      <c r="DK225" s="84"/>
      <c r="DL225" s="84"/>
      <c r="DM225" s="84"/>
      <c r="DN225" s="84"/>
      <c r="DO225" s="84"/>
      <c r="DP225" s="84"/>
      <c r="DQ225" s="84"/>
      <c r="DR225" s="84"/>
      <c r="DS225" s="84"/>
      <c r="DT225" s="84"/>
      <c r="DU225" s="84"/>
      <c r="DV225" s="84"/>
      <c r="DW225" s="84"/>
      <c r="DX225" s="84"/>
      <c r="DY225" s="84"/>
      <c r="DZ225" s="84"/>
      <c r="EA225" s="84"/>
      <c r="EB225" s="84"/>
      <c r="EC225" s="84"/>
      <c r="ED225" s="84"/>
      <c r="EE225" s="84"/>
      <c r="EF225" s="84"/>
      <c r="EG225" s="84"/>
      <c r="EH225" s="84"/>
      <c r="EI225" s="84"/>
      <c r="EJ225" s="84"/>
      <c r="EK225" s="84"/>
      <c r="EL225" s="84"/>
      <c r="EM225" s="84"/>
      <c r="EN225" s="84"/>
      <c r="EO225" s="84"/>
      <c r="EP225" s="84"/>
      <c r="EQ225" s="84"/>
      <c r="ER225" s="84"/>
      <c r="ES225" s="84"/>
      <c r="ET225" s="84"/>
      <c r="EU225" s="84"/>
      <c r="EV225" s="84"/>
      <c r="EW225" s="84"/>
      <c r="EX225" s="84"/>
      <c r="EY225" s="84"/>
      <c r="EZ225" s="84"/>
      <c r="FA225" s="84"/>
      <c r="FB225" s="84"/>
      <c r="FC225" s="84"/>
      <c r="FD225" s="84"/>
      <c r="FE225" s="84"/>
      <c r="FF225" s="84"/>
      <c r="FG225" s="84"/>
      <c r="FH225" s="84"/>
      <c r="FI225" s="84"/>
      <c r="FJ225" s="84"/>
      <c r="FK225" s="84"/>
      <c r="FL225" s="84"/>
      <c r="FM225" s="84"/>
      <c r="FN225" s="84"/>
      <c r="FO225" s="84"/>
      <c r="FP225" s="84"/>
      <c r="FQ225" s="84"/>
      <c r="FR225" s="84"/>
      <c r="FS225" s="84"/>
      <c r="FT225" s="84"/>
      <c r="FU225" s="84"/>
      <c r="FV225" s="84"/>
      <c r="FW225" s="84"/>
      <c r="FX225" s="84"/>
      <c r="FY225" s="84"/>
      <c r="FZ225" s="84"/>
      <c r="GA225" s="84"/>
      <c r="GB225" s="84"/>
      <c r="GC225" s="84"/>
      <c r="GD225" s="84"/>
      <c r="GE225" s="84"/>
      <c r="GF225" s="84"/>
      <c r="GG225" s="84"/>
      <c r="GH225" s="84"/>
      <c r="GI225" s="84"/>
      <c r="GJ225" s="84"/>
      <c r="GK225" s="84"/>
      <c r="GL225" s="84"/>
      <c r="GM225" s="84"/>
      <c r="GN225" s="84"/>
      <c r="GO225" s="84"/>
      <c r="GP225" s="84"/>
      <c r="GQ225" s="84"/>
      <c r="GR225" s="84"/>
      <c r="GS225" s="84"/>
      <c r="GT225" s="84"/>
      <c r="GU225" s="84"/>
      <c r="GV225" s="84"/>
      <c r="GW225" s="84"/>
      <c r="GX225" s="84"/>
      <c r="GY225" s="84"/>
      <c r="GZ225" s="84"/>
      <c r="HA225" s="84"/>
      <c r="HB225" s="84"/>
      <c r="HC225" s="84"/>
      <c r="HD225" s="84"/>
      <c r="HE225" s="84"/>
      <c r="HF225" s="84"/>
      <c r="HG225" s="84"/>
      <c r="HH225" s="84"/>
      <c r="HI225" s="84"/>
      <c r="HJ225" s="84"/>
      <c r="HK225" s="84"/>
      <c r="HL225" s="84"/>
      <c r="HM225" s="84"/>
      <c r="HN225" s="84"/>
      <c r="HO225" s="84"/>
      <c r="HP225" s="84"/>
      <c r="HQ225" s="84"/>
      <c r="HR225" s="84"/>
      <c r="HS225" s="84"/>
      <c r="HT225" s="84"/>
      <c r="HU225" s="84"/>
      <c r="HV225" s="84"/>
      <c r="HW225" s="84"/>
      <c r="HX225" s="84"/>
      <c r="HY225" s="84"/>
      <c r="HZ225" s="84"/>
      <c r="IA225" s="84"/>
      <c r="IB225" s="84"/>
      <c r="IC225" s="84"/>
      <c r="ID225" s="84"/>
      <c r="IE225" s="84"/>
      <c r="IF225" s="84"/>
      <c r="IG225" s="84"/>
      <c r="IH225" s="84"/>
      <c r="II225" s="84"/>
      <c r="IJ225" s="84"/>
      <c r="IK225" s="84"/>
      <c r="IL225" s="84"/>
      <c r="IM225" s="84"/>
      <c r="IN225" s="84"/>
      <c r="IO225" s="84"/>
      <c r="IP225" s="84"/>
      <c r="IQ225" s="84"/>
      <c r="IR225" s="84"/>
      <c r="IS225" s="84"/>
      <c r="IT225" s="84"/>
      <c r="IU225" s="84"/>
      <c r="IV225" s="84"/>
      <c r="IW225" s="84"/>
      <c r="IX225" s="84"/>
      <c r="IY225" s="84"/>
      <c r="IZ225" s="84"/>
      <c r="JA225" s="84"/>
      <c r="JB225" s="84"/>
      <c r="JC225" s="84"/>
      <c r="JD225" s="84"/>
      <c r="JE225" s="84"/>
      <c r="JF225" s="84"/>
      <c r="JG225" s="84"/>
      <c r="JH225" s="84"/>
      <c r="JI225" s="84"/>
      <c r="JJ225" s="84"/>
      <c r="JK225" s="84"/>
      <c r="JL225" s="84"/>
      <c r="JM225" s="84"/>
      <c r="JN225" s="84"/>
      <c r="JO225" s="84"/>
      <c r="JP225" s="84"/>
      <c r="JQ225" s="84"/>
      <c r="JR225" s="84"/>
      <c r="JS225" s="84"/>
      <c r="JT225" s="84"/>
      <c r="JU225" s="84"/>
      <c r="JV225" s="84"/>
      <c r="JW225" s="84"/>
      <c r="JX225" s="84"/>
      <c r="JY225" s="84"/>
      <c r="JZ225" s="84"/>
      <c r="KA225" s="84"/>
      <c r="KB225" s="84"/>
      <c r="KC225" s="84"/>
      <c r="KD225" s="84"/>
      <c r="KE225" s="84"/>
      <c r="KF225" s="84"/>
      <c r="KG225" s="84"/>
      <c r="KH225" s="84"/>
      <c r="KI225" s="84"/>
      <c r="KJ225" s="84"/>
      <c r="KK225" s="84"/>
      <c r="KL225" s="84"/>
      <c r="KM225" s="84"/>
      <c r="KN225" s="84"/>
      <c r="KO225" s="84"/>
      <c r="KP225" s="84"/>
      <c r="KQ225" s="84"/>
      <c r="KR225" s="84"/>
      <c r="KS225" s="84"/>
      <c r="KT225" s="84"/>
      <c r="KU225" s="84"/>
      <c r="KV225" s="84"/>
      <c r="KW225" s="84"/>
      <c r="KX225" s="84"/>
      <c r="KY225" s="84"/>
      <c r="KZ225" s="84"/>
      <c r="LA225" s="84"/>
      <c r="LB225" s="84"/>
      <c r="LC225" s="84"/>
      <c r="LD225" s="84"/>
      <c r="LE225" s="84"/>
      <c r="LF225" s="84"/>
      <c r="LG225" s="84"/>
      <c r="LH225" s="84"/>
      <c r="LI225" s="84"/>
      <c r="LJ225" s="84"/>
      <c r="LK225" s="84"/>
      <c r="LL225" s="84"/>
      <c r="LM225" s="84"/>
      <c r="LN225" s="84"/>
      <c r="LO225" s="84"/>
      <c r="LP225" s="84"/>
      <c r="LQ225" s="84"/>
      <c r="LR225" s="84"/>
      <c r="LS225" s="84"/>
      <c r="LT225" s="84"/>
      <c r="LU225" s="84"/>
      <c r="LV225" s="84"/>
      <c r="LW225" s="84"/>
      <c r="LX225" s="84"/>
      <c r="LY225" s="84"/>
      <c r="LZ225" s="84"/>
      <c r="MA225" s="84"/>
      <c r="MB225" s="84"/>
      <c r="MC225" s="84"/>
      <c r="MD225" s="84"/>
      <c r="ME225" s="84"/>
      <c r="MF225" s="84"/>
      <c r="MG225" s="84"/>
      <c r="MH225" s="84"/>
      <c r="MI225" s="84"/>
      <c r="MJ225" s="84"/>
      <c r="MK225" s="84"/>
      <c r="ML225" s="84"/>
      <c r="MM225" s="84"/>
      <c r="MN225" s="84"/>
      <c r="MO225" s="84"/>
      <c r="MP225" s="84"/>
      <c r="MQ225" s="84"/>
      <c r="MR225" s="84"/>
      <c r="MS225" s="84"/>
      <c r="MT225" s="84"/>
      <c r="MU225" s="84"/>
      <c r="MV225" s="84"/>
      <c r="MW225" s="84"/>
      <c r="MX225" s="84"/>
      <c r="MY225" s="84"/>
      <c r="MZ225" s="84"/>
      <c r="NA225" s="84"/>
      <c r="NB225" s="84"/>
      <c r="NC225" s="84"/>
      <c r="ND225" s="84"/>
      <c r="NE225" s="84"/>
      <c r="NF225" s="84"/>
      <c r="NG225" s="84"/>
      <c r="NH225" s="84"/>
      <c r="NI225" s="84"/>
      <c r="NJ225" s="84"/>
      <c r="NK225" s="84"/>
      <c r="NL225" s="84"/>
      <c r="NM225" s="84"/>
      <c r="NN225" s="84"/>
      <c r="NO225" s="84"/>
      <c r="NP225" s="84"/>
      <c r="NQ225" s="84"/>
      <c r="NR225" s="84"/>
      <c r="NS225" s="84"/>
      <c r="NT225" s="84"/>
      <c r="NU225" s="84"/>
      <c r="NV225" s="84"/>
      <c r="NW225" s="84"/>
    </row>
    <row r="226" spans="1:387" s="40" customFormat="1" ht="100.5" customHeight="1" x14ac:dyDescent="0.25">
      <c r="A226" s="79">
        <v>1</v>
      </c>
      <c r="B226" s="79"/>
      <c r="C226" s="79"/>
      <c r="D226" s="79"/>
      <c r="E226" s="79"/>
      <c r="F226" s="30"/>
      <c r="G226" s="30"/>
      <c r="H226" s="30">
        <v>1</v>
      </c>
      <c r="I226" s="30"/>
      <c r="J226" s="30"/>
      <c r="K226" s="30"/>
      <c r="L226" s="30"/>
      <c r="M226" s="32" t="s">
        <v>1951</v>
      </c>
      <c r="N226" s="33" t="s">
        <v>309</v>
      </c>
      <c r="O226" s="3" t="s">
        <v>2320</v>
      </c>
      <c r="P226" s="34" t="s">
        <v>2321</v>
      </c>
      <c r="Q226" s="10" t="s">
        <v>2312</v>
      </c>
      <c r="R226" s="32" t="s">
        <v>2314</v>
      </c>
      <c r="S226" s="35" t="s">
        <v>2313</v>
      </c>
      <c r="T226" s="82">
        <v>44876</v>
      </c>
      <c r="U226" s="82">
        <v>44883</v>
      </c>
      <c r="V226" s="82">
        <v>44910</v>
      </c>
      <c r="W226" s="36">
        <v>64000000</v>
      </c>
      <c r="X226" s="19">
        <v>0</v>
      </c>
      <c r="Y226" s="19">
        <v>0</v>
      </c>
      <c r="Z226" s="19">
        <v>0</v>
      </c>
      <c r="AA226" s="19">
        <v>0</v>
      </c>
      <c r="AB226" s="22">
        <f t="shared" si="52"/>
        <v>64000000</v>
      </c>
      <c r="AC226" s="19">
        <v>0</v>
      </c>
      <c r="AD226" s="22">
        <f t="shared" si="53"/>
        <v>64000000</v>
      </c>
      <c r="AE226" s="20">
        <v>0</v>
      </c>
      <c r="AF226" s="22">
        <f t="shared" si="54"/>
        <v>64000000</v>
      </c>
      <c r="AG226" s="38" t="s">
        <v>78</v>
      </c>
      <c r="AH226" s="37" t="s">
        <v>1013</v>
      </c>
      <c r="AI226" s="37" t="s">
        <v>1004</v>
      </c>
      <c r="AJ226" s="39">
        <v>900403832</v>
      </c>
      <c r="AK226" s="39">
        <v>6</v>
      </c>
      <c r="AL226" s="37" t="s">
        <v>1005</v>
      </c>
      <c r="AM226" s="39">
        <v>7438200</v>
      </c>
      <c r="AN226" s="108" t="s">
        <v>669</v>
      </c>
      <c r="AO226" s="109" t="s">
        <v>20</v>
      </c>
      <c r="AP226" s="84"/>
      <c r="AQ226" s="84"/>
      <c r="AR226" s="84"/>
      <c r="AS226" s="84"/>
      <c r="AT226" s="84"/>
      <c r="AU226" s="84"/>
      <c r="AV226" s="84"/>
      <c r="AW226" s="84"/>
      <c r="AX226" s="84"/>
      <c r="AY226" s="84"/>
      <c r="AZ226" s="84"/>
      <c r="BA226" s="84"/>
      <c r="BB226" s="84"/>
      <c r="BC226" s="84"/>
      <c r="BD226" s="84"/>
      <c r="BE226" s="84"/>
      <c r="BF226" s="84"/>
      <c r="BG226" s="84"/>
      <c r="BH226" s="84"/>
      <c r="BI226" s="84"/>
      <c r="BJ226" s="84"/>
      <c r="BK226" s="84"/>
      <c r="BL226" s="84"/>
      <c r="BM226" s="84"/>
      <c r="BN226" s="84"/>
      <c r="BO226" s="84"/>
      <c r="BP226" s="84"/>
      <c r="BQ226" s="84"/>
      <c r="BR226" s="84"/>
      <c r="BS226" s="84"/>
      <c r="BT226" s="84"/>
      <c r="BU226" s="84"/>
      <c r="BV226" s="84"/>
      <c r="BW226" s="84"/>
      <c r="BX226" s="84"/>
      <c r="BY226" s="84"/>
      <c r="BZ226" s="84"/>
      <c r="CA226" s="84"/>
      <c r="CB226" s="84"/>
      <c r="CC226" s="84"/>
      <c r="CD226" s="84"/>
      <c r="CE226" s="84"/>
      <c r="CF226" s="84"/>
      <c r="CG226" s="84"/>
      <c r="CH226" s="84"/>
      <c r="CI226" s="84"/>
      <c r="CJ226" s="84"/>
      <c r="CK226" s="84"/>
      <c r="CL226" s="84"/>
      <c r="CM226" s="84"/>
      <c r="CN226" s="84"/>
      <c r="CO226" s="84"/>
      <c r="CP226" s="84"/>
      <c r="CQ226" s="84"/>
      <c r="CR226" s="84"/>
      <c r="CS226" s="84"/>
      <c r="CT226" s="84"/>
      <c r="CU226" s="84"/>
      <c r="CV226" s="84"/>
      <c r="CW226" s="84"/>
      <c r="CX226" s="84"/>
      <c r="CY226" s="84"/>
      <c r="CZ226" s="84"/>
      <c r="DA226" s="84"/>
      <c r="DB226" s="84"/>
      <c r="DC226" s="84"/>
      <c r="DD226" s="84"/>
      <c r="DE226" s="84"/>
      <c r="DF226" s="84"/>
      <c r="DG226" s="84"/>
      <c r="DH226" s="84"/>
      <c r="DI226" s="84"/>
      <c r="DJ226" s="84"/>
      <c r="DK226" s="84"/>
      <c r="DL226" s="84"/>
      <c r="DM226" s="84"/>
      <c r="DN226" s="84"/>
      <c r="DO226" s="84"/>
      <c r="DP226" s="84"/>
      <c r="DQ226" s="84"/>
      <c r="DR226" s="84"/>
      <c r="DS226" s="84"/>
      <c r="DT226" s="84"/>
      <c r="DU226" s="84"/>
      <c r="DV226" s="84"/>
      <c r="DW226" s="84"/>
      <c r="DX226" s="84"/>
      <c r="DY226" s="84"/>
      <c r="DZ226" s="84"/>
      <c r="EA226" s="84"/>
      <c r="EB226" s="84"/>
      <c r="EC226" s="84"/>
      <c r="ED226" s="84"/>
      <c r="EE226" s="84"/>
      <c r="EF226" s="84"/>
      <c r="EG226" s="84"/>
      <c r="EH226" s="84"/>
      <c r="EI226" s="84"/>
      <c r="EJ226" s="84"/>
      <c r="EK226" s="84"/>
      <c r="EL226" s="84"/>
      <c r="EM226" s="84"/>
      <c r="EN226" s="84"/>
      <c r="EO226" s="84"/>
      <c r="EP226" s="84"/>
      <c r="EQ226" s="84"/>
      <c r="ER226" s="84"/>
      <c r="ES226" s="84"/>
      <c r="ET226" s="84"/>
      <c r="EU226" s="84"/>
      <c r="EV226" s="84"/>
      <c r="EW226" s="84"/>
      <c r="EX226" s="84"/>
      <c r="EY226" s="84"/>
      <c r="EZ226" s="84"/>
      <c r="FA226" s="84"/>
      <c r="FB226" s="84"/>
      <c r="FC226" s="84"/>
      <c r="FD226" s="84"/>
      <c r="FE226" s="84"/>
      <c r="FF226" s="84"/>
      <c r="FG226" s="84"/>
      <c r="FH226" s="84"/>
      <c r="FI226" s="84"/>
      <c r="FJ226" s="84"/>
      <c r="FK226" s="84"/>
      <c r="FL226" s="84"/>
      <c r="FM226" s="84"/>
      <c r="FN226" s="84"/>
      <c r="FO226" s="84"/>
      <c r="FP226" s="84"/>
      <c r="FQ226" s="84"/>
      <c r="FR226" s="84"/>
      <c r="FS226" s="84"/>
      <c r="FT226" s="84"/>
      <c r="FU226" s="84"/>
      <c r="FV226" s="84"/>
      <c r="FW226" s="84"/>
      <c r="FX226" s="84"/>
      <c r="FY226" s="84"/>
      <c r="FZ226" s="84"/>
      <c r="GA226" s="84"/>
      <c r="GB226" s="84"/>
      <c r="GC226" s="84"/>
      <c r="GD226" s="84"/>
      <c r="GE226" s="84"/>
      <c r="GF226" s="84"/>
      <c r="GG226" s="84"/>
      <c r="GH226" s="84"/>
      <c r="GI226" s="84"/>
      <c r="GJ226" s="84"/>
      <c r="GK226" s="84"/>
      <c r="GL226" s="84"/>
      <c r="GM226" s="84"/>
      <c r="GN226" s="84"/>
      <c r="GO226" s="84"/>
      <c r="GP226" s="84"/>
      <c r="GQ226" s="84"/>
      <c r="GR226" s="84"/>
      <c r="GS226" s="84"/>
      <c r="GT226" s="84"/>
      <c r="GU226" s="84"/>
      <c r="GV226" s="84"/>
      <c r="GW226" s="84"/>
      <c r="GX226" s="84"/>
      <c r="GY226" s="84"/>
      <c r="GZ226" s="84"/>
      <c r="HA226" s="84"/>
      <c r="HB226" s="84"/>
      <c r="HC226" s="84"/>
      <c r="HD226" s="84"/>
      <c r="HE226" s="84"/>
      <c r="HF226" s="84"/>
      <c r="HG226" s="84"/>
      <c r="HH226" s="84"/>
      <c r="HI226" s="84"/>
      <c r="HJ226" s="84"/>
      <c r="HK226" s="84"/>
      <c r="HL226" s="84"/>
      <c r="HM226" s="84"/>
      <c r="HN226" s="84"/>
      <c r="HO226" s="84"/>
      <c r="HP226" s="84"/>
      <c r="HQ226" s="84"/>
      <c r="HR226" s="84"/>
      <c r="HS226" s="84"/>
      <c r="HT226" s="84"/>
      <c r="HU226" s="84"/>
      <c r="HV226" s="84"/>
      <c r="HW226" s="84"/>
      <c r="HX226" s="84"/>
      <c r="HY226" s="84"/>
      <c r="HZ226" s="84"/>
      <c r="IA226" s="84"/>
      <c r="IB226" s="84"/>
      <c r="IC226" s="84"/>
      <c r="ID226" s="84"/>
      <c r="IE226" s="84"/>
      <c r="IF226" s="84"/>
      <c r="IG226" s="84"/>
      <c r="IH226" s="84"/>
      <c r="II226" s="84"/>
      <c r="IJ226" s="84"/>
      <c r="IK226" s="84"/>
      <c r="IL226" s="84"/>
      <c r="IM226" s="84"/>
      <c r="IN226" s="84"/>
      <c r="IO226" s="84"/>
      <c r="IP226" s="84"/>
      <c r="IQ226" s="84"/>
      <c r="IR226" s="84"/>
      <c r="IS226" s="84"/>
      <c r="IT226" s="84"/>
      <c r="IU226" s="84"/>
      <c r="IV226" s="84"/>
      <c r="IW226" s="84"/>
      <c r="IX226" s="84"/>
      <c r="IY226" s="84"/>
      <c r="IZ226" s="84"/>
      <c r="JA226" s="84"/>
      <c r="JB226" s="84"/>
      <c r="JC226" s="84"/>
      <c r="JD226" s="84"/>
      <c r="JE226" s="84"/>
      <c r="JF226" s="84"/>
      <c r="JG226" s="84"/>
      <c r="JH226" s="84"/>
      <c r="JI226" s="84"/>
      <c r="JJ226" s="84"/>
      <c r="JK226" s="84"/>
      <c r="JL226" s="84"/>
      <c r="JM226" s="84"/>
      <c r="JN226" s="84"/>
      <c r="JO226" s="84"/>
      <c r="JP226" s="84"/>
      <c r="JQ226" s="84"/>
      <c r="JR226" s="84"/>
      <c r="JS226" s="84"/>
      <c r="JT226" s="84"/>
      <c r="JU226" s="84"/>
      <c r="JV226" s="84"/>
      <c r="JW226" s="84"/>
      <c r="JX226" s="84"/>
      <c r="JY226" s="84"/>
      <c r="JZ226" s="84"/>
      <c r="KA226" s="84"/>
      <c r="KB226" s="84"/>
      <c r="KC226" s="84"/>
      <c r="KD226" s="84"/>
      <c r="KE226" s="84"/>
      <c r="KF226" s="84"/>
      <c r="KG226" s="84"/>
      <c r="KH226" s="84"/>
      <c r="KI226" s="84"/>
      <c r="KJ226" s="84"/>
      <c r="KK226" s="84"/>
      <c r="KL226" s="84"/>
      <c r="KM226" s="84"/>
      <c r="KN226" s="84"/>
      <c r="KO226" s="84"/>
      <c r="KP226" s="84"/>
      <c r="KQ226" s="84"/>
      <c r="KR226" s="84"/>
      <c r="KS226" s="84"/>
      <c r="KT226" s="84"/>
      <c r="KU226" s="84"/>
      <c r="KV226" s="84"/>
      <c r="KW226" s="84"/>
      <c r="KX226" s="84"/>
      <c r="KY226" s="84"/>
      <c r="KZ226" s="84"/>
      <c r="LA226" s="84"/>
      <c r="LB226" s="84"/>
      <c r="LC226" s="84"/>
      <c r="LD226" s="84"/>
      <c r="LE226" s="84"/>
      <c r="LF226" s="84"/>
      <c r="LG226" s="84"/>
      <c r="LH226" s="84"/>
      <c r="LI226" s="84"/>
      <c r="LJ226" s="84"/>
      <c r="LK226" s="84"/>
      <c r="LL226" s="84"/>
      <c r="LM226" s="84"/>
      <c r="LN226" s="84"/>
      <c r="LO226" s="84"/>
      <c r="LP226" s="84"/>
      <c r="LQ226" s="84"/>
      <c r="LR226" s="84"/>
      <c r="LS226" s="84"/>
      <c r="LT226" s="84"/>
      <c r="LU226" s="84"/>
      <c r="LV226" s="84"/>
      <c r="LW226" s="84"/>
      <c r="LX226" s="84"/>
      <c r="LY226" s="84"/>
      <c r="LZ226" s="84"/>
      <c r="MA226" s="84"/>
      <c r="MB226" s="84"/>
      <c r="MC226" s="84"/>
      <c r="MD226" s="84"/>
      <c r="ME226" s="84"/>
      <c r="MF226" s="84"/>
      <c r="MG226" s="84"/>
      <c r="MH226" s="84"/>
      <c r="MI226" s="84"/>
      <c r="MJ226" s="84"/>
      <c r="MK226" s="84"/>
      <c r="ML226" s="84"/>
      <c r="MM226" s="84"/>
      <c r="MN226" s="84"/>
      <c r="MO226" s="84"/>
      <c r="MP226" s="84"/>
      <c r="MQ226" s="84"/>
      <c r="MR226" s="84"/>
      <c r="MS226" s="84"/>
      <c r="MT226" s="84"/>
      <c r="MU226" s="84"/>
      <c r="MV226" s="84"/>
      <c r="MW226" s="84"/>
      <c r="MX226" s="84"/>
      <c r="MY226" s="84"/>
      <c r="MZ226" s="84"/>
      <c r="NA226" s="84"/>
      <c r="NB226" s="84"/>
      <c r="NC226" s="84"/>
      <c r="ND226" s="84"/>
      <c r="NE226" s="84"/>
      <c r="NF226" s="84"/>
      <c r="NG226" s="84"/>
      <c r="NH226" s="84"/>
      <c r="NI226" s="84"/>
      <c r="NJ226" s="84"/>
      <c r="NK226" s="84"/>
      <c r="NL226" s="84"/>
      <c r="NM226" s="84"/>
      <c r="NN226" s="84"/>
      <c r="NO226" s="84"/>
      <c r="NP226" s="84"/>
      <c r="NQ226" s="84"/>
      <c r="NR226" s="84"/>
      <c r="NS226" s="84"/>
      <c r="NT226" s="84"/>
      <c r="NU226" s="84"/>
      <c r="NV226" s="84"/>
      <c r="NW226" s="84"/>
    </row>
    <row r="227" spans="1:387" s="40" customFormat="1" ht="100.5" customHeight="1" x14ac:dyDescent="0.25">
      <c r="A227" s="79"/>
      <c r="B227" s="79">
        <v>1</v>
      </c>
      <c r="C227" s="79"/>
      <c r="D227" s="79"/>
      <c r="E227" s="79"/>
      <c r="F227" s="30"/>
      <c r="G227" s="30"/>
      <c r="H227" s="30"/>
      <c r="I227" s="30"/>
      <c r="J227" s="30">
        <v>1</v>
      </c>
      <c r="K227" s="30"/>
      <c r="L227" s="30"/>
      <c r="M227" s="32" t="s">
        <v>1314</v>
      </c>
      <c r="N227" s="33" t="s">
        <v>48</v>
      </c>
      <c r="O227" s="3" t="s">
        <v>2322</v>
      </c>
      <c r="P227" s="34" t="s">
        <v>2323</v>
      </c>
      <c r="Q227" s="10" t="s">
        <v>2291</v>
      </c>
      <c r="R227" s="32" t="s">
        <v>2292</v>
      </c>
      <c r="S227" s="35" t="s">
        <v>763</v>
      </c>
      <c r="T227" s="82">
        <v>44874</v>
      </c>
      <c r="U227" s="82">
        <v>44880</v>
      </c>
      <c r="V227" s="82">
        <v>46234</v>
      </c>
      <c r="W227" s="36">
        <v>39643000</v>
      </c>
      <c r="X227" s="19">
        <v>326662000</v>
      </c>
      <c r="Y227" s="19">
        <v>336462000</v>
      </c>
      <c r="Z227" s="19">
        <v>346556000</v>
      </c>
      <c r="AA227" s="19">
        <v>208222000</v>
      </c>
      <c r="AB227" s="22">
        <f t="shared" ref="AB227" si="55">W227+X227+Y227+Z227+AA227</f>
        <v>1257545000</v>
      </c>
      <c r="AC227" s="19">
        <v>0</v>
      </c>
      <c r="AD227" s="22">
        <f t="shared" ref="AD227" si="56">AB227+AC227</f>
        <v>1257545000</v>
      </c>
      <c r="AE227" s="20">
        <v>0</v>
      </c>
      <c r="AF227" s="22">
        <f t="shared" ref="AF227" si="57">AD227-AE227</f>
        <v>1257545000</v>
      </c>
      <c r="AG227" s="38" t="s">
        <v>764</v>
      </c>
      <c r="AH227" s="37" t="s">
        <v>696</v>
      </c>
      <c r="AI227" s="37" t="s">
        <v>128</v>
      </c>
      <c r="AJ227" s="39">
        <v>800075543</v>
      </c>
      <c r="AK227" s="39">
        <v>1</v>
      </c>
      <c r="AL227" s="37" t="s">
        <v>2294</v>
      </c>
      <c r="AM227" s="39" t="s">
        <v>2295</v>
      </c>
      <c r="AN227" s="108" t="s">
        <v>2293</v>
      </c>
      <c r="AO227" s="109" t="s">
        <v>20</v>
      </c>
      <c r="AP227" s="84"/>
      <c r="AQ227" s="84"/>
      <c r="AR227" s="84"/>
      <c r="AS227" s="84"/>
      <c r="AT227" s="84"/>
      <c r="AU227" s="84"/>
      <c r="AV227" s="84"/>
      <c r="AW227" s="84"/>
      <c r="AX227" s="84"/>
      <c r="AY227" s="84"/>
      <c r="AZ227" s="84"/>
      <c r="BA227" s="84"/>
      <c r="BB227" s="84"/>
      <c r="BC227" s="84"/>
      <c r="BD227" s="84"/>
      <c r="BE227" s="84"/>
      <c r="BF227" s="84"/>
      <c r="BG227" s="84"/>
      <c r="BH227" s="84"/>
      <c r="BI227" s="84"/>
      <c r="BJ227" s="84"/>
      <c r="BK227" s="84"/>
      <c r="BL227" s="84"/>
      <c r="BM227" s="84"/>
      <c r="BN227" s="84"/>
      <c r="BO227" s="84"/>
      <c r="BP227" s="84"/>
      <c r="BQ227" s="84"/>
      <c r="BR227" s="84"/>
      <c r="BS227" s="84"/>
      <c r="BT227" s="84"/>
      <c r="BU227" s="84"/>
      <c r="BV227" s="84"/>
      <c r="BW227" s="84"/>
      <c r="BX227" s="84"/>
      <c r="BY227" s="84"/>
      <c r="BZ227" s="84"/>
      <c r="CA227" s="84"/>
      <c r="CB227" s="84"/>
      <c r="CC227" s="84"/>
      <c r="CD227" s="84"/>
      <c r="CE227" s="84"/>
      <c r="CF227" s="84"/>
      <c r="CG227" s="84"/>
      <c r="CH227" s="84"/>
      <c r="CI227" s="84"/>
      <c r="CJ227" s="84"/>
      <c r="CK227" s="84"/>
      <c r="CL227" s="84"/>
      <c r="CM227" s="84"/>
      <c r="CN227" s="84"/>
      <c r="CO227" s="84"/>
      <c r="CP227" s="84"/>
      <c r="CQ227" s="84"/>
      <c r="CR227" s="84"/>
      <c r="CS227" s="84"/>
      <c r="CT227" s="84"/>
      <c r="CU227" s="84"/>
      <c r="CV227" s="84"/>
      <c r="CW227" s="84"/>
      <c r="CX227" s="84"/>
      <c r="CY227" s="84"/>
      <c r="CZ227" s="84"/>
      <c r="DA227" s="84"/>
      <c r="DB227" s="84"/>
      <c r="DC227" s="84"/>
      <c r="DD227" s="84"/>
      <c r="DE227" s="84"/>
      <c r="DF227" s="84"/>
      <c r="DG227" s="84"/>
      <c r="DH227" s="84"/>
      <c r="DI227" s="84"/>
      <c r="DJ227" s="84"/>
      <c r="DK227" s="84"/>
      <c r="DL227" s="84"/>
      <c r="DM227" s="84"/>
      <c r="DN227" s="84"/>
      <c r="DO227" s="84"/>
      <c r="DP227" s="84"/>
      <c r="DQ227" s="84"/>
      <c r="DR227" s="84"/>
      <c r="DS227" s="84"/>
      <c r="DT227" s="84"/>
      <c r="DU227" s="84"/>
      <c r="DV227" s="84"/>
      <c r="DW227" s="84"/>
      <c r="DX227" s="84"/>
      <c r="DY227" s="84"/>
      <c r="DZ227" s="84"/>
      <c r="EA227" s="84"/>
      <c r="EB227" s="84"/>
      <c r="EC227" s="84"/>
      <c r="ED227" s="84"/>
      <c r="EE227" s="84"/>
      <c r="EF227" s="84"/>
      <c r="EG227" s="84"/>
      <c r="EH227" s="84"/>
      <c r="EI227" s="84"/>
      <c r="EJ227" s="84"/>
      <c r="EK227" s="84"/>
      <c r="EL227" s="84"/>
      <c r="EM227" s="84"/>
      <c r="EN227" s="84"/>
      <c r="EO227" s="84"/>
      <c r="EP227" s="84"/>
      <c r="EQ227" s="84"/>
      <c r="ER227" s="84"/>
      <c r="ES227" s="84"/>
      <c r="ET227" s="84"/>
      <c r="EU227" s="84"/>
      <c r="EV227" s="84"/>
      <c r="EW227" s="84"/>
      <c r="EX227" s="84"/>
      <c r="EY227" s="84"/>
      <c r="EZ227" s="84"/>
      <c r="FA227" s="84"/>
      <c r="FB227" s="84"/>
      <c r="FC227" s="84"/>
      <c r="FD227" s="84"/>
      <c r="FE227" s="84"/>
      <c r="FF227" s="84"/>
      <c r="FG227" s="84"/>
      <c r="FH227" s="84"/>
      <c r="FI227" s="84"/>
      <c r="FJ227" s="84"/>
      <c r="FK227" s="84"/>
      <c r="FL227" s="84"/>
      <c r="FM227" s="84"/>
      <c r="FN227" s="84"/>
      <c r="FO227" s="84"/>
      <c r="FP227" s="84"/>
      <c r="FQ227" s="84"/>
      <c r="FR227" s="84"/>
      <c r="FS227" s="84"/>
      <c r="FT227" s="84"/>
      <c r="FU227" s="84"/>
      <c r="FV227" s="84"/>
      <c r="FW227" s="84"/>
      <c r="FX227" s="84"/>
      <c r="FY227" s="84"/>
      <c r="FZ227" s="84"/>
      <c r="GA227" s="84"/>
      <c r="GB227" s="84"/>
      <c r="GC227" s="84"/>
      <c r="GD227" s="84"/>
      <c r="GE227" s="84"/>
      <c r="GF227" s="84"/>
      <c r="GG227" s="84"/>
      <c r="GH227" s="84"/>
      <c r="GI227" s="84"/>
      <c r="GJ227" s="84"/>
      <c r="GK227" s="84"/>
      <c r="GL227" s="84"/>
      <c r="GM227" s="84"/>
      <c r="GN227" s="84"/>
      <c r="GO227" s="84"/>
      <c r="GP227" s="84"/>
      <c r="GQ227" s="84"/>
      <c r="GR227" s="84"/>
      <c r="GS227" s="84"/>
      <c r="GT227" s="84"/>
      <c r="GU227" s="84"/>
      <c r="GV227" s="84"/>
      <c r="GW227" s="84"/>
      <c r="GX227" s="84"/>
      <c r="GY227" s="84"/>
      <c r="GZ227" s="84"/>
      <c r="HA227" s="84"/>
      <c r="HB227" s="84"/>
      <c r="HC227" s="84"/>
      <c r="HD227" s="84"/>
      <c r="HE227" s="84"/>
      <c r="HF227" s="84"/>
      <c r="HG227" s="84"/>
      <c r="HH227" s="84"/>
      <c r="HI227" s="84"/>
      <c r="HJ227" s="84"/>
      <c r="HK227" s="84"/>
      <c r="HL227" s="84"/>
      <c r="HM227" s="84"/>
      <c r="HN227" s="84"/>
      <c r="HO227" s="84"/>
      <c r="HP227" s="84"/>
      <c r="HQ227" s="84"/>
      <c r="HR227" s="84"/>
      <c r="HS227" s="84"/>
      <c r="HT227" s="84"/>
      <c r="HU227" s="84"/>
      <c r="HV227" s="84"/>
      <c r="HW227" s="84"/>
      <c r="HX227" s="84"/>
      <c r="HY227" s="84"/>
      <c r="HZ227" s="84"/>
      <c r="IA227" s="84"/>
      <c r="IB227" s="84"/>
      <c r="IC227" s="84"/>
      <c r="ID227" s="84"/>
      <c r="IE227" s="84"/>
      <c r="IF227" s="84"/>
      <c r="IG227" s="84"/>
      <c r="IH227" s="84"/>
      <c r="II227" s="84"/>
      <c r="IJ227" s="84"/>
      <c r="IK227" s="84"/>
      <c r="IL227" s="84"/>
      <c r="IM227" s="84"/>
      <c r="IN227" s="84"/>
      <c r="IO227" s="84"/>
      <c r="IP227" s="84"/>
      <c r="IQ227" s="84"/>
      <c r="IR227" s="84"/>
      <c r="IS227" s="84"/>
      <c r="IT227" s="84"/>
      <c r="IU227" s="84"/>
      <c r="IV227" s="84"/>
      <c r="IW227" s="84"/>
      <c r="IX227" s="84"/>
      <c r="IY227" s="84"/>
      <c r="IZ227" s="84"/>
      <c r="JA227" s="84"/>
      <c r="JB227" s="84"/>
      <c r="JC227" s="84"/>
      <c r="JD227" s="84"/>
      <c r="JE227" s="84"/>
      <c r="JF227" s="84"/>
      <c r="JG227" s="84"/>
      <c r="JH227" s="84"/>
      <c r="JI227" s="84"/>
      <c r="JJ227" s="84"/>
      <c r="JK227" s="84"/>
      <c r="JL227" s="84"/>
      <c r="JM227" s="84"/>
      <c r="JN227" s="84"/>
      <c r="JO227" s="84"/>
      <c r="JP227" s="84"/>
      <c r="JQ227" s="84"/>
      <c r="JR227" s="84"/>
      <c r="JS227" s="84"/>
      <c r="JT227" s="84"/>
      <c r="JU227" s="84"/>
      <c r="JV227" s="84"/>
      <c r="JW227" s="84"/>
      <c r="JX227" s="84"/>
      <c r="JY227" s="84"/>
      <c r="JZ227" s="84"/>
      <c r="KA227" s="84"/>
      <c r="KB227" s="84"/>
      <c r="KC227" s="84"/>
      <c r="KD227" s="84"/>
      <c r="KE227" s="84"/>
      <c r="KF227" s="84"/>
      <c r="KG227" s="84"/>
      <c r="KH227" s="84"/>
      <c r="KI227" s="84"/>
      <c r="KJ227" s="84"/>
      <c r="KK227" s="84"/>
      <c r="KL227" s="84"/>
      <c r="KM227" s="84"/>
      <c r="KN227" s="84"/>
      <c r="KO227" s="84"/>
      <c r="KP227" s="84"/>
      <c r="KQ227" s="84"/>
      <c r="KR227" s="84"/>
      <c r="KS227" s="84"/>
      <c r="KT227" s="84"/>
      <c r="KU227" s="84"/>
      <c r="KV227" s="84"/>
      <c r="KW227" s="84"/>
      <c r="KX227" s="84"/>
      <c r="KY227" s="84"/>
      <c r="KZ227" s="84"/>
      <c r="LA227" s="84"/>
      <c r="LB227" s="84"/>
      <c r="LC227" s="84"/>
      <c r="LD227" s="84"/>
      <c r="LE227" s="84"/>
      <c r="LF227" s="84"/>
      <c r="LG227" s="84"/>
      <c r="LH227" s="84"/>
      <c r="LI227" s="84"/>
      <c r="LJ227" s="84"/>
      <c r="LK227" s="84"/>
      <c r="LL227" s="84"/>
      <c r="LM227" s="84"/>
      <c r="LN227" s="84"/>
      <c r="LO227" s="84"/>
      <c r="LP227" s="84"/>
      <c r="LQ227" s="84"/>
      <c r="LR227" s="84"/>
      <c r="LS227" s="84"/>
      <c r="LT227" s="84"/>
      <c r="LU227" s="84"/>
      <c r="LV227" s="84"/>
      <c r="LW227" s="84"/>
      <c r="LX227" s="84"/>
      <c r="LY227" s="84"/>
      <c r="LZ227" s="84"/>
      <c r="MA227" s="84"/>
      <c r="MB227" s="84"/>
      <c r="MC227" s="84"/>
      <c r="MD227" s="84"/>
      <c r="ME227" s="84"/>
      <c r="MF227" s="84"/>
      <c r="MG227" s="84"/>
      <c r="MH227" s="84"/>
      <c r="MI227" s="84"/>
      <c r="MJ227" s="84"/>
      <c r="MK227" s="84"/>
      <c r="ML227" s="84"/>
      <c r="MM227" s="84"/>
      <c r="MN227" s="84"/>
      <c r="MO227" s="84"/>
      <c r="MP227" s="84"/>
      <c r="MQ227" s="84"/>
      <c r="MR227" s="84"/>
      <c r="MS227" s="84"/>
      <c r="MT227" s="84"/>
      <c r="MU227" s="84"/>
      <c r="MV227" s="84"/>
      <c r="MW227" s="84"/>
      <c r="MX227" s="84"/>
      <c r="MY227" s="84"/>
      <c r="MZ227" s="84"/>
      <c r="NA227" s="84"/>
      <c r="NB227" s="84"/>
      <c r="NC227" s="84"/>
      <c r="ND227" s="84"/>
      <c r="NE227" s="84"/>
      <c r="NF227" s="84"/>
      <c r="NG227" s="84"/>
      <c r="NH227" s="84"/>
      <c r="NI227" s="84"/>
      <c r="NJ227" s="84"/>
      <c r="NK227" s="84"/>
      <c r="NL227" s="84"/>
      <c r="NM227" s="84"/>
      <c r="NN227" s="84"/>
      <c r="NO227" s="84"/>
      <c r="NP227" s="84"/>
      <c r="NQ227" s="84"/>
      <c r="NR227" s="84"/>
      <c r="NS227" s="84"/>
      <c r="NT227" s="84"/>
      <c r="NU227" s="84"/>
      <c r="NV227" s="84"/>
      <c r="NW227" s="84"/>
    </row>
    <row r="228" spans="1:387" s="40" customFormat="1" ht="100.5" customHeight="1" x14ac:dyDescent="0.25">
      <c r="A228" s="79"/>
      <c r="B228" s="79">
        <v>1</v>
      </c>
      <c r="C228" s="79"/>
      <c r="D228" s="79"/>
      <c r="E228" s="79"/>
      <c r="F228" s="30"/>
      <c r="G228" s="30"/>
      <c r="H228" s="30"/>
      <c r="I228" s="30"/>
      <c r="J228" s="30">
        <v>1</v>
      </c>
      <c r="K228" s="30"/>
      <c r="L228" s="30"/>
      <c r="M228" s="32" t="s">
        <v>1359</v>
      </c>
      <c r="N228" s="33" t="s">
        <v>48</v>
      </c>
      <c r="O228" s="3" t="s">
        <v>2324</v>
      </c>
      <c r="P228" s="34" t="s">
        <v>2325</v>
      </c>
      <c r="Q228" s="10" t="s">
        <v>2296</v>
      </c>
      <c r="R228" s="32" t="s">
        <v>2298</v>
      </c>
      <c r="S228" s="35" t="s">
        <v>2297</v>
      </c>
      <c r="T228" s="82">
        <v>44875</v>
      </c>
      <c r="U228" s="82">
        <v>44880</v>
      </c>
      <c r="V228" s="82">
        <v>46234</v>
      </c>
      <c r="W228" s="36">
        <v>85586563</v>
      </c>
      <c r="X228" s="19">
        <v>705233280</v>
      </c>
      <c r="Y228" s="19">
        <v>726390280</v>
      </c>
      <c r="Z228" s="19">
        <v>748181990</v>
      </c>
      <c r="AA228" s="19">
        <v>449532680</v>
      </c>
      <c r="AB228" s="22">
        <f t="shared" ref="AB228:AB230" si="58">W228+X228+Y228+Z228+AA228</f>
        <v>2714924793</v>
      </c>
      <c r="AC228" s="19">
        <v>0</v>
      </c>
      <c r="AD228" s="22">
        <f t="shared" ref="AD228:AD230" si="59">AB228+AC228</f>
        <v>2714924793</v>
      </c>
      <c r="AE228" s="20">
        <v>0</v>
      </c>
      <c r="AF228" s="22">
        <f t="shared" ref="AF228:AF230" si="60">AD228-AE228</f>
        <v>2714924793</v>
      </c>
      <c r="AG228" s="38" t="s">
        <v>375</v>
      </c>
      <c r="AH228" s="37" t="s">
        <v>696</v>
      </c>
      <c r="AI228" s="37" t="s">
        <v>478</v>
      </c>
      <c r="AJ228" s="39">
        <v>900407111</v>
      </c>
      <c r="AK228" s="39">
        <v>2</v>
      </c>
      <c r="AL228" s="37" t="s">
        <v>479</v>
      </c>
      <c r="AM228" s="39">
        <v>7425961</v>
      </c>
      <c r="AN228" s="108" t="s">
        <v>2299</v>
      </c>
      <c r="AO228" s="109" t="s">
        <v>20</v>
      </c>
      <c r="AP228" s="84"/>
      <c r="AQ228" s="84"/>
      <c r="AR228" s="84"/>
      <c r="AS228" s="84"/>
      <c r="AT228" s="84"/>
      <c r="AU228" s="84"/>
      <c r="AV228" s="84"/>
      <c r="AW228" s="84"/>
      <c r="AX228" s="84"/>
      <c r="AY228" s="84"/>
      <c r="AZ228" s="84"/>
      <c r="BA228" s="84"/>
      <c r="BB228" s="84"/>
      <c r="BC228" s="84"/>
      <c r="BD228" s="84"/>
      <c r="BE228" s="84"/>
      <c r="BF228" s="84"/>
      <c r="BG228" s="84"/>
      <c r="BH228" s="84"/>
      <c r="BI228" s="84"/>
      <c r="BJ228" s="84"/>
      <c r="BK228" s="84"/>
      <c r="BL228" s="84"/>
      <c r="BM228" s="84"/>
      <c r="BN228" s="84"/>
      <c r="BO228" s="84"/>
      <c r="BP228" s="84"/>
      <c r="BQ228" s="84"/>
      <c r="BR228" s="84"/>
      <c r="BS228" s="84"/>
      <c r="BT228" s="84"/>
      <c r="BU228" s="84"/>
      <c r="BV228" s="84"/>
      <c r="BW228" s="84"/>
      <c r="BX228" s="84"/>
      <c r="BY228" s="84"/>
      <c r="BZ228" s="84"/>
      <c r="CA228" s="84"/>
      <c r="CB228" s="84"/>
      <c r="CC228" s="84"/>
      <c r="CD228" s="84"/>
      <c r="CE228" s="84"/>
      <c r="CF228" s="84"/>
      <c r="CG228" s="84"/>
      <c r="CH228" s="84"/>
      <c r="CI228" s="84"/>
      <c r="CJ228" s="84"/>
      <c r="CK228" s="84"/>
      <c r="CL228" s="84"/>
      <c r="CM228" s="84"/>
      <c r="CN228" s="84"/>
      <c r="CO228" s="84"/>
      <c r="CP228" s="84"/>
      <c r="CQ228" s="84"/>
      <c r="CR228" s="84"/>
      <c r="CS228" s="84"/>
      <c r="CT228" s="84"/>
      <c r="CU228" s="84"/>
      <c r="CV228" s="84"/>
      <c r="CW228" s="84"/>
      <c r="CX228" s="84"/>
      <c r="CY228" s="84"/>
      <c r="CZ228" s="84"/>
      <c r="DA228" s="84"/>
      <c r="DB228" s="84"/>
      <c r="DC228" s="84"/>
      <c r="DD228" s="84"/>
      <c r="DE228" s="84"/>
      <c r="DF228" s="84"/>
      <c r="DG228" s="84"/>
      <c r="DH228" s="84"/>
      <c r="DI228" s="84"/>
      <c r="DJ228" s="84"/>
      <c r="DK228" s="84"/>
      <c r="DL228" s="84"/>
      <c r="DM228" s="84"/>
      <c r="DN228" s="84"/>
      <c r="DO228" s="84"/>
      <c r="DP228" s="84"/>
      <c r="DQ228" s="84"/>
      <c r="DR228" s="84"/>
      <c r="DS228" s="84"/>
      <c r="DT228" s="84"/>
      <c r="DU228" s="84"/>
      <c r="DV228" s="84"/>
      <c r="DW228" s="84"/>
      <c r="DX228" s="84"/>
      <c r="DY228" s="84"/>
      <c r="DZ228" s="84"/>
      <c r="EA228" s="84"/>
      <c r="EB228" s="84"/>
      <c r="EC228" s="84"/>
      <c r="ED228" s="84"/>
      <c r="EE228" s="84"/>
      <c r="EF228" s="84"/>
      <c r="EG228" s="84"/>
      <c r="EH228" s="84"/>
      <c r="EI228" s="84"/>
      <c r="EJ228" s="84"/>
      <c r="EK228" s="84"/>
      <c r="EL228" s="84"/>
      <c r="EM228" s="84"/>
      <c r="EN228" s="84"/>
      <c r="EO228" s="84"/>
      <c r="EP228" s="84"/>
      <c r="EQ228" s="84"/>
      <c r="ER228" s="84"/>
      <c r="ES228" s="84"/>
      <c r="ET228" s="84"/>
      <c r="EU228" s="84"/>
      <c r="EV228" s="84"/>
      <c r="EW228" s="84"/>
      <c r="EX228" s="84"/>
      <c r="EY228" s="84"/>
      <c r="EZ228" s="84"/>
      <c r="FA228" s="84"/>
      <c r="FB228" s="84"/>
      <c r="FC228" s="84"/>
      <c r="FD228" s="84"/>
      <c r="FE228" s="84"/>
      <c r="FF228" s="84"/>
      <c r="FG228" s="84"/>
      <c r="FH228" s="84"/>
      <c r="FI228" s="84"/>
      <c r="FJ228" s="84"/>
      <c r="FK228" s="84"/>
      <c r="FL228" s="84"/>
      <c r="FM228" s="84"/>
      <c r="FN228" s="84"/>
      <c r="FO228" s="84"/>
      <c r="FP228" s="84"/>
      <c r="FQ228" s="84"/>
      <c r="FR228" s="84"/>
      <c r="FS228" s="84"/>
      <c r="FT228" s="84"/>
      <c r="FU228" s="84"/>
      <c r="FV228" s="84"/>
      <c r="FW228" s="84"/>
      <c r="FX228" s="84"/>
      <c r="FY228" s="84"/>
      <c r="FZ228" s="84"/>
      <c r="GA228" s="84"/>
      <c r="GB228" s="84"/>
      <c r="GC228" s="84"/>
      <c r="GD228" s="84"/>
      <c r="GE228" s="84"/>
      <c r="GF228" s="84"/>
      <c r="GG228" s="84"/>
      <c r="GH228" s="84"/>
      <c r="GI228" s="84"/>
      <c r="GJ228" s="84"/>
      <c r="GK228" s="84"/>
      <c r="GL228" s="84"/>
      <c r="GM228" s="84"/>
      <c r="GN228" s="84"/>
      <c r="GO228" s="84"/>
      <c r="GP228" s="84"/>
      <c r="GQ228" s="84"/>
      <c r="GR228" s="84"/>
      <c r="GS228" s="84"/>
      <c r="GT228" s="84"/>
      <c r="GU228" s="84"/>
      <c r="GV228" s="84"/>
      <c r="GW228" s="84"/>
      <c r="GX228" s="84"/>
      <c r="GY228" s="84"/>
      <c r="GZ228" s="84"/>
      <c r="HA228" s="84"/>
      <c r="HB228" s="84"/>
      <c r="HC228" s="84"/>
      <c r="HD228" s="84"/>
      <c r="HE228" s="84"/>
      <c r="HF228" s="84"/>
      <c r="HG228" s="84"/>
      <c r="HH228" s="84"/>
      <c r="HI228" s="84"/>
      <c r="HJ228" s="84"/>
      <c r="HK228" s="84"/>
      <c r="HL228" s="84"/>
      <c r="HM228" s="84"/>
      <c r="HN228" s="84"/>
      <c r="HO228" s="84"/>
      <c r="HP228" s="84"/>
      <c r="HQ228" s="84"/>
      <c r="HR228" s="84"/>
      <c r="HS228" s="84"/>
      <c r="HT228" s="84"/>
      <c r="HU228" s="84"/>
      <c r="HV228" s="84"/>
      <c r="HW228" s="84"/>
      <c r="HX228" s="84"/>
      <c r="HY228" s="84"/>
      <c r="HZ228" s="84"/>
      <c r="IA228" s="84"/>
      <c r="IB228" s="84"/>
      <c r="IC228" s="84"/>
      <c r="ID228" s="84"/>
      <c r="IE228" s="84"/>
      <c r="IF228" s="84"/>
      <c r="IG228" s="84"/>
      <c r="IH228" s="84"/>
      <c r="II228" s="84"/>
      <c r="IJ228" s="84"/>
      <c r="IK228" s="84"/>
      <c r="IL228" s="84"/>
      <c r="IM228" s="84"/>
      <c r="IN228" s="84"/>
      <c r="IO228" s="84"/>
      <c r="IP228" s="84"/>
      <c r="IQ228" s="84"/>
      <c r="IR228" s="84"/>
      <c r="IS228" s="84"/>
      <c r="IT228" s="84"/>
      <c r="IU228" s="84"/>
      <c r="IV228" s="84"/>
      <c r="IW228" s="84"/>
      <c r="IX228" s="84"/>
      <c r="IY228" s="84"/>
      <c r="IZ228" s="84"/>
      <c r="JA228" s="84"/>
      <c r="JB228" s="84"/>
      <c r="JC228" s="84"/>
      <c r="JD228" s="84"/>
      <c r="JE228" s="84"/>
      <c r="JF228" s="84"/>
      <c r="JG228" s="84"/>
      <c r="JH228" s="84"/>
      <c r="JI228" s="84"/>
      <c r="JJ228" s="84"/>
      <c r="JK228" s="84"/>
      <c r="JL228" s="84"/>
      <c r="JM228" s="84"/>
      <c r="JN228" s="84"/>
      <c r="JO228" s="84"/>
      <c r="JP228" s="84"/>
      <c r="JQ228" s="84"/>
      <c r="JR228" s="84"/>
      <c r="JS228" s="84"/>
      <c r="JT228" s="84"/>
      <c r="JU228" s="84"/>
      <c r="JV228" s="84"/>
      <c r="JW228" s="84"/>
      <c r="JX228" s="84"/>
      <c r="JY228" s="84"/>
      <c r="JZ228" s="84"/>
      <c r="KA228" s="84"/>
      <c r="KB228" s="84"/>
      <c r="KC228" s="84"/>
      <c r="KD228" s="84"/>
      <c r="KE228" s="84"/>
      <c r="KF228" s="84"/>
      <c r="KG228" s="84"/>
      <c r="KH228" s="84"/>
      <c r="KI228" s="84"/>
      <c r="KJ228" s="84"/>
      <c r="KK228" s="84"/>
      <c r="KL228" s="84"/>
      <c r="KM228" s="84"/>
      <c r="KN228" s="84"/>
      <c r="KO228" s="84"/>
      <c r="KP228" s="84"/>
      <c r="KQ228" s="84"/>
      <c r="KR228" s="84"/>
      <c r="KS228" s="84"/>
      <c r="KT228" s="84"/>
      <c r="KU228" s="84"/>
      <c r="KV228" s="84"/>
      <c r="KW228" s="84"/>
      <c r="KX228" s="84"/>
      <c r="KY228" s="84"/>
      <c r="KZ228" s="84"/>
      <c r="LA228" s="84"/>
      <c r="LB228" s="84"/>
      <c r="LC228" s="84"/>
      <c r="LD228" s="84"/>
      <c r="LE228" s="84"/>
      <c r="LF228" s="84"/>
      <c r="LG228" s="84"/>
      <c r="LH228" s="84"/>
      <c r="LI228" s="84"/>
      <c r="LJ228" s="84"/>
      <c r="LK228" s="84"/>
      <c r="LL228" s="84"/>
      <c r="LM228" s="84"/>
      <c r="LN228" s="84"/>
      <c r="LO228" s="84"/>
      <c r="LP228" s="84"/>
      <c r="LQ228" s="84"/>
      <c r="LR228" s="84"/>
      <c r="LS228" s="84"/>
      <c r="LT228" s="84"/>
      <c r="LU228" s="84"/>
      <c r="LV228" s="84"/>
      <c r="LW228" s="84"/>
      <c r="LX228" s="84"/>
      <c r="LY228" s="84"/>
      <c r="LZ228" s="84"/>
      <c r="MA228" s="84"/>
      <c r="MB228" s="84"/>
      <c r="MC228" s="84"/>
      <c r="MD228" s="84"/>
      <c r="ME228" s="84"/>
      <c r="MF228" s="84"/>
      <c r="MG228" s="84"/>
      <c r="MH228" s="84"/>
      <c r="MI228" s="84"/>
      <c r="MJ228" s="84"/>
      <c r="MK228" s="84"/>
      <c r="ML228" s="84"/>
      <c r="MM228" s="84"/>
      <c r="MN228" s="84"/>
      <c r="MO228" s="84"/>
      <c r="MP228" s="84"/>
      <c r="MQ228" s="84"/>
      <c r="MR228" s="84"/>
      <c r="MS228" s="84"/>
      <c r="MT228" s="84"/>
      <c r="MU228" s="84"/>
      <c r="MV228" s="84"/>
      <c r="MW228" s="84"/>
      <c r="MX228" s="84"/>
      <c r="MY228" s="84"/>
      <c r="MZ228" s="84"/>
      <c r="NA228" s="84"/>
      <c r="NB228" s="84"/>
      <c r="NC228" s="84"/>
      <c r="ND228" s="84"/>
      <c r="NE228" s="84"/>
      <c r="NF228" s="84"/>
      <c r="NG228" s="84"/>
      <c r="NH228" s="84"/>
      <c r="NI228" s="84"/>
      <c r="NJ228" s="84"/>
      <c r="NK228" s="84"/>
      <c r="NL228" s="84"/>
      <c r="NM228" s="84"/>
      <c r="NN228" s="84"/>
      <c r="NO228" s="84"/>
      <c r="NP228" s="84"/>
      <c r="NQ228" s="84"/>
      <c r="NR228" s="84"/>
      <c r="NS228" s="84"/>
      <c r="NT228" s="84"/>
      <c r="NU228" s="84"/>
      <c r="NV228" s="84"/>
      <c r="NW228" s="84"/>
    </row>
    <row r="229" spans="1:387" s="40" customFormat="1" ht="125.25" customHeight="1" x14ac:dyDescent="0.25">
      <c r="A229" s="79"/>
      <c r="B229" s="79">
        <v>1</v>
      </c>
      <c r="C229" s="79"/>
      <c r="D229" s="79"/>
      <c r="E229" s="79"/>
      <c r="F229" s="30">
        <v>1</v>
      </c>
      <c r="G229" s="30"/>
      <c r="H229" s="30"/>
      <c r="I229" s="30"/>
      <c r="J229" s="30"/>
      <c r="K229" s="30"/>
      <c r="L229" s="30"/>
      <c r="M229" s="32" t="s">
        <v>1161</v>
      </c>
      <c r="N229" s="33" t="s">
        <v>309</v>
      </c>
      <c r="O229" s="3" t="s">
        <v>2446</v>
      </c>
      <c r="P229" s="34" t="s">
        <v>2447</v>
      </c>
      <c r="Q229" s="10" t="s">
        <v>2435</v>
      </c>
      <c r="R229" s="32" t="s">
        <v>2437</v>
      </c>
      <c r="S229" s="35" t="s">
        <v>2436</v>
      </c>
      <c r="T229" s="82">
        <v>44880</v>
      </c>
      <c r="U229" s="82">
        <v>44894</v>
      </c>
      <c r="V229" s="82">
        <v>44926</v>
      </c>
      <c r="W229" s="36">
        <v>931788000</v>
      </c>
      <c r="X229" s="19">
        <v>0</v>
      </c>
      <c r="Y229" s="19">
        <v>0</v>
      </c>
      <c r="Z229" s="19">
        <v>0</v>
      </c>
      <c r="AA229" s="19">
        <v>0</v>
      </c>
      <c r="AB229" s="22">
        <f t="shared" ref="AB229" si="61">W229+X229+Y229+Z229+AA229</f>
        <v>931788000</v>
      </c>
      <c r="AC229" s="19">
        <v>0</v>
      </c>
      <c r="AD229" s="22">
        <f t="shared" ref="AD229" si="62">AB229+AC229</f>
        <v>931788000</v>
      </c>
      <c r="AE229" s="20">
        <v>0</v>
      </c>
      <c r="AF229" s="22">
        <f t="shared" ref="AF229" si="63">AD229-AE229</f>
        <v>931788000</v>
      </c>
      <c r="AG229" s="38" t="s">
        <v>214</v>
      </c>
      <c r="AH229" s="37" t="s">
        <v>696</v>
      </c>
      <c r="AI229" s="37" t="s">
        <v>719</v>
      </c>
      <c r="AJ229" s="39">
        <v>890101553</v>
      </c>
      <c r="AK229" s="39">
        <v>4</v>
      </c>
      <c r="AL229" s="37" t="s">
        <v>720</v>
      </c>
      <c r="AM229" s="39">
        <v>9271200</v>
      </c>
      <c r="AN229" s="108" t="s">
        <v>2438</v>
      </c>
      <c r="AO229" s="109" t="s">
        <v>20</v>
      </c>
      <c r="AP229" s="84"/>
      <c r="AQ229" s="84"/>
      <c r="AR229" s="84"/>
      <c r="AS229" s="84"/>
      <c r="AT229" s="84"/>
      <c r="AU229" s="84"/>
      <c r="AV229" s="84"/>
      <c r="AW229" s="84"/>
      <c r="AX229" s="84"/>
      <c r="AY229" s="84"/>
      <c r="AZ229" s="84"/>
      <c r="BA229" s="84"/>
      <c r="BB229" s="84"/>
      <c r="BC229" s="84"/>
      <c r="BD229" s="84"/>
      <c r="BE229" s="84"/>
      <c r="BF229" s="84"/>
      <c r="BG229" s="84"/>
      <c r="BH229" s="84"/>
      <c r="BI229" s="84"/>
      <c r="BJ229" s="84"/>
      <c r="BK229" s="84"/>
      <c r="BL229" s="84"/>
      <c r="BM229" s="84"/>
      <c r="BN229" s="84"/>
      <c r="BO229" s="84"/>
      <c r="BP229" s="84"/>
      <c r="BQ229" s="84"/>
      <c r="BR229" s="84"/>
      <c r="BS229" s="84"/>
      <c r="BT229" s="84"/>
      <c r="BU229" s="84"/>
      <c r="BV229" s="84"/>
      <c r="BW229" s="84"/>
      <c r="BX229" s="84"/>
      <c r="BY229" s="84"/>
      <c r="BZ229" s="84"/>
      <c r="CA229" s="84"/>
      <c r="CB229" s="84"/>
      <c r="CC229" s="84"/>
      <c r="CD229" s="84"/>
      <c r="CE229" s="84"/>
      <c r="CF229" s="84"/>
      <c r="CG229" s="84"/>
      <c r="CH229" s="84"/>
      <c r="CI229" s="84"/>
      <c r="CJ229" s="84"/>
      <c r="CK229" s="84"/>
      <c r="CL229" s="84"/>
      <c r="CM229" s="84"/>
      <c r="CN229" s="84"/>
      <c r="CO229" s="84"/>
      <c r="CP229" s="84"/>
      <c r="CQ229" s="84"/>
      <c r="CR229" s="84"/>
      <c r="CS229" s="84"/>
      <c r="CT229" s="84"/>
      <c r="CU229" s="84"/>
      <c r="CV229" s="84"/>
      <c r="CW229" s="84"/>
      <c r="CX229" s="84"/>
      <c r="CY229" s="84"/>
      <c r="CZ229" s="84"/>
      <c r="DA229" s="84"/>
      <c r="DB229" s="84"/>
      <c r="DC229" s="84"/>
      <c r="DD229" s="84"/>
      <c r="DE229" s="84"/>
      <c r="DF229" s="84"/>
      <c r="DG229" s="84"/>
      <c r="DH229" s="84"/>
      <c r="DI229" s="84"/>
      <c r="DJ229" s="84"/>
      <c r="DK229" s="84"/>
      <c r="DL229" s="84"/>
      <c r="DM229" s="84"/>
      <c r="DN229" s="84"/>
      <c r="DO229" s="84"/>
      <c r="DP229" s="84"/>
      <c r="DQ229" s="84"/>
      <c r="DR229" s="84"/>
      <c r="DS229" s="84"/>
      <c r="DT229" s="84"/>
      <c r="DU229" s="84"/>
      <c r="DV229" s="84"/>
      <c r="DW229" s="84"/>
      <c r="DX229" s="84"/>
      <c r="DY229" s="84"/>
      <c r="DZ229" s="84"/>
      <c r="EA229" s="84"/>
      <c r="EB229" s="84"/>
      <c r="EC229" s="84"/>
      <c r="ED229" s="84"/>
      <c r="EE229" s="84"/>
      <c r="EF229" s="84"/>
      <c r="EG229" s="84"/>
      <c r="EH229" s="84"/>
      <c r="EI229" s="84"/>
      <c r="EJ229" s="84"/>
      <c r="EK229" s="84"/>
      <c r="EL229" s="84"/>
      <c r="EM229" s="84"/>
      <c r="EN229" s="84"/>
      <c r="EO229" s="84"/>
      <c r="EP229" s="84"/>
      <c r="EQ229" s="84"/>
      <c r="ER229" s="84"/>
      <c r="ES229" s="84"/>
      <c r="ET229" s="84"/>
      <c r="EU229" s="84"/>
      <c r="EV229" s="84"/>
      <c r="EW229" s="84"/>
      <c r="EX229" s="84"/>
      <c r="EY229" s="84"/>
      <c r="EZ229" s="84"/>
      <c r="FA229" s="84"/>
      <c r="FB229" s="84"/>
      <c r="FC229" s="84"/>
      <c r="FD229" s="84"/>
      <c r="FE229" s="84"/>
      <c r="FF229" s="84"/>
      <c r="FG229" s="84"/>
      <c r="FH229" s="84"/>
      <c r="FI229" s="84"/>
      <c r="FJ229" s="84"/>
      <c r="FK229" s="84"/>
      <c r="FL229" s="84"/>
      <c r="FM229" s="84"/>
      <c r="FN229" s="84"/>
      <c r="FO229" s="84"/>
      <c r="FP229" s="84"/>
      <c r="FQ229" s="84"/>
      <c r="FR229" s="84"/>
      <c r="FS229" s="84"/>
      <c r="FT229" s="84"/>
      <c r="FU229" s="84"/>
      <c r="FV229" s="84"/>
      <c r="FW229" s="84"/>
      <c r="FX229" s="84"/>
      <c r="FY229" s="84"/>
      <c r="FZ229" s="84"/>
      <c r="GA229" s="84"/>
      <c r="GB229" s="84"/>
      <c r="GC229" s="84"/>
      <c r="GD229" s="84"/>
      <c r="GE229" s="84"/>
      <c r="GF229" s="84"/>
      <c r="GG229" s="84"/>
      <c r="GH229" s="84"/>
      <c r="GI229" s="84"/>
      <c r="GJ229" s="84"/>
      <c r="GK229" s="84"/>
      <c r="GL229" s="84"/>
      <c r="GM229" s="84"/>
      <c r="GN229" s="84"/>
      <c r="GO229" s="84"/>
      <c r="GP229" s="84"/>
      <c r="GQ229" s="84"/>
      <c r="GR229" s="84"/>
      <c r="GS229" s="84"/>
      <c r="GT229" s="84"/>
      <c r="GU229" s="84"/>
      <c r="GV229" s="84"/>
      <c r="GW229" s="84"/>
      <c r="GX229" s="84"/>
      <c r="GY229" s="84"/>
      <c r="GZ229" s="84"/>
      <c r="HA229" s="84"/>
      <c r="HB229" s="84"/>
      <c r="HC229" s="84"/>
      <c r="HD229" s="84"/>
      <c r="HE229" s="84"/>
      <c r="HF229" s="84"/>
      <c r="HG229" s="84"/>
      <c r="HH229" s="84"/>
      <c r="HI229" s="84"/>
      <c r="HJ229" s="84"/>
      <c r="HK229" s="84"/>
      <c r="HL229" s="84"/>
      <c r="HM229" s="84"/>
      <c r="HN229" s="84"/>
      <c r="HO229" s="84"/>
      <c r="HP229" s="84"/>
      <c r="HQ229" s="84"/>
      <c r="HR229" s="84"/>
      <c r="HS229" s="84"/>
      <c r="HT229" s="84"/>
      <c r="HU229" s="84"/>
      <c r="HV229" s="84"/>
      <c r="HW229" s="84"/>
      <c r="HX229" s="84"/>
      <c r="HY229" s="84"/>
      <c r="HZ229" s="84"/>
      <c r="IA229" s="84"/>
      <c r="IB229" s="84"/>
      <c r="IC229" s="84"/>
      <c r="ID229" s="84"/>
      <c r="IE229" s="84"/>
      <c r="IF229" s="84"/>
      <c r="IG229" s="84"/>
      <c r="IH229" s="84"/>
      <c r="II229" s="84"/>
      <c r="IJ229" s="84"/>
      <c r="IK229" s="84"/>
      <c r="IL229" s="84"/>
      <c r="IM229" s="84"/>
      <c r="IN229" s="84"/>
      <c r="IO229" s="84"/>
      <c r="IP229" s="84"/>
      <c r="IQ229" s="84"/>
      <c r="IR229" s="84"/>
      <c r="IS229" s="84"/>
      <c r="IT229" s="84"/>
      <c r="IU229" s="84"/>
      <c r="IV229" s="84"/>
      <c r="IW229" s="84"/>
      <c r="IX229" s="84"/>
      <c r="IY229" s="84"/>
      <c r="IZ229" s="84"/>
      <c r="JA229" s="84"/>
      <c r="JB229" s="84"/>
      <c r="JC229" s="84"/>
      <c r="JD229" s="84"/>
      <c r="JE229" s="84"/>
      <c r="JF229" s="84"/>
      <c r="JG229" s="84"/>
      <c r="JH229" s="84"/>
      <c r="JI229" s="84"/>
      <c r="JJ229" s="84"/>
      <c r="JK229" s="84"/>
      <c r="JL229" s="84"/>
      <c r="JM229" s="84"/>
      <c r="JN229" s="84"/>
      <c r="JO229" s="84"/>
      <c r="JP229" s="84"/>
      <c r="JQ229" s="84"/>
      <c r="JR229" s="84"/>
      <c r="JS229" s="84"/>
      <c r="JT229" s="84"/>
      <c r="JU229" s="84"/>
      <c r="JV229" s="84"/>
      <c r="JW229" s="84"/>
      <c r="JX229" s="84"/>
      <c r="JY229" s="84"/>
      <c r="JZ229" s="84"/>
      <c r="KA229" s="84"/>
      <c r="KB229" s="84"/>
      <c r="KC229" s="84"/>
      <c r="KD229" s="84"/>
      <c r="KE229" s="84"/>
      <c r="KF229" s="84"/>
      <c r="KG229" s="84"/>
      <c r="KH229" s="84"/>
      <c r="KI229" s="84"/>
      <c r="KJ229" s="84"/>
      <c r="KK229" s="84"/>
      <c r="KL229" s="84"/>
      <c r="KM229" s="84"/>
      <c r="KN229" s="84"/>
      <c r="KO229" s="84"/>
      <c r="KP229" s="84"/>
      <c r="KQ229" s="84"/>
      <c r="KR229" s="84"/>
      <c r="KS229" s="84"/>
      <c r="KT229" s="84"/>
      <c r="KU229" s="84"/>
      <c r="KV229" s="84"/>
      <c r="KW229" s="84"/>
      <c r="KX229" s="84"/>
      <c r="KY229" s="84"/>
      <c r="KZ229" s="84"/>
      <c r="LA229" s="84"/>
      <c r="LB229" s="84"/>
      <c r="LC229" s="84"/>
      <c r="LD229" s="84"/>
      <c r="LE229" s="84"/>
      <c r="LF229" s="84"/>
      <c r="LG229" s="84"/>
      <c r="LH229" s="84"/>
      <c r="LI229" s="84"/>
      <c r="LJ229" s="84"/>
      <c r="LK229" s="84"/>
      <c r="LL229" s="84"/>
      <c r="LM229" s="84"/>
      <c r="LN229" s="84"/>
      <c r="LO229" s="84"/>
      <c r="LP229" s="84"/>
      <c r="LQ229" s="84"/>
      <c r="LR229" s="84"/>
      <c r="LS229" s="84"/>
      <c r="LT229" s="84"/>
      <c r="LU229" s="84"/>
      <c r="LV229" s="84"/>
      <c r="LW229" s="84"/>
      <c r="LX229" s="84"/>
      <c r="LY229" s="84"/>
      <c r="LZ229" s="84"/>
      <c r="MA229" s="84"/>
      <c r="MB229" s="84"/>
      <c r="MC229" s="84"/>
      <c r="MD229" s="84"/>
      <c r="ME229" s="84"/>
      <c r="MF229" s="84"/>
      <c r="MG229" s="84"/>
      <c r="MH229" s="84"/>
      <c r="MI229" s="84"/>
      <c r="MJ229" s="84"/>
      <c r="MK229" s="84"/>
      <c r="ML229" s="84"/>
      <c r="MM229" s="84"/>
      <c r="MN229" s="84"/>
      <c r="MO229" s="84"/>
      <c r="MP229" s="84"/>
      <c r="MQ229" s="84"/>
      <c r="MR229" s="84"/>
      <c r="MS229" s="84"/>
      <c r="MT229" s="84"/>
      <c r="MU229" s="84"/>
      <c r="MV229" s="84"/>
      <c r="MW229" s="84"/>
      <c r="MX229" s="84"/>
      <c r="MY229" s="84"/>
      <c r="MZ229" s="84"/>
      <c r="NA229" s="84"/>
      <c r="NB229" s="84"/>
      <c r="NC229" s="84"/>
      <c r="ND229" s="84"/>
      <c r="NE229" s="84"/>
      <c r="NF229" s="84"/>
      <c r="NG229" s="84"/>
      <c r="NH229" s="84"/>
      <c r="NI229" s="84"/>
      <c r="NJ229" s="84"/>
      <c r="NK229" s="84"/>
      <c r="NL229" s="84"/>
      <c r="NM229" s="84"/>
      <c r="NN229" s="84"/>
      <c r="NO229" s="84"/>
      <c r="NP229" s="84"/>
      <c r="NQ229" s="84"/>
      <c r="NR229" s="84"/>
      <c r="NS229" s="84"/>
      <c r="NT229" s="84"/>
      <c r="NU229" s="84"/>
      <c r="NV229" s="84"/>
      <c r="NW229" s="84"/>
    </row>
    <row r="230" spans="1:387" s="40" customFormat="1" ht="125.25" customHeight="1" x14ac:dyDescent="0.25">
      <c r="A230" s="79">
        <v>1</v>
      </c>
      <c r="B230" s="79"/>
      <c r="C230" s="79"/>
      <c r="D230" s="79"/>
      <c r="E230" s="79"/>
      <c r="F230" s="30"/>
      <c r="G230" s="30"/>
      <c r="H230" s="30"/>
      <c r="I230" s="30"/>
      <c r="J230" s="30">
        <v>1</v>
      </c>
      <c r="K230" s="30"/>
      <c r="L230" s="30"/>
      <c r="M230" s="32" t="s">
        <v>1253</v>
      </c>
      <c r="N230" s="33" t="s">
        <v>308</v>
      </c>
      <c r="O230" s="3" t="s">
        <v>2398</v>
      </c>
      <c r="P230" s="34" t="s">
        <v>2399</v>
      </c>
      <c r="Q230" s="10" t="s">
        <v>2385</v>
      </c>
      <c r="R230" s="32" t="s">
        <v>1191</v>
      </c>
      <c r="S230" s="35" t="s">
        <v>2386</v>
      </c>
      <c r="T230" s="82">
        <v>44880</v>
      </c>
      <c r="U230" s="82">
        <v>44893</v>
      </c>
      <c r="V230" s="82">
        <v>46234</v>
      </c>
      <c r="W230" s="36">
        <v>70549621</v>
      </c>
      <c r="X230" s="19">
        <v>882999060</v>
      </c>
      <c r="Y230" s="19">
        <v>909489036</v>
      </c>
      <c r="Z230" s="19">
        <v>936773712</v>
      </c>
      <c r="AA230" s="19">
        <v>562844870</v>
      </c>
      <c r="AB230" s="22">
        <f t="shared" si="58"/>
        <v>3362656299</v>
      </c>
      <c r="AC230" s="19">
        <v>0</v>
      </c>
      <c r="AD230" s="22">
        <f t="shared" si="59"/>
        <v>3362656299</v>
      </c>
      <c r="AE230" s="20">
        <v>0</v>
      </c>
      <c r="AF230" s="22">
        <f t="shared" si="60"/>
        <v>3362656299</v>
      </c>
      <c r="AG230" s="38" t="s">
        <v>2387</v>
      </c>
      <c r="AH230" s="37" t="s">
        <v>696</v>
      </c>
      <c r="AI230" s="37" t="s">
        <v>898</v>
      </c>
      <c r="AJ230" s="39">
        <v>860039431</v>
      </c>
      <c r="AK230" s="39">
        <v>0</v>
      </c>
      <c r="AL230" s="37" t="s">
        <v>2388</v>
      </c>
      <c r="AM230" s="39">
        <v>2454710</v>
      </c>
      <c r="AN230" s="108" t="s">
        <v>900</v>
      </c>
      <c r="AO230" s="109" t="s">
        <v>20</v>
      </c>
      <c r="AP230" s="84"/>
      <c r="AQ230" s="84"/>
      <c r="AR230" s="84"/>
      <c r="AS230" s="84"/>
      <c r="AT230" s="84"/>
      <c r="AU230" s="84"/>
      <c r="AV230" s="84"/>
      <c r="AW230" s="84"/>
      <c r="AX230" s="84"/>
      <c r="AY230" s="84"/>
      <c r="AZ230" s="84"/>
      <c r="BA230" s="84"/>
      <c r="BB230" s="84"/>
      <c r="BC230" s="84"/>
      <c r="BD230" s="84"/>
      <c r="BE230" s="84"/>
      <c r="BF230" s="84"/>
      <c r="BG230" s="84"/>
      <c r="BH230" s="84"/>
      <c r="BI230" s="84"/>
      <c r="BJ230" s="84"/>
      <c r="BK230" s="84"/>
      <c r="BL230" s="84"/>
      <c r="BM230" s="84"/>
      <c r="BN230" s="84"/>
      <c r="BO230" s="84"/>
      <c r="BP230" s="84"/>
      <c r="BQ230" s="84"/>
      <c r="BR230" s="84"/>
      <c r="BS230" s="84"/>
      <c r="BT230" s="84"/>
      <c r="BU230" s="84"/>
      <c r="BV230" s="84"/>
      <c r="BW230" s="84"/>
      <c r="BX230" s="84"/>
      <c r="BY230" s="84"/>
      <c r="BZ230" s="84"/>
      <c r="CA230" s="84"/>
      <c r="CB230" s="84"/>
      <c r="CC230" s="84"/>
      <c r="CD230" s="84"/>
      <c r="CE230" s="84"/>
      <c r="CF230" s="84"/>
      <c r="CG230" s="84"/>
      <c r="CH230" s="84"/>
      <c r="CI230" s="84"/>
      <c r="CJ230" s="84"/>
      <c r="CK230" s="84"/>
      <c r="CL230" s="84"/>
      <c r="CM230" s="84"/>
      <c r="CN230" s="84"/>
      <c r="CO230" s="84"/>
      <c r="CP230" s="84"/>
      <c r="CQ230" s="84"/>
      <c r="CR230" s="84"/>
      <c r="CS230" s="84"/>
      <c r="CT230" s="84"/>
      <c r="CU230" s="84"/>
      <c r="CV230" s="84"/>
      <c r="CW230" s="84"/>
      <c r="CX230" s="84"/>
      <c r="CY230" s="84"/>
      <c r="CZ230" s="84"/>
      <c r="DA230" s="84"/>
      <c r="DB230" s="84"/>
      <c r="DC230" s="84"/>
      <c r="DD230" s="84"/>
      <c r="DE230" s="84"/>
      <c r="DF230" s="84"/>
      <c r="DG230" s="84"/>
      <c r="DH230" s="84"/>
      <c r="DI230" s="84"/>
      <c r="DJ230" s="84"/>
      <c r="DK230" s="84"/>
      <c r="DL230" s="84"/>
      <c r="DM230" s="84"/>
      <c r="DN230" s="84"/>
      <c r="DO230" s="84"/>
      <c r="DP230" s="84"/>
      <c r="DQ230" s="84"/>
      <c r="DR230" s="84"/>
      <c r="DS230" s="84"/>
      <c r="DT230" s="84"/>
      <c r="DU230" s="84"/>
      <c r="DV230" s="84"/>
      <c r="DW230" s="84"/>
      <c r="DX230" s="84"/>
      <c r="DY230" s="84"/>
      <c r="DZ230" s="84"/>
      <c r="EA230" s="84"/>
      <c r="EB230" s="84"/>
      <c r="EC230" s="84"/>
      <c r="ED230" s="84"/>
      <c r="EE230" s="84"/>
      <c r="EF230" s="84"/>
      <c r="EG230" s="84"/>
      <c r="EH230" s="84"/>
      <c r="EI230" s="84"/>
      <c r="EJ230" s="84"/>
      <c r="EK230" s="84"/>
      <c r="EL230" s="84"/>
      <c r="EM230" s="84"/>
      <c r="EN230" s="84"/>
      <c r="EO230" s="84"/>
      <c r="EP230" s="84"/>
      <c r="EQ230" s="84"/>
      <c r="ER230" s="84"/>
      <c r="ES230" s="84"/>
      <c r="ET230" s="84"/>
      <c r="EU230" s="84"/>
      <c r="EV230" s="84"/>
      <c r="EW230" s="84"/>
      <c r="EX230" s="84"/>
      <c r="EY230" s="84"/>
      <c r="EZ230" s="84"/>
      <c r="FA230" s="84"/>
      <c r="FB230" s="84"/>
      <c r="FC230" s="84"/>
      <c r="FD230" s="84"/>
      <c r="FE230" s="84"/>
      <c r="FF230" s="84"/>
      <c r="FG230" s="84"/>
      <c r="FH230" s="84"/>
      <c r="FI230" s="84"/>
      <c r="FJ230" s="84"/>
      <c r="FK230" s="84"/>
      <c r="FL230" s="84"/>
      <c r="FM230" s="84"/>
      <c r="FN230" s="84"/>
      <c r="FO230" s="84"/>
      <c r="FP230" s="84"/>
      <c r="FQ230" s="84"/>
      <c r="FR230" s="84"/>
      <c r="FS230" s="84"/>
      <c r="FT230" s="84"/>
      <c r="FU230" s="84"/>
      <c r="FV230" s="84"/>
      <c r="FW230" s="84"/>
      <c r="FX230" s="84"/>
      <c r="FY230" s="84"/>
      <c r="FZ230" s="84"/>
      <c r="GA230" s="84"/>
      <c r="GB230" s="84"/>
      <c r="GC230" s="84"/>
      <c r="GD230" s="84"/>
      <c r="GE230" s="84"/>
      <c r="GF230" s="84"/>
      <c r="GG230" s="84"/>
      <c r="GH230" s="84"/>
      <c r="GI230" s="84"/>
      <c r="GJ230" s="84"/>
      <c r="GK230" s="84"/>
      <c r="GL230" s="84"/>
      <c r="GM230" s="84"/>
      <c r="GN230" s="84"/>
      <c r="GO230" s="84"/>
      <c r="GP230" s="84"/>
      <c r="GQ230" s="84"/>
      <c r="GR230" s="84"/>
      <c r="GS230" s="84"/>
      <c r="GT230" s="84"/>
      <c r="GU230" s="84"/>
      <c r="GV230" s="84"/>
      <c r="GW230" s="84"/>
      <c r="GX230" s="84"/>
      <c r="GY230" s="84"/>
      <c r="GZ230" s="84"/>
      <c r="HA230" s="84"/>
      <c r="HB230" s="84"/>
      <c r="HC230" s="84"/>
      <c r="HD230" s="84"/>
      <c r="HE230" s="84"/>
      <c r="HF230" s="84"/>
      <c r="HG230" s="84"/>
      <c r="HH230" s="84"/>
      <c r="HI230" s="84"/>
      <c r="HJ230" s="84"/>
      <c r="HK230" s="84"/>
      <c r="HL230" s="84"/>
      <c r="HM230" s="84"/>
      <c r="HN230" s="84"/>
      <c r="HO230" s="84"/>
      <c r="HP230" s="84"/>
      <c r="HQ230" s="84"/>
      <c r="HR230" s="84"/>
      <c r="HS230" s="84"/>
      <c r="HT230" s="84"/>
      <c r="HU230" s="84"/>
      <c r="HV230" s="84"/>
      <c r="HW230" s="84"/>
      <c r="HX230" s="84"/>
      <c r="HY230" s="84"/>
      <c r="HZ230" s="84"/>
      <c r="IA230" s="84"/>
      <c r="IB230" s="84"/>
      <c r="IC230" s="84"/>
      <c r="ID230" s="84"/>
      <c r="IE230" s="84"/>
      <c r="IF230" s="84"/>
      <c r="IG230" s="84"/>
      <c r="IH230" s="84"/>
      <c r="II230" s="84"/>
      <c r="IJ230" s="84"/>
      <c r="IK230" s="84"/>
      <c r="IL230" s="84"/>
      <c r="IM230" s="84"/>
      <c r="IN230" s="84"/>
      <c r="IO230" s="84"/>
      <c r="IP230" s="84"/>
      <c r="IQ230" s="84"/>
      <c r="IR230" s="84"/>
      <c r="IS230" s="84"/>
      <c r="IT230" s="84"/>
      <c r="IU230" s="84"/>
      <c r="IV230" s="84"/>
      <c r="IW230" s="84"/>
      <c r="IX230" s="84"/>
      <c r="IY230" s="84"/>
      <c r="IZ230" s="84"/>
      <c r="JA230" s="84"/>
      <c r="JB230" s="84"/>
      <c r="JC230" s="84"/>
      <c r="JD230" s="84"/>
      <c r="JE230" s="84"/>
      <c r="JF230" s="84"/>
      <c r="JG230" s="84"/>
      <c r="JH230" s="84"/>
      <c r="JI230" s="84"/>
      <c r="JJ230" s="84"/>
      <c r="JK230" s="84"/>
      <c r="JL230" s="84"/>
      <c r="JM230" s="84"/>
      <c r="JN230" s="84"/>
      <c r="JO230" s="84"/>
      <c r="JP230" s="84"/>
      <c r="JQ230" s="84"/>
      <c r="JR230" s="84"/>
      <c r="JS230" s="84"/>
      <c r="JT230" s="84"/>
      <c r="JU230" s="84"/>
      <c r="JV230" s="84"/>
      <c r="JW230" s="84"/>
      <c r="JX230" s="84"/>
      <c r="JY230" s="84"/>
      <c r="JZ230" s="84"/>
      <c r="KA230" s="84"/>
      <c r="KB230" s="84"/>
      <c r="KC230" s="84"/>
      <c r="KD230" s="84"/>
      <c r="KE230" s="84"/>
      <c r="KF230" s="84"/>
      <c r="KG230" s="84"/>
      <c r="KH230" s="84"/>
      <c r="KI230" s="84"/>
      <c r="KJ230" s="84"/>
      <c r="KK230" s="84"/>
      <c r="KL230" s="84"/>
      <c r="KM230" s="84"/>
      <c r="KN230" s="84"/>
      <c r="KO230" s="84"/>
      <c r="KP230" s="84"/>
      <c r="KQ230" s="84"/>
      <c r="KR230" s="84"/>
      <c r="KS230" s="84"/>
      <c r="KT230" s="84"/>
      <c r="KU230" s="84"/>
      <c r="KV230" s="84"/>
      <c r="KW230" s="84"/>
      <c r="KX230" s="84"/>
      <c r="KY230" s="84"/>
      <c r="KZ230" s="84"/>
      <c r="LA230" s="84"/>
      <c r="LB230" s="84"/>
      <c r="LC230" s="84"/>
      <c r="LD230" s="84"/>
      <c r="LE230" s="84"/>
      <c r="LF230" s="84"/>
      <c r="LG230" s="84"/>
      <c r="LH230" s="84"/>
      <c r="LI230" s="84"/>
      <c r="LJ230" s="84"/>
      <c r="LK230" s="84"/>
      <c r="LL230" s="84"/>
      <c r="LM230" s="84"/>
      <c r="LN230" s="84"/>
      <c r="LO230" s="84"/>
      <c r="LP230" s="84"/>
      <c r="LQ230" s="84"/>
      <c r="LR230" s="84"/>
      <c r="LS230" s="84"/>
      <c r="LT230" s="84"/>
      <c r="LU230" s="84"/>
      <c r="LV230" s="84"/>
      <c r="LW230" s="84"/>
      <c r="LX230" s="84"/>
      <c r="LY230" s="84"/>
      <c r="LZ230" s="84"/>
      <c r="MA230" s="84"/>
      <c r="MB230" s="84"/>
      <c r="MC230" s="84"/>
      <c r="MD230" s="84"/>
      <c r="ME230" s="84"/>
      <c r="MF230" s="84"/>
      <c r="MG230" s="84"/>
      <c r="MH230" s="84"/>
      <c r="MI230" s="84"/>
      <c r="MJ230" s="84"/>
      <c r="MK230" s="84"/>
      <c r="ML230" s="84"/>
      <c r="MM230" s="84"/>
      <c r="MN230" s="84"/>
      <c r="MO230" s="84"/>
      <c r="MP230" s="84"/>
      <c r="MQ230" s="84"/>
      <c r="MR230" s="84"/>
      <c r="MS230" s="84"/>
      <c r="MT230" s="84"/>
      <c r="MU230" s="84"/>
      <c r="MV230" s="84"/>
      <c r="MW230" s="84"/>
      <c r="MX230" s="84"/>
      <c r="MY230" s="84"/>
      <c r="MZ230" s="84"/>
      <c r="NA230" s="84"/>
      <c r="NB230" s="84"/>
      <c r="NC230" s="84"/>
      <c r="ND230" s="84"/>
      <c r="NE230" s="84"/>
      <c r="NF230" s="84"/>
      <c r="NG230" s="84"/>
      <c r="NH230" s="84"/>
      <c r="NI230" s="84"/>
      <c r="NJ230" s="84"/>
      <c r="NK230" s="84"/>
      <c r="NL230" s="84"/>
      <c r="NM230" s="84"/>
      <c r="NN230" s="84"/>
      <c r="NO230" s="84"/>
      <c r="NP230" s="84"/>
      <c r="NQ230" s="84"/>
      <c r="NR230" s="84"/>
      <c r="NS230" s="84"/>
      <c r="NT230" s="84"/>
      <c r="NU230" s="84"/>
      <c r="NV230" s="84"/>
      <c r="NW230" s="84"/>
    </row>
    <row r="231" spans="1:387" s="40" customFormat="1" ht="100.5" customHeight="1" x14ac:dyDescent="0.25">
      <c r="A231" s="79">
        <v>1</v>
      </c>
      <c r="B231" s="79"/>
      <c r="C231" s="79"/>
      <c r="D231" s="79"/>
      <c r="E231" s="79"/>
      <c r="F231" s="30"/>
      <c r="G231" s="30"/>
      <c r="H231" s="30"/>
      <c r="I231" s="30"/>
      <c r="J231" s="30">
        <v>1</v>
      </c>
      <c r="K231" s="30"/>
      <c r="L231" s="30"/>
      <c r="M231" s="32" t="s">
        <v>1327</v>
      </c>
      <c r="N231" s="33" t="s">
        <v>308</v>
      </c>
      <c r="O231" s="3" t="s">
        <v>2326</v>
      </c>
      <c r="P231" s="34" t="s">
        <v>2327</v>
      </c>
      <c r="Q231" s="10" t="s">
        <v>2310</v>
      </c>
      <c r="R231" s="32" t="s">
        <v>1685</v>
      </c>
      <c r="S231" s="35" t="s">
        <v>2311</v>
      </c>
      <c r="T231" s="82">
        <v>44876</v>
      </c>
      <c r="U231" s="82">
        <v>44882</v>
      </c>
      <c r="V231" s="82">
        <v>46234</v>
      </c>
      <c r="W231" s="36">
        <v>150150000</v>
      </c>
      <c r="X231" s="19">
        <v>1252851600</v>
      </c>
      <c r="Y231" s="19">
        <v>1290437148</v>
      </c>
      <c r="Z231" s="19">
        <v>1329150262</v>
      </c>
      <c r="AA231" s="19">
        <v>798597783</v>
      </c>
      <c r="AB231" s="22">
        <f t="shared" ref="AB231:AB232" si="64">W231+X231+Y231+Z231+AA231</f>
        <v>4821186793</v>
      </c>
      <c r="AC231" s="19">
        <v>0</v>
      </c>
      <c r="AD231" s="22">
        <f t="shared" ref="AD231:AD232" si="65">AB231+AC231</f>
        <v>4821186793</v>
      </c>
      <c r="AE231" s="20">
        <v>0</v>
      </c>
      <c r="AF231" s="22">
        <f t="shared" ref="AF231:AF232" si="66">AD231-AE231</f>
        <v>4821186793</v>
      </c>
      <c r="AG231" s="38" t="s">
        <v>33</v>
      </c>
      <c r="AH231" s="37" t="s">
        <v>696</v>
      </c>
      <c r="AI231" s="37" t="s">
        <v>478</v>
      </c>
      <c r="AJ231" s="39">
        <v>900407111</v>
      </c>
      <c r="AK231" s="39">
        <v>2</v>
      </c>
      <c r="AL231" s="37" t="s">
        <v>479</v>
      </c>
      <c r="AM231" s="39">
        <v>7425961</v>
      </c>
      <c r="AN231" s="108" t="s">
        <v>2299</v>
      </c>
      <c r="AO231" s="109" t="s">
        <v>20</v>
      </c>
      <c r="AP231" s="84"/>
      <c r="AQ231" s="84"/>
      <c r="AR231" s="84"/>
      <c r="AS231" s="84"/>
      <c r="AT231" s="84"/>
      <c r="AU231" s="84"/>
      <c r="AV231" s="84"/>
      <c r="AW231" s="84"/>
      <c r="AX231" s="84"/>
      <c r="AY231" s="84"/>
      <c r="AZ231" s="84"/>
      <c r="BA231" s="84"/>
      <c r="BB231" s="84"/>
      <c r="BC231" s="84"/>
      <c r="BD231" s="84"/>
      <c r="BE231" s="84"/>
      <c r="BF231" s="84"/>
      <c r="BG231" s="84"/>
      <c r="BH231" s="84"/>
      <c r="BI231" s="84"/>
      <c r="BJ231" s="84"/>
      <c r="BK231" s="84"/>
      <c r="BL231" s="84"/>
      <c r="BM231" s="84"/>
      <c r="BN231" s="84"/>
      <c r="BO231" s="84"/>
      <c r="BP231" s="84"/>
      <c r="BQ231" s="84"/>
      <c r="BR231" s="84"/>
      <c r="BS231" s="84"/>
      <c r="BT231" s="84"/>
      <c r="BU231" s="84"/>
      <c r="BV231" s="84"/>
      <c r="BW231" s="84"/>
      <c r="BX231" s="84"/>
      <c r="BY231" s="84"/>
      <c r="BZ231" s="84"/>
      <c r="CA231" s="84"/>
      <c r="CB231" s="84"/>
      <c r="CC231" s="84"/>
      <c r="CD231" s="84"/>
      <c r="CE231" s="84"/>
      <c r="CF231" s="84"/>
      <c r="CG231" s="84"/>
      <c r="CH231" s="84"/>
      <c r="CI231" s="84"/>
      <c r="CJ231" s="84"/>
      <c r="CK231" s="84"/>
      <c r="CL231" s="84"/>
      <c r="CM231" s="84"/>
      <c r="CN231" s="84"/>
      <c r="CO231" s="84"/>
      <c r="CP231" s="84"/>
      <c r="CQ231" s="84"/>
      <c r="CR231" s="84"/>
      <c r="CS231" s="84"/>
      <c r="CT231" s="84"/>
      <c r="CU231" s="84"/>
      <c r="CV231" s="84"/>
      <c r="CW231" s="84"/>
      <c r="CX231" s="84"/>
      <c r="CY231" s="84"/>
      <c r="CZ231" s="84"/>
      <c r="DA231" s="84"/>
      <c r="DB231" s="84"/>
      <c r="DC231" s="84"/>
      <c r="DD231" s="84"/>
      <c r="DE231" s="84"/>
      <c r="DF231" s="84"/>
      <c r="DG231" s="84"/>
      <c r="DH231" s="84"/>
      <c r="DI231" s="84"/>
      <c r="DJ231" s="84"/>
      <c r="DK231" s="84"/>
      <c r="DL231" s="84"/>
      <c r="DM231" s="84"/>
      <c r="DN231" s="84"/>
      <c r="DO231" s="84"/>
      <c r="DP231" s="84"/>
      <c r="DQ231" s="84"/>
      <c r="DR231" s="84"/>
      <c r="DS231" s="84"/>
      <c r="DT231" s="84"/>
      <c r="DU231" s="84"/>
      <c r="DV231" s="84"/>
      <c r="DW231" s="84"/>
      <c r="DX231" s="84"/>
      <c r="DY231" s="84"/>
      <c r="DZ231" s="84"/>
      <c r="EA231" s="84"/>
      <c r="EB231" s="84"/>
      <c r="EC231" s="84"/>
      <c r="ED231" s="84"/>
      <c r="EE231" s="84"/>
      <c r="EF231" s="84"/>
      <c r="EG231" s="84"/>
      <c r="EH231" s="84"/>
      <c r="EI231" s="84"/>
      <c r="EJ231" s="84"/>
      <c r="EK231" s="84"/>
      <c r="EL231" s="84"/>
      <c r="EM231" s="84"/>
      <c r="EN231" s="84"/>
      <c r="EO231" s="84"/>
      <c r="EP231" s="84"/>
      <c r="EQ231" s="84"/>
      <c r="ER231" s="84"/>
      <c r="ES231" s="84"/>
      <c r="ET231" s="84"/>
      <c r="EU231" s="84"/>
      <c r="EV231" s="84"/>
      <c r="EW231" s="84"/>
      <c r="EX231" s="84"/>
      <c r="EY231" s="84"/>
      <c r="EZ231" s="84"/>
      <c r="FA231" s="84"/>
      <c r="FB231" s="84"/>
      <c r="FC231" s="84"/>
      <c r="FD231" s="84"/>
      <c r="FE231" s="84"/>
      <c r="FF231" s="84"/>
      <c r="FG231" s="84"/>
      <c r="FH231" s="84"/>
      <c r="FI231" s="84"/>
      <c r="FJ231" s="84"/>
      <c r="FK231" s="84"/>
      <c r="FL231" s="84"/>
      <c r="FM231" s="84"/>
      <c r="FN231" s="84"/>
      <c r="FO231" s="84"/>
      <c r="FP231" s="84"/>
      <c r="FQ231" s="84"/>
      <c r="FR231" s="84"/>
      <c r="FS231" s="84"/>
      <c r="FT231" s="84"/>
      <c r="FU231" s="84"/>
      <c r="FV231" s="84"/>
      <c r="FW231" s="84"/>
      <c r="FX231" s="84"/>
      <c r="FY231" s="84"/>
      <c r="FZ231" s="84"/>
      <c r="GA231" s="84"/>
      <c r="GB231" s="84"/>
      <c r="GC231" s="84"/>
      <c r="GD231" s="84"/>
      <c r="GE231" s="84"/>
      <c r="GF231" s="84"/>
      <c r="GG231" s="84"/>
      <c r="GH231" s="84"/>
      <c r="GI231" s="84"/>
      <c r="GJ231" s="84"/>
      <c r="GK231" s="84"/>
      <c r="GL231" s="84"/>
      <c r="GM231" s="84"/>
      <c r="GN231" s="84"/>
      <c r="GO231" s="84"/>
      <c r="GP231" s="84"/>
      <c r="GQ231" s="84"/>
      <c r="GR231" s="84"/>
      <c r="GS231" s="84"/>
      <c r="GT231" s="84"/>
      <c r="GU231" s="84"/>
      <c r="GV231" s="84"/>
      <c r="GW231" s="84"/>
      <c r="GX231" s="84"/>
      <c r="GY231" s="84"/>
      <c r="GZ231" s="84"/>
      <c r="HA231" s="84"/>
      <c r="HB231" s="84"/>
      <c r="HC231" s="84"/>
      <c r="HD231" s="84"/>
      <c r="HE231" s="84"/>
      <c r="HF231" s="84"/>
      <c r="HG231" s="84"/>
      <c r="HH231" s="84"/>
      <c r="HI231" s="84"/>
      <c r="HJ231" s="84"/>
      <c r="HK231" s="84"/>
      <c r="HL231" s="84"/>
      <c r="HM231" s="84"/>
      <c r="HN231" s="84"/>
      <c r="HO231" s="84"/>
      <c r="HP231" s="84"/>
      <c r="HQ231" s="84"/>
      <c r="HR231" s="84"/>
      <c r="HS231" s="84"/>
      <c r="HT231" s="84"/>
      <c r="HU231" s="84"/>
      <c r="HV231" s="84"/>
      <c r="HW231" s="84"/>
      <c r="HX231" s="84"/>
      <c r="HY231" s="84"/>
      <c r="HZ231" s="84"/>
      <c r="IA231" s="84"/>
      <c r="IB231" s="84"/>
      <c r="IC231" s="84"/>
      <c r="ID231" s="84"/>
      <c r="IE231" s="84"/>
      <c r="IF231" s="84"/>
      <c r="IG231" s="84"/>
      <c r="IH231" s="84"/>
      <c r="II231" s="84"/>
      <c r="IJ231" s="84"/>
      <c r="IK231" s="84"/>
      <c r="IL231" s="84"/>
      <c r="IM231" s="84"/>
      <c r="IN231" s="84"/>
      <c r="IO231" s="84"/>
      <c r="IP231" s="84"/>
      <c r="IQ231" s="84"/>
      <c r="IR231" s="84"/>
      <c r="IS231" s="84"/>
      <c r="IT231" s="84"/>
      <c r="IU231" s="84"/>
      <c r="IV231" s="84"/>
      <c r="IW231" s="84"/>
      <c r="IX231" s="84"/>
      <c r="IY231" s="84"/>
      <c r="IZ231" s="84"/>
      <c r="JA231" s="84"/>
      <c r="JB231" s="84"/>
      <c r="JC231" s="84"/>
      <c r="JD231" s="84"/>
      <c r="JE231" s="84"/>
      <c r="JF231" s="84"/>
      <c r="JG231" s="84"/>
      <c r="JH231" s="84"/>
      <c r="JI231" s="84"/>
      <c r="JJ231" s="84"/>
      <c r="JK231" s="84"/>
      <c r="JL231" s="84"/>
      <c r="JM231" s="84"/>
      <c r="JN231" s="84"/>
      <c r="JO231" s="84"/>
      <c r="JP231" s="84"/>
      <c r="JQ231" s="84"/>
      <c r="JR231" s="84"/>
      <c r="JS231" s="84"/>
      <c r="JT231" s="84"/>
      <c r="JU231" s="84"/>
      <c r="JV231" s="84"/>
      <c r="JW231" s="84"/>
      <c r="JX231" s="84"/>
      <c r="JY231" s="84"/>
      <c r="JZ231" s="84"/>
      <c r="KA231" s="84"/>
      <c r="KB231" s="84"/>
      <c r="KC231" s="84"/>
      <c r="KD231" s="84"/>
      <c r="KE231" s="84"/>
      <c r="KF231" s="84"/>
      <c r="KG231" s="84"/>
      <c r="KH231" s="84"/>
      <c r="KI231" s="84"/>
      <c r="KJ231" s="84"/>
      <c r="KK231" s="84"/>
      <c r="KL231" s="84"/>
      <c r="KM231" s="84"/>
      <c r="KN231" s="84"/>
      <c r="KO231" s="84"/>
      <c r="KP231" s="84"/>
      <c r="KQ231" s="84"/>
      <c r="KR231" s="84"/>
      <c r="KS231" s="84"/>
      <c r="KT231" s="84"/>
      <c r="KU231" s="84"/>
      <c r="KV231" s="84"/>
      <c r="KW231" s="84"/>
      <c r="KX231" s="84"/>
      <c r="KY231" s="84"/>
      <c r="KZ231" s="84"/>
      <c r="LA231" s="84"/>
      <c r="LB231" s="84"/>
      <c r="LC231" s="84"/>
      <c r="LD231" s="84"/>
      <c r="LE231" s="84"/>
      <c r="LF231" s="84"/>
      <c r="LG231" s="84"/>
      <c r="LH231" s="84"/>
      <c r="LI231" s="84"/>
      <c r="LJ231" s="84"/>
      <c r="LK231" s="84"/>
      <c r="LL231" s="84"/>
      <c r="LM231" s="84"/>
      <c r="LN231" s="84"/>
      <c r="LO231" s="84"/>
      <c r="LP231" s="84"/>
      <c r="LQ231" s="84"/>
      <c r="LR231" s="84"/>
      <c r="LS231" s="84"/>
      <c r="LT231" s="84"/>
      <c r="LU231" s="84"/>
      <c r="LV231" s="84"/>
      <c r="LW231" s="84"/>
      <c r="LX231" s="84"/>
      <c r="LY231" s="84"/>
      <c r="LZ231" s="84"/>
      <c r="MA231" s="84"/>
      <c r="MB231" s="84"/>
      <c r="MC231" s="84"/>
      <c r="MD231" s="84"/>
      <c r="ME231" s="84"/>
      <c r="MF231" s="84"/>
      <c r="MG231" s="84"/>
      <c r="MH231" s="84"/>
      <c r="MI231" s="84"/>
      <c r="MJ231" s="84"/>
      <c r="MK231" s="84"/>
      <c r="ML231" s="84"/>
      <c r="MM231" s="84"/>
      <c r="MN231" s="84"/>
      <c r="MO231" s="84"/>
      <c r="MP231" s="84"/>
      <c r="MQ231" s="84"/>
      <c r="MR231" s="84"/>
      <c r="MS231" s="84"/>
      <c r="MT231" s="84"/>
      <c r="MU231" s="84"/>
      <c r="MV231" s="84"/>
      <c r="MW231" s="84"/>
      <c r="MX231" s="84"/>
      <c r="MY231" s="84"/>
      <c r="MZ231" s="84"/>
      <c r="NA231" s="84"/>
      <c r="NB231" s="84"/>
      <c r="NC231" s="84"/>
      <c r="ND231" s="84"/>
      <c r="NE231" s="84"/>
      <c r="NF231" s="84"/>
      <c r="NG231" s="84"/>
      <c r="NH231" s="84"/>
      <c r="NI231" s="84"/>
      <c r="NJ231" s="84"/>
      <c r="NK231" s="84"/>
      <c r="NL231" s="84"/>
      <c r="NM231" s="84"/>
      <c r="NN231" s="84"/>
      <c r="NO231" s="84"/>
      <c r="NP231" s="84"/>
      <c r="NQ231" s="84"/>
      <c r="NR231" s="84"/>
      <c r="NS231" s="84"/>
      <c r="NT231" s="84"/>
      <c r="NU231" s="84"/>
      <c r="NV231" s="84"/>
      <c r="NW231" s="84"/>
    </row>
    <row r="232" spans="1:387" s="40" customFormat="1" ht="125.25" customHeight="1" x14ac:dyDescent="0.25">
      <c r="A232" s="79">
        <v>1</v>
      </c>
      <c r="B232" s="79"/>
      <c r="C232" s="79"/>
      <c r="D232" s="79"/>
      <c r="E232" s="79"/>
      <c r="F232" s="30"/>
      <c r="G232" s="30"/>
      <c r="H232" s="30"/>
      <c r="I232" s="30"/>
      <c r="J232" s="30">
        <v>1</v>
      </c>
      <c r="K232" s="30"/>
      <c r="L232" s="30"/>
      <c r="M232" s="32" t="s">
        <v>1899</v>
      </c>
      <c r="N232" s="33" t="s">
        <v>308</v>
      </c>
      <c r="O232" s="3" t="s">
        <v>2400</v>
      </c>
      <c r="P232" s="34" t="s">
        <v>2401</v>
      </c>
      <c r="Q232" s="10" t="s">
        <v>2336</v>
      </c>
      <c r="R232" s="32" t="s">
        <v>1685</v>
      </c>
      <c r="S232" s="35" t="s">
        <v>2337</v>
      </c>
      <c r="T232" s="82">
        <v>44876</v>
      </c>
      <c r="U232" s="82">
        <v>44886</v>
      </c>
      <c r="V232" s="82">
        <v>46234</v>
      </c>
      <c r="W232" s="36">
        <v>115000000</v>
      </c>
      <c r="X232" s="19">
        <v>963732000</v>
      </c>
      <c r="Y232" s="19">
        <v>992643960</v>
      </c>
      <c r="Z232" s="19">
        <v>1022423279</v>
      </c>
      <c r="AA232" s="19">
        <v>614305986</v>
      </c>
      <c r="AB232" s="22">
        <f t="shared" si="64"/>
        <v>3708105225</v>
      </c>
      <c r="AC232" s="19">
        <v>0</v>
      </c>
      <c r="AD232" s="22">
        <f t="shared" si="65"/>
        <v>3708105225</v>
      </c>
      <c r="AE232" s="20">
        <v>0</v>
      </c>
      <c r="AF232" s="22">
        <f t="shared" si="66"/>
        <v>3708105225</v>
      </c>
      <c r="AG232" s="38" t="s">
        <v>581</v>
      </c>
      <c r="AH232" s="37" t="s">
        <v>696</v>
      </c>
      <c r="AI232" s="37" t="s">
        <v>661</v>
      </c>
      <c r="AJ232" s="39">
        <v>900789891</v>
      </c>
      <c r="AK232" s="39">
        <v>7</v>
      </c>
      <c r="AL232" s="37" t="s">
        <v>2302</v>
      </c>
      <c r="AM232" s="39">
        <v>7046446</v>
      </c>
      <c r="AN232" s="108" t="s">
        <v>168</v>
      </c>
      <c r="AO232" s="109" t="s">
        <v>20</v>
      </c>
      <c r="AP232" s="84"/>
      <c r="AQ232" s="84"/>
      <c r="AR232" s="84"/>
      <c r="AS232" s="84"/>
      <c r="AT232" s="84"/>
      <c r="AU232" s="84"/>
      <c r="AV232" s="84"/>
      <c r="AW232" s="84"/>
      <c r="AX232" s="84"/>
      <c r="AY232" s="84"/>
      <c r="AZ232" s="84"/>
      <c r="BA232" s="84"/>
      <c r="BB232" s="84"/>
      <c r="BC232" s="84"/>
      <c r="BD232" s="84"/>
      <c r="BE232" s="84"/>
      <c r="BF232" s="84"/>
      <c r="BG232" s="84"/>
      <c r="BH232" s="84"/>
      <c r="BI232" s="84"/>
      <c r="BJ232" s="84"/>
      <c r="BK232" s="84"/>
      <c r="BL232" s="84"/>
      <c r="BM232" s="84"/>
      <c r="BN232" s="84"/>
      <c r="BO232" s="84"/>
      <c r="BP232" s="84"/>
      <c r="BQ232" s="84"/>
      <c r="BR232" s="84"/>
      <c r="BS232" s="84"/>
      <c r="BT232" s="84"/>
      <c r="BU232" s="84"/>
      <c r="BV232" s="84"/>
      <c r="BW232" s="84"/>
      <c r="BX232" s="84"/>
      <c r="BY232" s="84"/>
      <c r="BZ232" s="84"/>
      <c r="CA232" s="84"/>
      <c r="CB232" s="84"/>
      <c r="CC232" s="84"/>
      <c r="CD232" s="84"/>
      <c r="CE232" s="84"/>
      <c r="CF232" s="84"/>
      <c r="CG232" s="84"/>
      <c r="CH232" s="84"/>
      <c r="CI232" s="84"/>
      <c r="CJ232" s="84"/>
      <c r="CK232" s="84"/>
      <c r="CL232" s="84"/>
      <c r="CM232" s="84"/>
      <c r="CN232" s="84"/>
      <c r="CO232" s="84"/>
      <c r="CP232" s="84"/>
      <c r="CQ232" s="84"/>
      <c r="CR232" s="84"/>
      <c r="CS232" s="84"/>
      <c r="CT232" s="84"/>
      <c r="CU232" s="84"/>
      <c r="CV232" s="84"/>
      <c r="CW232" s="84"/>
      <c r="CX232" s="84"/>
      <c r="CY232" s="84"/>
      <c r="CZ232" s="84"/>
      <c r="DA232" s="84"/>
      <c r="DB232" s="84"/>
      <c r="DC232" s="84"/>
      <c r="DD232" s="84"/>
      <c r="DE232" s="84"/>
      <c r="DF232" s="84"/>
      <c r="DG232" s="84"/>
      <c r="DH232" s="84"/>
      <c r="DI232" s="84"/>
      <c r="DJ232" s="84"/>
      <c r="DK232" s="84"/>
      <c r="DL232" s="84"/>
      <c r="DM232" s="84"/>
      <c r="DN232" s="84"/>
      <c r="DO232" s="84"/>
      <c r="DP232" s="84"/>
      <c r="DQ232" s="84"/>
      <c r="DR232" s="84"/>
      <c r="DS232" s="84"/>
      <c r="DT232" s="84"/>
      <c r="DU232" s="84"/>
      <c r="DV232" s="84"/>
      <c r="DW232" s="84"/>
      <c r="DX232" s="84"/>
      <c r="DY232" s="84"/>
      <c r="DZ232" s="84"/>
      <c r="EA232" s="84"/>
      <c r="EB232" s="84"/>
      <c r="EC232" s="84"/>
      <c r="ED232" s="84"/>
      <c r="EE232" s="84"/>
      <c r="EF232" s="84"/>
      <c r="EG232" s="84"/>
      <c r="EH232" s="84"/>
      <c r="EI232" s="84"/>
      <c r="EJ232" s="84"/>
      <c r="EK232" s="84"/>
      <c r="EL232" s="84"/>
      <c r="EM232" s="84"/>
      <c r="EN232" s="84"/>
      <c r="EO232" s="84"/>
      <c r="EP232" s="84"/>
      <c r="EQ232" s="84"/>
      <c r="ER232" s="84"/>
      <c r="ES232" s="84"/>
      <c r="ET232" s="84"/>
      <c r="EU232" s="84"/>
      <c r="EV232" s="84"/>
      <c r="EW232" s="84"/>
      <c r="EX232" s="84"/>
      <c r="EY232" s="84"/>
      <c r="EZ232" s="84"/>
      <c r="FA232" s="84"/>
      <c r="FB232" s="84"/>
      <c r="FC232" s="84"/>
      <c r="FD232" s="84"/>
      <c r="FE232" s="84"/>
      <c r="FF232" s="84"/>
      <c r="FG232" s="84"/>
      <c r="FH232" s="84"/>
      <c r="FI232" s="84"/>
      <c r="FJ232" s="84"/>
      <c r="FK232" s="84"/>
      <c r="FL232" s="84"/>
      <c r="FM232" s="84"/>
      <c r="FN232" s="84"/>
      <c r="FO232" s="84"/>
      <c r="FP232" s="84"/>
      <c r="FQ232" s="84"/>
      <c r="FR232" s="84"/>
      <c r="FS232" s="84"/>
      <c r="FT232" s="84"/>
      <c r="FU232" s="84"/>
      <c r="FV232" s="84"/>
      <c r="FW232" s="84"/>
      <c r="FX232" s="84"/>
      <c r="FY232" s="84"/>
      <c r="FZ232" s="84"/>
      <c r="GA232" s="84"/>
      <c r="GB232" s="84"/>
      <c r="GC232" s="84"/>
      <c r="GD232" s="84"/>
      <c r="GE232" s="84"/>
      <c r="GF232" s="84"/>
      <c r="GG232" s="84"/>
      <c r="GH232" s="84"/>
      <c r="GI232" s="84"/>
      <c r="GJ232" s="84"/>
      <c r="GK232" s="84"/>
      <c r="GL232" s="84"/>
      <c r="GM232" s="84"/>
      <c r="GN232" s="84"/>
      <c r="GO232" s="84"/>
      <c r="GP232" s="84"/>
      <c r="GQ232" s="84"/>
      <c r="GR232" s="84"/>
      <c r="GS232" s="84"/>
      <c r="GT232" s="84"/>
      <c r="GU232" s="84"/>
      <c r="GV232" s="84"/>
      <c r="GW232" s="84"/>
      <c r="GX232" s="84"/>
      <c r="GY232" s="84"/>
      <c r="GZ232" s="84"/>
      <c r="HA232" s="84"/>
      <c r="HB232" s="84"/>
      <c r="HC232" s="84"/>
      <c r="HD232" s="84"/>
      <c r="HE232" s="84"/>
      <c r="HF232" s="84"/>
      <c r="HG232" s="84"/>
      <c r="HH232" s="84"/>
      <c r="HI232" s="84"/>
      <c r="HJ232" s="84"/>
      <c r="HK232" s="84"/>
      <c r="HL232" s="84"/>
      <c r="HM232" s="84"/>
      <c r="HN232" s="84"/>
      <c r="HO232" s="84"/>
      <c r="HP232" s="84"/>
      <c r="HQ232" s="84"/>
      <c r="HR232" s="84"/>
      <c r="HS232" s="84"/>
      <c r="HT232" s="84"/>
      <c r="HU232" s="84"/>
      <c r="HV232" s="84"/>
      <c r="HW232" s="84"/>
      <c r="HX232" s="84"/>
      <c r="HY232" s="84"/>
      <c r="HZ232" s="84"/>
      <c r="IA232" s="84"/>
      <c r="IB232" s="84"/>
      <c r="IC232" s="84"/>
      <c r="ID232" s="84"/>
      <c r="IE232" s="84"/>
      <c r="IF232" s="84"/>
      <c r="IG232" s="84"/>
      <c r="IH232" s="84"/>
      <c r="II232" s="84"/>
      <c r="IJ232" s="84"/>
      <c r="IK232" s="84"/>
      <c r="IL232" s="84"/>
      <c r="IM232" s="84"/>
      <c r="IN232" s="84"/>
      <c r="IO232" s="84"/>
      <c r="IP232" s="84"/>
      <c r="IQ232" s="84"/>
      <c r="IR232" s="84"/>
      <c r="IS232" s="84"/>
      <c r="IT232" s="84"/>
      <c r="IU232" s="84"/>
      <c r="IV232" s="84"/>
      <c r="IW232" s="84"/>
      <c r="IX232" s="84"/>
      <c r="IY232" s="84"/>
      <c r="IZ232" s="84"/>
      <c r="JA232" s="84"/>
      <c r="JB232" s="84"/>
      <c r="JC232" s="84"/>
      <c r="JD232" s="84"/>
      <c r="JE232" s="84"/>
      <c r="JF232" s="84"/>
      <c r="JG232" s="84"/>
      <c r="JH232" s="84"/>
      <c r="JI232" s="84"/>
      <c r="JJ232" s="84"/>
      <c r="JK232" s="84"/>
      <c r="JL232" s="84"/>
      <c r="JM232" s="84"/>
      <c r="JN232" s="84"/>
      <c r="JO232" s="84"/>
      <c r="JP232" s="84"/>
      <c r="JQ232" s="84"/>
      <c r="JR232" s="84"/>
      <c r="JS232" s="84"/>
      <c r="JT232" s="84"/>
      <c r="JU232" s="84"/>
      <c r="JV232" s="84"/>
      <c r="JW232" s="84"/>
      <c r="JX232" s="84"/>
      <c r="JY232" s="84"/>
      <c r="JZ232" s="84"/>
      <c r="KA232" s="84"/>
      <c r="KB232" s="84"/>
      <c r="KC232" s="84"/>
      <c r="KD232" s="84"/>
      <c r="KE232" s="84"/>
      <c r="KF232" s="84"/>
      <c r="KG232" s="84"/>
      <c r="KH232" s="84"/>
      <c r="KI232" s="84"/>
      <c r="KJ232" s="84"/>
      <c r="KK232" s="84"/>
      <c r="KL232" s="84"/>
      <c r="KM232" s="84"/>
      <c r="KN232" s="84"/>
      <c r="KO232" s="84"/>
      <c r="KP232" s="84"/>
      <c r="KQ232" s="84"/>
      <c r="KR232" s="84"/>
      <c r="KS232" s="84"/>
      <c r="KT232" s="84"/>
      <c r="KU232" s="84"/>
      <c r="KV232" s="84"/>
      <c r="KW232" s="84"/>
      <c r="KX232" s="84"/>
      <c r="KY232" s="84"/>
      <c r="KZ232" s="84"/>
      <c r="LA232" s="84"/>
      <c r="LB232" s="84"/>
      <c r="LC232" s="84"/>
      <c r="LD232" s="84"/>
      <c r="LE232" s="84"/>
      <c r="LF232" s="84"/>
      <c r="LG232" s="84"/>
      <c r="LH232" s="84"/>
      <c r="LI232" s="84"/>
      <c r="LJ232" s="84"/>
      <c r="LK232" s="84"/>
      <c r="LL232" s="84"/>
      <c r="LM232" s="84"/>
      <c r="LN232" s="84"/>
      <c r="LO232" s="84"/>
      <c r="LP232" s="84"/>
      <c r="LQ232" s="84"/>
      <c r="LR232" s="84"/>
      <c r="LS232" s="84"/>
      <c r="LT232" s="84"/>
      <c r="LU232" s="84"/>
      <c r="LV232" s="84"/>
      <c r="LW232" s="84"/>
      <c r="LX232" s="84"/>
      <c r="LY232" s="84"/>
      <c r="LZ232" s="84"/>
      <c r="MA232" s="84"/>
      <c r="MB232" s="84"/>
      <c r="MC232" s="84"/>
      <c r="MD232" s="84"/>
      <c r="ME232" s="84"/>
      <c r="MF232" s="84"/>
      <c r="MG232" s="84"/>
      <c r="MH232" s="84"/>
      <c r="MI232" s="84"/>
      <c r="MJ232" s="84"/>
      <c r="MK232" s="84"/>
      <c r="ML232" s="84"/>
      <c r="MM232" s="84"/>
      <c r="MN232" s="84"/>
      <c r="MO232" s="84"/>
      <c r="MP232" s="84"/>
      <c r="MQ232" s="84"/>
      <c r="MR232" s="84"/>
      <c r="MS232" s="84"/>
      <c r="MT232" s="84"/>
      <c r="MU232" s="84"/>
      <c r="MV232" s="84"/>
      <c r="MW232" s="84"/>
      <c r="MX232" s="84"/>
      <c r="MY232" s="84"/>
      <c r="MZ232" s="84"/>
      <c r="NA232" s="84"/>
      <c r="NB232" s="84"/>
      <c r="NC232" s="84"/>
      <c r="ND232" s="84"/>
      <c r="NE232" s="84"/>
      <c r="NF232" s="84"/>
      <c r="NG232" s="84"/>
      <c r="NH232" s="84"/>
      <c r="NI232" s="84"/>
      <c r="NJ232" s="84"/>
      <c r="NK232" s="84"/>
      <c r="NL232" s="84"/>
      <c r="NM232" s="84"/>
      <c r="NN232" s="84"/>
      <c r="NO232" s="84"/>
      <c r="NP232" s="84"/>
      <c r="NQ232" s="84"/>
      <c r="NR232" s="84"/>
      <c r="NS232" s="84"/>
      <c r="NT232" s="84"/>
      <c r="NU232" s="84"/>
      <c r="NV232" s="84"/>
      <c r="NW232" s="84"/>
    </row>
    <row r="233" spans="1:387" s="40" customFormat="1" ht="100.5" customHeight="1" x14ac:dyDescent="0.25">
      <c r="A233" s="79">
        <v>1</v>
      </c>
      <c r="B233" s="79"/>
      <c r="C233" s="79"/>
      <c r="D233" s="79"/>
      <c r="E233" s="79"/>
      <c r="F233" s="30"/>
      <c r="G233" s="30"/>
      <c r="H233" s="30"/>
      <c r="I233" s="30"/>
      <c r="J233" s="30">
        <v>1</v>
      </c>
      <c r="K233" s="30"/>
      <c r="L233" s="30"/>
      <c r="M233" s="32" t="s">
        <v>1898</v>
      </c>
      <c r="N233" s="33" t="s">
        <v>308</v>
      </c>
      <c r="O233" s="3" t="s">
        <v>2328</v>
      </c>
      <c r="P233" s="34" t="s">
        <v>2329</v>
      </c>
      <c r="Q233" s="10" t="s">
        <v>2315</v>
      </c>
      <c r="R233" s="32" t="s">
        <v>196</v>
      </c>
      <c r="S233" s="35" t="s">
        <v>2316</v>
      </c>
      <c r="T233" s="82">
        <v>44880</v>
      </c>
      <c r="U233" s="82">
        <v>44883</v>
      </c>
      <c r="V233" s="82">
        <v>46234</v>
      </c>
      <c r="W233" s="36">
        <v>358290000</v>
      </c>
      <c r="X233" s="19">
        <v>2866320000</v>
      </c>
      <c r="Y233" s="19">
        <v>2952309600</v>
      </c>
      <c r="Z233" s="19">
        <v>3040878888</v>
      </c>
      <c r="AA233" s="19">
        <v>1827061399</v>
      </c>
      <c r="AB233" s="22">
        <f t="shared" ref="AB233:AB237" si="67">W233+X233+Y233+Z233+AA233</f>
        <v>11044859887</v>
      </c>
      <c r="AC233" s="19">
        <v>0</v>
      </c>
      <c r="AD233" s="22">
        <f t="shared" ref="AD233:AD237" si="68">AB233+AC233</f>
        <v>11044859887</v>
      </c>
      <c r="AE233" s="20">
        <v>0</v>
      </c>
      <c r="AF233" s="22">
        <f t="shared" ref="AF233:AF237" si="69">AD233-AE233</f>
        <v>11044859887</v>
      </c>
      <c r="AG233" s="38" t="s">
        <v>609</v>
      </c>
      <c r="AH233" s="37" t="s">
        <v>696</v>
      </c>
      <c r="AI233" s="37" t="s">
        <v>197</v>
      </c>
      <c r="AJ233" s="39">
        <v>900667685</v>
      </c>
      <c r="AK233" s="39">
        <v>2</v>
      </c>
      <c r="AL233" s="37" t="s">
        <v>1642</v>
      </c>
      <c r="AM233" s="39">
        <v>7046446</v>
      </c>
      <c r="AN233" s="108" t="s">
        <v>2317</v>
      </c>
      <c r="AO233" s="109" t="s">
        <v>20</v>
      </c>
      <c r="AP233" s="84"/>
      <c r="AQ233" s="84"/>
      <c r="AR233" s="84"/>
      <c r="AS233" s="84"/>
      <c r="AT233" s="84"/>
      <c r="AU233" s="84"/>
      <c r="AV233" s="84"/>
      <c r="AW233" s="84"/>
      <c r="AX233" s="84"/>
      <c r="AY233" s="84"/>
      <c r="AZ233" s="84"/>
      <c r="BA233" s="84"/>
      <c r="BB233" s="84"/>
      <c r="BC233" s="84"/>
      <c r="BD233" s="84"/>
      <c r="BE233" s="84"/>
      <c r="BF233" s="84"/>
      <c r="BG233" s="84"/>
      <c r="BH233" s="84"/>
      <c r="BI233" s="84"/>
      <c r="BJ233" s="84"/>
      <c r="BK233" s="84"/>
      <c r="BL233" s="84"/>
      <c r="BM233" s="84"/>
      <c r="BN233" s="84"/>
      <c r="BO233" s="84"/>
      <c r="BP233" s="84"/>
      <c r="BQ233" s="84"/>
      <c r="BR233" s="84"/>
      <c r="BS233" s="84"/>
      <c r="BT233" s="84"/>
      <c r="BU233" s="84"/>
      <c r="BV233" s="84"/>
      <c r="BW233" s="84"/>
      <c r="BX233" s="84"/>
      <c r="BY233" s="84"/>
      <c r="BZ233" s="84"/>
      <c r="CA233" s="84"/>
      <c r="CB233" s="84"/>
      <c r="CC233" s="84"/>
      <c r="CD233" s="84"/>
      <c r="CE233" s="84"/>
      <c r="CF233" s="84"/>
      <c r="CG233" s="84"/>
      <c r="CH233" s="84"/>
      <c r="CI233" s="84"/>
      <c r="CJ233" s="84"/>
      <c r="CK233" s="84"/>
      <c r="CL233" s="84"/>
      <c r="CM233" s="84"/>
      <c r="CN233" s="84"/>
      <c r="CO233" s="84"/>
      <c r="CP233" s="84"/>
      <c r="CQ233" s="84"/>
      <c r="CR233" s="84"/>
      <c r="CS233" s="84"/>
      <c r="CT233" s="84"/>
      <c r="CU233" s="84"/>
      <c r="CV233" s="84"/>
      <c r="CW233" s="84"/>
      <c r="CX233" s="84"/>
      <c r="CY233" s="84"/>
      <c r="CZ233" s="84"/>
      <c r="DA233" s="84"/>
      <c r="DB233" s="84"/>
      <c r="DC233" s="84"/>
      <c r="DD233" s="84"/>
      <c r="DE233" s="84"/>
      <c r="DF233" s="84"/>
      <c r="DG233" s="84"/>
      <c r="DH233" s="84"/>
      <c r="DI233" s="84"/>
      <c r="DJ233" s="84"/>
      <c r="DK233" s="84"/>
      <c r="DL233" s="84"/>
      <c r="DM233" s="84"/>
      <c r="DN233" s="84"/>
      <c r="DO233" s="84"/>
      <c r="DP233" s="84"/>
      <c r="DQ233" s="84"/>
      <c r="DR233" s="84"/>
      <c r="DS233" s="84"/>
      <c r="DT233" s="84"/>
      <c r="DU233" s="84"/>
      <c r="DV233" s="84"/>
      <c r="DW233" s="84"/>
      <c r="DX233" s="84"/>
      <c r="DY233" s="84"/>
      <c r="DZ233" s="84"/>
      <c r="EA233" s="84"/>
      <c r="EB233" s="84"/>
      <c r="EC233" s="84"/>
      <c r="ED233" s="84"/>
      <c r="EE233" s="84"/>
      <c r="EF233" s="84"/>
      <c r="EG233" s="84"/>
      <c r="EH233" s="84"/>
      <c r="EI233" s="84"/>
      <c r="EJ233" s="84"/>
      <c r="EK233" s="84"/>
      <c r="EL233" s="84"/>
      <c r="EM233" s="84"/>
      <c r="EN233" s="84"/>
      <c r="EO233" s="84"/>
      <c r="EP233" s="84"/>
      <c r="EQ233" s="84"/>
      <c r="ER233" s="84"/>
      <c r="ES233" s="84"/>
      <c r="ET233" s="84"/>
      <c r="EU233" s="84"/>
      <c r="EV233" s="84"/>
      <c r="EW233" s="84"/>
      <c r="EX233" s="84"/>
      <c r="EY233" s="84"/>
      <c r="EZ233" s="84"/>
      <c r="FA233" s="84"/>
      <c r="FB233" s="84"/>
      <c r="FC233" s="84"/>
      <c r="FD233" s="84"/>
      <c r="FE233" s="84"/>
      <c r="FF233" s="84"/>
      <c r="FG233" s="84"/>
      <c r="FH233" s="84"/>
      <c r="FI233" s="84"/>
      <c r="FJ233" s="84"/>
      <c r="FK233" s="84"/>
      <c r="FL233" s="84"/>
      <c r="FM233" s="84"/>
      <c r="FN233" s="84"/>
      <c r="FO233" s="84"/>
      <c r="FP233" s="84"/>
      <c r="FQ233" s="84"/>
      <c r="FR233" s="84"/>
      <c r="FS233" s="84"/>
      <c r="FT233" s="84"/>
      <c r="FU233" s="84"/>
      <c r="FV233" s="84"/>
      <c r="FW233" s="84"/>
      <c r="FX233" s="84"/>
      <c r="FY233" s="84"/>
      <c r="FZ233" s="84"/>
      <c r="GA233" s="84"/>
      <c r="GB233" s="84"/>
      <c r="GC233" s="84"/>
      <c r="GD233" s="84"/>
      <c r="GE233" s="84"/>
      <c r="GF233" s="84"/>
      <c r="GG233" s="84"/>
      <c r="GH233" s="84"/>
      <c r="GI233" s="84"/>
      <c r="GJ233" s="84"/>
      <c r="GK233" s="84"/>
      <c r="GL233" s="84"/>
      <c r="GM233" s="84"/>
      <c r="GN233" s="84"/>
      <c r="GO233" s="84"/>
      <c r="GP233" s="84"/>
      <c r="GQ233" s="84"/>
      <c r="GR233" s="84"/>
      <c r="GS233" s="84"/>
      <c r="GT233" s="84"/>
      <c r="GU233" s="84"/>
      <c r="GV233" s="84"/>
      <c r="GW233" s="84"/>
      <c r="GX233" s="84"/>
      <c r="GY233" s="84"/>
      <c r="GZ233" s="84"/>
      <c r="HA233" s="84"/>
      <c r="HB233" s="84"/>
      <c r="HC233" s="84"/>
      <c r="HD233" s="84"/>
      <c r="HE233" s="84"/>
      <c r="HF233" s="84"/>
      <c r="HG233" s="84"/>
      <c r="HH233" s="84"/>
      <c r="HI233" s="84"/>
      <c r="HJ233" s="84"/>
      <c r="HK233" s="84"/>
      <c r="HL233" s="84"/>
      <c r="HM233" s="84"/>
      <c r="HN233" s="84"/>
      <c r="HO233" s="84"/>
      <c r="HP233" s="84"/>
      <c r="HQ233" s="84"/>
      <c r="HR233" s="84"/>
      <c r="HS233" s="84"/>
      <c r="HT233" s="84"/>
      <c r="HU233" s="84"/>
      <c r="HV233" s="84"/>
      <c r="HW233" s="84"/>
      <c r="HX233" s="84"/>
      <c r="HY233" s="84"/>
      <c r="HZ233" s="84"/>
      <c r="IA233" s="84"/>
      <c r="IB233" s="84"/>
      <c r="IC233" s="84"/>
      <c r="ID233" s="84"/>
      <c r="IE233" s="84"/>
      <c r="IF233" s="84"/>
      <c r="IG233" s="84"/>
      <c r="IH233" s="84"/>
      <c r="II233" s="84"/>
      <c r="IJ233" s="84"/>
      <c r="IK233" s="84"/>
      <c r="IL233" s="84"/>
      <c r="IM233" s="84"/>
      <c r="IN233" s="84"/>
      <c r="IO233" s="84"/>
      <c r="IP233" s="84"/>
      <c r="IQ233" s="84"/>
      <c r="IR233" s="84"/>
      <c r="IS233" s="84"/>
      <c r="IT233" s="84"/>
      <c r="IU233" s="84"/>
      <c r="IV233" s="84"/>
      <c r="IW233" s="84"/>
      <c r="IX233" s="84"/>
      <c r="IY233" s="84"/>
      <c r="IZ233" s="84"/>
      <c r="JA233" s="84"/>
      <c r="JB233" s="84"/>
      <c r="JC233" s="84"/>
      <c r="JD233" s="84"/>
      <c r="JE233" s="84"/>
      <c r="JF233" s="84"/>
      <c r="JG233" s="84"/>
      <c r="JH233" s="84"/>
      <c r="JI233" s="84"/>
      <c r="JJ233" s="84"/>
      <c r="JK233" s="84"/>
      <c r="JL233" s="84"/>
      <c r="JM233" s="84"/>
      <c r="JN233" s="84"/>
      <c r="JO233" s="84"/>
      <c r="JP233" s="84"/>
      <c r="JQ233" s="84"/>
      <c r="JR233" s="84"/>
      <c r="JS233" s="84"/>
      <c r="JT233" s="84"/>
      <c r="JU233" s="84"/>
      <c r="JV233" s="84"/>
      <c r="JW233" s="84"/>
      <c r="JX233" s="84"/>
      <c r="JY233" s="84"/>
      <c r="JZ233" s="84"/>
      <c r="KA233" s="84"/>
      <c r="KB233" s="84"/>
      <c r="KC233" s="84"/>
      <c r="KD233" s="84"/>
      <c r="KE233" s="84"/>
      <c r="KF233" s="84"/>
      <c r="KG233" s="84"/>
      <c r="KH233" s="84"/>
      <c r="KI233" s="84"/>
      <c r="KJ233" s="84"/>
      <c r="KK233" s="84"/>
      <c r="KL233" s="84"/>
      <c r="KM233" s="84"/>
      <c r="KN233" s="84"/>
      <c r="KO233" s="84"/>
      <c r="KP233" s="84"/>
      <c r="KQ233" s="84"/>
      <c r="KR233" s="84"/>
      <c r="KS233" s="84"/>
      <c r="KT233" s="84"/>
      <c r="KU233" s="84"/>
      <c r="KV233" s="84"/>
      <c r="KW233" s="84"/>
      <c r="KX233" s="84"/>
      <c r="KY233" s="84"/>
      <c r="KZ233" s="84"/>
      <c r="LA233" s="84"/>
      <c r="LB233" s="84"/>
      <c r="LC233" s="84"/>
      <c r="LD233" s="84"/>
      <c r="LE233" s="84"/>
      <c r="LF233" s="84"/>
      <c r="LG233" s="84"/>
      <c r="LH233" s="84"/>
      <c r="LI233" s="84"/>
      <c r="LJ233" s="84"/>
      <c r="LK233" s="84"/>
      <c r="LL233" s="84"/>
      <c r="LM233" s="84"/>
      <c r="LN233" s="84"/>
      <c r="LO233" s="84"/>
      <c r="LP233" s="84"/>
      <c r="LQ233" s="84"/>
      <c r="LR233" s="84"/>
      <c r="LS233" s="84"/>
      <c r="LT233" s="84"/>
      <c r="LU233" s="84"/>
      <c r="LV233" s="84"/>
      <c r="LW233" s="84"/>
      <c r="LX233" s="84"/>
      <c r="LY233" s="84"/>
      <c r="LZ233" s="84"/>
      <c r="MA233" s="84"/>
      <c r="MB233" s="84"/>
      <c r="MC233" s="84"/>
      <c r="MD233" s="84"/>
      <c r="ME233" s="84"/>
      <c r="MF233" s="84"/>
      <c r="MG233" s="84"/>
      <c r="MH233" s="84"/>
      <c r="MI233" s="84"/>
      <c r="MJ233" s="84"/>
      <c r="MK233" s="84"/>
      <c r="ML233" s="84"/>
      <c r="MM233" s="84"/>
      <c r="MN233" s="84"/>
      <c r="MO233" s="84"/>
      <c r="MP233" s="84"/>
      <c r="MQ233" s="84"/>
      <c r="MR233" s="84"/>
      <c r="MS233" s="84"/>
      <c r="MT233" s="84"/>
      <c r="MU233" s="84"/>
      <c r="MV233" s="84"/>
      <c r="MW233" s="84"/>
      <c r="MX233" s="84"/>
      <c r="MY233" s="84"/>
      <c r="MZ233" s="84"/>
      <c r="NA233" s="84"/>
      <c r="NB233" s="84"/>
      <c r="NC233" s="84"/>
      <c r="ND233" s="84"/>
      <c r="NE233" s="84"/>
      <c r="NF233" s="84"/>
      <c r="NG233" s="84"/>
      <c r="NH233" s="84"/>
      <c r="NI233" s="84"/>
      <c r="NJ233" s="84"/>
      <c r="NK233" s="84"/>
      <c r="NL233" s="84"/>
      <c r="NM233" s="84"/>
      <c r="NN233" s="84"/>
      <c r="NO233" s="84"/>
      <c r="NP233" s="84"/>
      <c r="NQ233" s="84"/>
      <c r="NR233" s="84"/>
      <c r="NS233" s="84"/>
      <c r="NT233" s="84"/>
      <c r="NU233" s="84"/>
      <c r="NV233" s="84"/>
      <c r="NW233" s="84"/>
    </row>
    <row r="234" spans="1:387" s="40" customFormat="1" ht="100.5" customHeight="1" x14ac:dyDescent="0.25">
      <c r="A234" s="79">
        <v>1</v>
      </c>
      <c r="B234" s="79"/>
      <c r="C234" s="79"/>
      <c r="D234" s="79"/>
      <c r="E234" s="79"/>
      <c r="F234" s="30"/>
      <c r="G234" s="30"/>
      <c r="H234" s="30"/>
      <c r="I234" s="30"/>
      <c r="J234" s="30">
        <v>1</v>
      </c>
      <c r="K234" s="30"/>
      <c r="L234" s="30"/>
      <c r="M234" s="32" t="s">
        <v>1319</v>
      </c>
      <c r="N234" s="33" t="s">
        <v>308</v>
      </c>
      <c r="O234" s="3" t="s">
        <v>2402</v>
      </c>
      <c r="P234" s="34" t="s">
        <v>2403</v>
      </c>
      <c r="Q234" s="10" t="s">
        <v>2359</v>
      </c>
      <c r="R234" s="32" t="s">
        <v>1685</v>
      </c>
      <c r="S234" s="35" t="s">
        <v>2360</v>
      </c>
      <c r="T234" s="82">
        <v>44876</v>
      </c>
      <c r="U234" s="82">
        <v>44888</v>
      </c>
      <c r="V234" s="82">
        <v>46234</v>
      </c>
      <c r="W234" s="36">
        <v>191533500</v>
      </c>
      <c r="X234" s="19">
        <v>1532268000</v>
      </c>
      <c r="Y234" s="19">
        <v>1578236040</v>
      </c>
      <c r="Z234" s="19">
        <v>1625588064</v>
      </c>
      <c r="AA234" s="19">
        <v>976708264</v>
      </c>
      <c r="AB234" s="22">
        <f t="shared" si="67"/>
        <v>5904333868</v>
      </c>
      <c r="AC234" s="19">
        <v>0</v>
      </c>
      <c r="AD234" s="22">
        <f t="shared" si="68"/>
        <v>5904333868</v>
      </c>
      <c r="AE234" s="20">
        <v>0</v>
      </c>
      <c r="AF234" s="22">
        <f t="shared" si="69"/>
        <v>5904333868</v>
      </c>
      <c r="AG234" s="38" t="s">
        <v>2361</v>
      </c>
      <c r="AH234" s="37" t="s">
        <v>696</v>
      </c>
      <c r="AI234" s="37" t="s">
        <v>661</v>
      </c>
      <c r="AJ234" s="39">
        <v>900789891</v>
      </c>
      <c r="AK234" s="39">
        <v>7</v>
      </c>
      <c r="AL234" s="37" t="s">
        <v>2302</v>
      </c>
      <c r="AM234" s="39">
        <v>7046446</v>
      </c>
      <c r="AN234" s="108" t="s">
        <v>168</v>
      </c>
      <c r="AO234" s="109" t="s">
        <v>20</v>
      </c>
      <c r="AP234" s="84"/>
      <c r="AQ234" s="84"/>
      <c r="AR234" s="84"/>
      <c r="AS234" s="84"/>
      <c r="AT234" s="84"/>
      <c r="AU234" s="84"/>
      <c r="AV234" s="84"/>
      <c r="AW234" s="84"/>
      <c r="AX234" s="84"/>
      <c r="AY234" s="84"/>
      <c r="AZ234" s="84"/>
      <c r="BA234" s="84"/>
      <c r="BB234" s="84"/>
      <c r="BC234" s="84"/>
      <c r="BD234" s="84"/>
      <c r="BE234" s="84"/>
      <c r="BF234" s="84"/>
      <c r="BG234" s="84"/>
      <c r="BH234" s="84"/>
      <c r="BI234" s="84"/>
      <c r="BJ234" s="84"/>
      <c r="BK234" s="84"/>
      <c r="BL234" s="84"/>
      <c r="BM234" s="84"/>
      <c r="BN234" s="84"/>
      <c r="BO234" s="84"/>
      <c r="BP234" s="84"/>
      <c r="BQ234" s="84"/>
      <c r="BR234" s="84"/>
      <c r="BS234" s="84"/>
      <c r="BT234" s="84"/>
      <c r="BU234" s="84"/>
      <c r="BV234" s="84"/>
      <c r="BW234" s="84"/>
      <c r="BX234" s="84"/>
      <c r="BY234" s="84"/>
      <c r="BZ234" s="84"/>
      <c r="CA234" s="84"/>
      <c r="CB234" s="84"/>
      <c r="CC234" s="84"/>
      <c r="CD234" s="84"/>
      <c r="CE234" s="84"/>
      <c r="CF234" s="84"/>
      <c r="CG234" s="84"/>
      <c r="CH234" s="84"/>
      <c r="CI234" s="84"/>
      <c r="CJ234" s="84"/>
      <c r="CK234" s="84"/>
      <c r="CL234" s="84"/>
      <c r="CM234" s="84"/>
      <c r="CN234" s="84"/>
      <c r="CO234" s="84"/>
      <c r="CP234" s="84"/>
      <c r="CQ234" s="84"/>
      <c r="CR234" s="84"/>
      <c r="CS234" s="84"/>
      <c r="CT234" s="84"/>
      <c r="CU234" s="84"/>
      <c r="CV234" s="84"/>
      <c r="CW234" s="84"/>
      <c r="CX234" s="84"/>
      <c r="CY234" s="84"/>
      <c r="CZ234" s="84"/>
      <c r="DA234" s="84"/>
      <c r="DB234" s="84"/>
      <c r="DC234" s="84"/>
      <c r="DD234" s="84"/>
      <c r="DE234" s="84"/>
      <c r="DF234" s="84"/>
      <c r="DG234" s="84"/>
      <c r="DH234" s="84"/>
      <c r="DI234" s="84"/>
      <c r="DJ234" s="84"/>
      <c r="DK234" s="84"/>
      <c r="DL234" s="84"/>
      <c r="DM234" s="84"/>
      <c r="DN234" s="84"/>
      <c r="DO234" s="84"/>
      <c r="DP234" s="84"/>
      <c r="DQ234" s="84"/>
      <c r="DR234" s="84"/>
      <c r="DS234" s="84"/>
      <c r="DT234" s="84"/>
      <c r="DU234" s="84"/>
      <c r="DV234" s="84"/>
      <c r="DW234" s="84"/>
      <c r="DX234" s="84"/>
      <c r="DY234" s="84"/>
      <c r="DZ234" s="84"/>
      <c r="EA234" s="84"/>
      <c r="EB234" s="84"/>
      <c r="EC234" s="84"/>
      <c r="ED234" s="84"/>
      <c r="EE234" s="84"/>
      <c r="EF234" s="84"/>
      <c r="EG234" s="84"/>
      <c r="EH234" s="84"/>
      <c r="EI234" s="84"/>
      <c r="EJ234" s="84"/>
      <c r="EK234" s="84"/>
      <c r="EL234" s="84"/>
      <c r="EM234" s="84"/>
      <c r="EN234" s="84"/>
      <c r="EO234" s="84"/>
      <c r="EP234" s="84"/>
      <c r="EQ234" s="84"/>
      <c r="ER234" s="84"/>
      <c r="ES234" s="84"/>
      <c r="ET234" s="84"/>
      <c r="EU234" s="84"/>
      <c r="EV234" s="84"/>
      <c r="EW234" s="84"/>
      <c r="EX234" s="84"/>
      <c r="EY234" s="84"/>
      <c r="EZ234" s="84"/>
      <c r="FA234" s="84"/>
      <c r="FB234" s="84"/>
      <c r="FC234" s="84"/>
      <c r="FD234" s="84"/>
      <c r="FE234" s="84"/>
      <c r="FF234" s="84"/>
      <c r="FG234" s="84"/>
      <c r="FH234" s="84"/>
      <c r="FI234" s="84"/>
      <c r="FJ234" s="84"/>
      <c r="FK234" s="84"/>
      <c r="FL234" s="84"/>
      <c r="FM234" s="84"/>
      <c r="FN234" s="84"/>
      <c r="FO234" s="84"/>
      <c r="FP234" s="84"/>
      <c r="FQ234" s="84"/>
      <c r="FR234" s="84"/>
      <c r="FS234" s="84"/>
      <c r="FT234" s="84"/>
      <c r="FU234" s="84"/>
      <c r="FV234" s="84"/>
      <c r="FW234" s="84"/>
      <c r="FX234" s="84"/>
      <c r="FY234" s="84"/>
      <c r="FZ234" s="84"/>
      <c r="GA234" s="84"/>
      <c r="GB234" s="84"/>
      <c r="GC234" s="84"/>
      <c r="GD234" s="84"/>
      <c r="GE234" s="84"/>
      <c r="GF234" s="84"/>
      <c r="GG234" s="84"/>
      <c r="GH234" s="84"/>
      <c r="GI234" s="84"/>
      <c r="GJ234" s="84"/>
      <c r="GK234" s="84"/>
      <c r="GL234" s="84"/>
      <c r="GM234" s="84"/>
      <c r="GN234" s="84"/>
      <c r="GO234" s="84"/>
      <c r="GP234" s="84"/>
      <c r="GQ234" s="84"/>
      <c r="GR234" s="84"/>
      <c r="GS234" s="84"/>
      <c r="GT234" s="84"/>
      <c r="GU234" s="84"/>
      <c r="GV234" s="84"/>
      <c r="GW234" s="84"/>
      <c r="GX234" s="84"/>
      <c r="GY234" s="84"/>
      <c r="GZ234" s="84"/>
      <c r="HA234" s="84"/>
      <c r="HB234" s="84"/>
      <c r="HC234" s="84"/>
      <c r="HD234" s="84"/>
      <c r="HE234" s="84"/>
      <c r="HF234" s="84"/>
      <c r="HG234" s="84"/>
      <c r="HH234" s="84"/>
      <c r="HI234" s="84"/>
      <c r="HJ234" s="84"/>
      <c r="HK234" s="84"/>
      <c r="HL234" s="84"/>
      <c r="HM234" s="84"/>
      <c r="HN234" s="84"/>
      <c r="HO234" s="84"/>
      <c r="HP234" s="84"/>
      <c r="HQ234" s="84"/>
      <c r="HR234" s="84"/>
      <c r="HS234" s="84"/>
      <c r="HT234" s="84"/>
      <c r="HU234" s="84"/>
      <c r="HV234" s="84"/>
      <c r="HW234" s="84"/>
      <c r="HX234" s="84"/>
      <c r="HY234" s="84"/>
      <c r="HZ234" s="84"/>
      <c r="IA234" s="84"/>
      <c r="IB234" s="84"/>
      <c r="IC234" s="84"/>
      <c r="ID234" s="84"/>
      <c r="IE234" s="84"/>
      <c r="IF234" s="84"/>
      <c r="IG234" s="84"/>
      <c r="IH234" s="84"/>
      <c r="II234" s="84"/>
      <c r="IJ234" s="84"/>
      <c r="IK234" s="84"/>
      <c r="IL234" s="84"/>
      <c r="IM234" s="84"/>
      <c r="IN234" s="84"/>
      <c r="IO234" s="84"/>
      <c r="IP234" s="84"/>
      <c r="IQ234" s="84"/>
      <c r="IR234" s="84"/>
      <c r="IS234" s="84"/>
      <c r="IT234" s="84"/>
      <c r="IU234" s="84"/>
      <c r="IV234" s="84"/>
      <c r="IW234" s="84"/>
      <c r="IX234" s="84"/>
      <c r="IY234" s="84"/>
      <c r="IZ234" s="84"/>
      <c r="JA234" s="84"/>
      <c r="JB234" s="84"/>
      <c r="JC234" s="84"/>
      <c r="JD234" s="84"/>
      <c r="JE234" s="84"/>
      <c r="JF234" s="84"/>
      <c r="JG234" s="84"/>
      <c r="JH234" s="84"/>
      <c r="JI234" s="84"/>
      <c r="JJ234" s="84"/>
      <c r="JK234" s="84"/>
      <c r="JL234" s="84"/>
      <c r="JM234" s="84"/>
      <c r="JN234" s="84"/>
      <c r="JO234" s="84"/>
      <c r="JP234" s="84"/>
      <c r="JQ234" s="84"/>
      <c r="JR234" s="84"/>
      <c r="JS234" s="84"/>
      <c r="JT234" s="84"/>
      <c r="JU234" s="84"/>
      <c r="JV234" s="84"/>
      <c r="JW234" s="84"/>
      <c r="JX234" s="84"/>
      <c r="JY234" s="84"/>
      <c r="JZ234" s="84"/>
      <c r="KA234" s="84"/>
      <c r="KB234" s="84"/>
      <c r="KC234" s="84"/>
      <c r="KD234" s="84"/>
      <c r="KE234" s="84"/>
      <c r="KF234" s="84"/>
      <c r="KG234" s="84"/>
      <c r="KH234" s="84"/>
      <c r="KI234" s="84"/>
      <c r="KJ234" s="84"/>
      <c r="KK234" s="84"/>
      <c r="KL234" s="84"/>
      <c r="KM234" s="84"/>
      <c r="KN234" s="84"/>
      <c r="KO234" s="84"/>
      <c r="KP234" s="84"/>
      <c r="KQ234" s="84"/>
      <c r="KR234" s="84"/>
      <c r="KS234" s="84"/>
      <c r="KT234" s="84"/>
      <c r="KU234" s="84"/>
      <c r="KV234" s="84"/>
      <c r="KW234" s="84"/>
      <c r="KX234" s="84"/>
      <c r="KY234" s="84"/>
      <c r="KZ234" s="84"/>
      <c r="LA234" s="84"/>
      <c r="LB234" s="84"/>
      <c r="LC234" s="84"/>
      <c r="LD234" s="84"/>
      <c r="LE234" s="84"/>
      <c r="LF234" s="84"/>
      <c r="LG234" s="84"/>
      <c r="LH234" s="84"/>
      <c r="LI234" s="84"/>
      <c r="LJ234" s="84"/>
      <c r="LK234" s="84"/>
      <c r="LL234" s="84"/>
      <c r="LM234" s="84"/>
      <c r="LN234" s="84"/>
      <c r="LO234" s="84"/>
      <c r="LP234" s="84"/>
      <c r="LQ234" s="84"/>
      <c r="LR234" s="84"/>
      <c r="LS234" s="84"/>
      <c r="LT234" s="84"/>
      <c r="LU234" s="84"/>
      <c r="LV234" s="84"/>
      <c r="LW234" s="84"/>
      <c r="LX234" s="84"/>
      <c r="LY234" s="84"/>
      <c r="LZ234" s="84"/>
      <c r="MA234" s="84"/>
      <c r="MB234" s="84"/>
      <c r="MC234" s="84"/>
      <c r="MD234" s="84"/>
      <c r="ME234" s="84"/>
      <c r="MF234" s="84"/>
      <c r="MG234" s="84"/>
      <c r="MH234" s="84"/>
      <c r="MI234" s="84"/>
      <c r="MJ234" s="84"/>
      <c r="MK234" s="84"/>
      <c r="ML234" s="84"/>
      <c r="MM234" s="84"/>
      <c r="MN234" s="84"/>
      <c r="MO234" s="84"/>
      <c r="MP234" s="84"/>
      <c r="MQ234" s="84"/>
      <c r="MR234" s="84"/>
      <c r="MS234" s="84"/>
      <c r="MT234" s="84"/>
      <c r="MU234" s="84"/>
      <c r="MV234" s="84"/>
      <c r="MW234" s="84"/>
      <c r="MX234" s="84"/>
      <c r="MY234" s="84"/>
      <c r="MZ234" s="84"/>
      <c r="NA234" s="84"/>
      <c r="NB234" s="84"/>
      <c r="NC234" s="84"/>
      <c r="ND234" s="84"/>
      <c r="NE234" s="84"/>
      <c r="NF234" s="84"/>
      <c r="NG234" s="84"/>
      <c r="NH234" s="84"/>
      <c r="NI234" s="84"/>
      <c r="NJ234" s="84"/>
      <c r="NK234" s="84"/>
      <c r="NL234" s="84"/>
      <c r="NM234" s="84"/>
      <c r="NN234" s="84"/>
      <c r="NO234" s="84"/>
      <c r="NP234" s="84"/>
      <c r="NQ234" s="84"/>
      <c r="NR234" s="84"/>
      <c r="NS234" s="84"/>
      <c r="NT234" s="84"/>
      <c r="NU234" s="84"/>
      <c r="NV234" s="84"/>
      <c r="NW234" s="84"/>
    </row>
    <row r="235" spans="1:387" s="40" customFormat="1" ht="100.5" customHeight="1" x14ac:dyDescent="0.25">
      <c r="A235" s="79">
        <v>1</v>
      </c>
      <c r="B235" s="79"/>
      <c r="C235" s="79"/>
      <c r="D235" s="79"/>
      <c r="E235" s="79"/>
      <c r="F235" s="30"/>
      <c r="G235" s="30"/>
      <c r="H235" s="30"/>
      <c r="I235" s="30"/>
      <c r="J235" s="30">
        <v>1</v>
      </c>
      <c r="K235" s="30"/>
      <c r="L235" s="30"/>
      <c r="M235" s="32" t="s">
        <v>1900</v>
      </c>
      <c r="N235" s="33" t="s">
        <v>308</v>
      </c>
      <c r="O235" s="3" t="s">
        <v>2404</v>
      </c>
      <c r="P235" s="34" t="s">
        <v>2405</v>
      </c>
      <c r="Q235" s="10" t="s">
        <v>2354</v>
      </c>
      <c r="R235" s="32" t="s">
        <v>1685</v>
      </c>
      <c r="S235" s="35" t="s">
        <v>2355</v>
      </c>
      <c r="T235" s="82">
        <v>44879</v>
      </c>
      <c r="U235" s="82">
        <v>44888</v>
      </c>
      <c r="V235" s="82">
        <v>46234</v>
      </c>
      <c r="W235" s="36">
        <v>80583842</v>
      </c>
      <c r="X235" s="19">
        <v>664010853.96000004</v>
      </c>
      <c r="Y235" s="19">
        <v>683931179.58000004</v>
      </c>
      <c r="Z235" s="19">
        <v>704449114.97000003</v>
      </c>
      <c r="AA235" s="19">
        <v>423256509.91000003</v>
      </c>
      <c r="AB235" s="22">
        <f t="shared" ref="AB235:AB236" si="70">W235+X235+Y235+Z235+AA235</f>
        <v>2556231500.4200001</v>
      </c>
      <c r="AC235" s="19">
        <v>0</v>
      </c>
      <c r="AD235" s="22">
        <f t="shared" ref="AD235:AD236" si="71">AB235+AC235</f>
        <v>2556231500.4200001</v>
      </c>
      <c r="AE235" s="20">
        <v>0</v>
      </c>
      <c r="AF235" s="22">
        <f t="shared" ref="AF235:AF236" si="72">AD235-AE235</f>
        <v>2556231500.4200001</v>
      </c>
      <c r="AG235" s="38" t="s">
        <v>2356</v>
      </c>
      <c r="AH235" s="37" t="s">
        <v>696</v>
      </c>
      <c r="AI235" s="37" t="s">
        <v>661</v>
      </c>
      <c r="AJ235" s="39">
        <v>900789891</v>
      </c>
      <c r="AK235" s="39">
        <v>7</v>
      </c>
      <c r="AL235" s="37" t="s">
        <v>2302</v>
      </c>
      <c r="AM235" s="39">
        <v>7046446</v>
      </c>
      <c r="AN235" s="108" t="s">
        <v>168</v>
      </c>
      <c r="AO235" s="109" t="s">
        <v>20</v>
      </c>
      <c r="AP235" s="84"/>
      <c r="AQ235" s="84"/>
      <c r="AR235" s="84"/>
      <c r="AS235" s="84"/>
      <c r="AT235" s="84"/>
      <c r="AU235" s="84"/>
      <c r="AV235" s="84"/>
      <c r="AW235" s="84"/>
      <c r="AX235" s="84"/>
      <c r="AY235" s="84"/>
      <c r="AZ235" s="84"/>
      <c r="BA235" s="84"/>
      <c r="BB235" s="84"/>
      <c r="BC235" s="84"/>
      <c r="BD235" s="84"/>
      <c r="BE235" s="84"/>
      <c r="BF235" s="84"/>
      <c r="BG235" s="84"/>
      <c r="BH235" s="84"/>
      <c r="BI235" s="84"/>
      <c r="BJ235" s="84"/>
      <c r="BK235" s="84"/>
      <c r="BL235" s="84"/>
      <c r="BM235" s="84"/>
      <c r="BN235" s="84"/>
      <c r="BO235" s="84"/>
      <c r="BP235" s="84"/>
      <c r="BQ235" s="84"/>
      <c r="BR235" s="84"/>
      <c r="BS235" s="84"/>
      <c r="BT235" s="84"/>
      <c r="BU235" s="84"/>
      <c r="BV235" s="84"/>
      <c r="BW235" s="84"/>
      <c r="BX235" s="84"/>
      <c r="BY235" s="84"/>
      <c r="BZ235" s="84"/>
      <c r="CA235" s="84"/>
      <c r="CB235" s="84"/>
      <c r="CC235" s="84"/>
      <c r="CD235" s="84"/>
      <c r="CE235" s="84"/>
      <c r="CF235" s="84"/>
      <c r="CG235" s="84"/>
      <c r="CH235" s="84"/>
      <c r="CI235" s="84"/>
      <c r="CJ235" s="84"/>
      <c r="CK235" s="84"/>
      <c r="CL235" s="84"/>
      <c r="CM235" s="84"/>
      <c r="CN235" s="84"/>
      <c r="CO235" s="84"/>
      <c r="CP235" s="84"/>
      <c r="CQ235" s="84"/>
      <c r="CR235" s="84"/>
      <c r="CS235" s="84"/>
      <c r="CT235" s="84"/>
      <c r="CU235" s="84"/>
      <c r="CV235" s="84"/>
      <c r="CW235" s="84"/>
      <c r="CX235" s="84"/>
      <c r="CY235" s="84"/>
      <c r="CZ235" s="84"/>
      <c r="DA235" s="84"/>
      <c r="DB235" s="84"/>
      <c r="DC235" s="84"/>
      <c r="DD235" s="84"/>
      <c r="DE235" s="84"/>
      <c r="DF235" s="84"/>
      <c r="DG235" s="84"/>
      <c r="DH235" s="84"/>
      <c r="DI235" s="84"/>
      <c r="DJ235" s="84"/>
      <c r="DK235" s="84"/>
      <c r="DL235" s="84"/>
      <c r="DM235" s="84"/>
      <c r="DN235" s="84"/>
      <c r="DO235" s="84"/>
      <c r="DP235" s="84"/>
      <c r="DQ235" s="84"/>
      <c r="DR235" s="84"/>
      <c r="DS235" s="84"/>
      <c r="DT235" s="84"/>
      <c r="DU235" s="84"/>
      <c r="DV235" s="84"/>
      <c r="DW235" s="84"/>
      <c r="DX235" s="84"/>
      <c r="DY235" s="84"/>
      <c r="DZ235" s="84"/>
      <c r="EA235" s="84"/>
      <c r="EB235" s="84"/>
      <c r="EC235" s="84"/>
      <c r="ED235" s="84"/>
      <c r="EE235" s="84"/>
      <c r="EF235" s="84"/>
      <c r="EG235" s="84"/>
      <c r="EH235" s="84"/>
      <c r="EI235" s="84"/>
      <c r="EJ235" s="84"/>
      <c r="EK235" s="84"/>
      <c r="EL235" s="84"/>
      <c r="EM235" s="84"/>
      <c r="EN235" s="84"/>
      <c r="EO235" s="84"/>
      <c r="EP235" s="84"/>
      <c r="EQ235" s="84"/>
      <c r="ER235" s="84"/>
      <c r="ES235" s="84"/>
      <c r="ET235" s="84"/>
      <c r="EU235" s="84"/>
      <c r="EV235" s="84"/>
      <c r="EW235" s="84"/>
      <c r="EX235" s="84"/>
      <c r="EY235" s="84"/>
      <c r="EZ235" s="84"/>
      <c r="FA235" s="84"/>
      <c r="FB235" s="84"/>
      <c r="FC235" s="84"/>
      <c r="FD235" s="84"/>
      <c r="FE235" s="84"/>
      <c r="FF235" s="84"/>
      <c r="FG235" s="84"/>
      <c r="FH235" s="84"/>
      <c r="FI235" s="84"/>
      <c r="FJ235" s="84"/>
      <c r="FK235" s="84"/>
      <c r="FL235" s="84"/>
      <c r="FM235" s="84"/>
      <c r="FN235" s="84"/>
      <c r="FO235" s="84"/>
      <c r="FP235" s="84"/>
      <c r="FQ235" s="84"/>
      <c r="FR235" s="84"/>
      <c r="FS235" s="84"/>
      <c r="FT235" s="84"/>
      <c r="FU235" s="84"/>
      <c r="FV235" s="84"/>
      <c r="FW235" s="84"/>
      <c r="FX235" s="84"/>
      <c r="FY235" s="84"/>
      <c r="FZ235" s="84"/>
      <c r="GA235" s="84"/>
      <c r="GB235" s="84"/>
      <c r="GC235" s="84"/>
      <c r="GD235" s="84"/>
      <c r="GE235" s="84"/>
      <c r="GF235" s="84"/>
      <c r="GG235" s="84"/>
      <c r="GH235" s="84"/>
      <c r="GI235" s="84"/>
      <c r="GJ235" s="84"/>
      <c r="GK235" s="84"/>
      <c r="GL235" s="84"/>
      <c r="GM235" s="84"/>
      <c r="GN235" s="84"/>
      <c r="GO235" s="84"/>
      <c r="GP235" s="84"/>
      <c r="GQ235" s="84"/>
      <c r="GR235" s="84"/>
      <c r="GS235" s="84"/>
      <c r="GT235" s="84"/>
      <c r="GU235" s="84"/>
      <c r="GV235" s="84"/>
      <c r="GW235" s="84"/>
      <c r="GX235" s="84"/>
      <c r="GY235" s="84"/>
      <c r="GZ235" s="84"/>
      <c r="HA235" s="84"/>
      <c r="HB235" s="84"/>
      <c r="HC235" s="84"/>
      <c r="HD235" s="84"/>
      <c r="HE235" s="84"/>
      <c r="HF235" s="84"/>
      <c r="HG235" s="84"/>
      <c r="HH235" s="84"/>
      <c r="HI235" s="84"/>
      <c r="HJ235" s="84"/>
      <c r="HK235" s="84"/>
      <c r="HL235" s="84"/>
      <c r="HM235" s="84"/>
      <c r="HN235" s="84"/>
      <c r="HO235" s="84"/>
      <c r="HP235" s="84"/>
      <c r="HQ235" s="84"/>
      <c r="HR235" s="84"/>
      <c r="HS235" s="84"/>
      <c r="HT235" s="84"/>
      <c r="HU235" s="84"/>
      <c r="HV235" s="84"/>
      <c r="HW235" s="84"/>
      <c r="HX235" s="84"/>
      <c r="HY235" s="84"/>
      <c r="HZ235" s="84"/>
      <c r="IA235" s="84"/>
      <c r="IB235" s="84"/>
      <c r="IC235" s="84"/>
      <c r="ID235" s="84"/>
      <c r="IE235" s="84"/>
      <c r="IF235" s="84"/>
      <c r="IG235" s="84"/>
      <c r="IH235" s="84"/>
      <c r="II235" s="84"/>
      <c r="IJ235" s="84"/>
      <c r="IK235" s="84"/>
      <c r="IL235" s="84"/>
      <c r="IM235" s="84"/>
      <c r="IN235" s="84"/>
      <c r="IO235" s="84"/>
      <c r="IP235" s="84"/>
      <c r="IQ235" s="84"/>
      <c r="IR235" s="84"/>
      <c r="IS235" s="84"/>
      <c r="IT235" s="84"/>
      <c r="IU235" s="84"/>
      <c r="IV235" s="84"/>
      <c r="IW235" s="84"/>
      <c r="IX235" s="84"/>
      <c r="IY235" s="84"/>
      <c r="IZ235" s="84"/>
      <c r="JA235" s="84"/>
      <c r="JB235" s="84"/>
      <c r="JC235" s="84"/>
      <c r="JD235" s="84"/>
      <c r="JE235" s="84"/>
      <c r="JF235" s="84"/>
      <c r="JG235" s="84"/>
      <c r="JH235" s="84"/>
      <c r="JI235" s="84"/>
      <c r="JJ235" s="84"/>
      <c r="JK235" s="84"/>
      <c r="JL235" s="84"/>
      <c r="JM235" s="84"/>
      <c r="JN235" s="84"/>
      <c r="JO235" s="84"/>
      <c r="JP235" s="84"/>
      <c r="JQ235" s="84"/>
      <c r="JR235" s="84"/>
      <c r="JS235" s="84"/>
      <c r="JT235" s="84"/>
      <c r="JU235" s="84"/>
      <c r="JV235" s="84"/>
      <c r="JW235" s="84"/>
      <c r="JX235" s="84"/>
      <c r="JY235" s="84"/>
      <c r="JZ235" s="84"/>
      <c r="KA235" s="84"/>
      <c r="KB235" s="84"/>
      <c r="KC235" s="84"/>
      <c r="KD235" s="84"/>
      <c r="KE235" s="84"/>
      <c r="KF235" s="84"/>
      <c r="KG235" s="84"/>
      <c r="KH235" s="84"/>
      <c r="KI235" s="84"/>
      <c r="KJ235" s="84"/>
      <c r="KK235" s="84"/>
      <c r="KL235" s="84"/>
      <c r="KM235" s="84"/>
      <c r="KN235" s="84"/>
      <c r="KO235" s="84"/>
      <c r="KP235" s="84"/>
      <c r="KQ235" s="84"/>
      <c r="KR235" s="84"/>
      <c r="KS235" s="84"/>
      <c r="KT235" s="84"/>
      <c r="KU235" s="84"/>
      <c r="KV235" s="84"/>
      <c r="KW235" s="84"/>
      <c r="KX235" s="84"/>
      <c r="KY235" s="84"/>
      <c r="KZ235" s="84"/>
      <c r="LA235" s="84"/>
      <c r="LB235" s="84"/>
      <c r="LC235" s="84"/>
      <c r="LD235" s="84"/>
      <c r="LE235" s="84"/>
      <c r="LF235" s="84"/>
      <c r="LG235" s="84"/>
      <c r="LH235" s="84"/>
      <c r="LI235" s="84"/>
      <c r="LJ235" s="84"/>
      <c r="LK235" s="84"/>
      <c r="LL235" s="84"/>
      <c r="LM235" s="84"/>
      <c r="LN235" s="84"/>
      <c r="LO235" s="84"/>
      <c r="LP235" s="84"/>
      <c r="LQ235" s="84"/>
      <c r="LR235" s="84"/>
      <c r="LS235" s="84"/>
      <c r="LT235" s="84"/>
      <c r="LU235" s="84"/>
      <c r="LV235" s="84"/>
      <c r="LW235" s="84"/>
      <c r="LX235" s="84"/>
      <c r="LY235" s="84"/>
      <c r="LZ235" s="84"/>
      <c r="MA235" s="84"/>
      <c r="MB235" s="84"/>
      <c r="MC235" s="84"/>
      <c r="MD235" s="84"/>
      <c r="ME235" s="84"/>
      <c r="MF235" s="84"/>
      <c r="MG235" s="84"/>
      <c r="MH235" s="84"/>
      <c r="MI235" s="84"/>
      <c r="MJ235" s="84"/>
      <c r="MK235" s="84"/>
      <c r="ML235" s="84"/>
      <c r="MM235" s="84"/>
      <c r="MN235" s="84"/>
      <c r="MO235" s="84"/>
      <c r="MP235" s="84"/>
      <c r="MQ235" s="84"/>
      <c r="MR235" s="84"/>
      <c r="MS235" s="84"/>
      <c r="MT235" s="84"/>
      <c r="MU235" s="84"/>
      <c r="MV235" s="84"/>
      <c r="MW235" s="84"/>
      <c r="MX235" s="84"/>
      <c r="MY235" s="84"/>
      <c r="MZ235" s="84"/>
      <c r="NA235" s="84"/>
      <c r="NB235" s="84"/>
      <c r="NC235" s="84"/>
      <c r="ND235" s="84"/>
      <c r="NE235" s="84"/>
      <c r="NF235" s="84"/>
      <c r="NG235" s="84"/>
      <c r="NH235" s="84"/>
      <c r="NI235" s="84"/>
      <c r="NJ235" s="84"/>
      <c r="NK235" s="84"/>
      <c r="NL235" s="84"/>
      <c r="NM235" s="84"/>
      <c r="NN235" s="84"/>
      <c r="NO235" s="84"/>
      <c r="NP235" s="84"/>
      <c r="NQ235" s="84"/>
      <c r="NR235" s="84"/>
      <c r="NS235" s="84"/>
      <c r="NT235" s="84"/>
      <c r="NU235" s="84"/>
      <c r="NV235" s="84"/>
      <c r="NW235" s="84"/>
    </row>
    <row r="236" spans="1:387" s="40" customFormat="1" ht="100.5" customHeight="1" x14ac:dyDescent="0.25">
      <c r="A236" s="79"/>
      <c r="B236" s="79"/>
      <c r="C236" s="79">
        <v>1</v>
      </c>
      <c r="D236" s="79"/>
      <c r="E236" s="79"/>
      <c r="F236" s="30"/>
      <c r="G236" s="30"/>
      <c r="H236" s="30"/>
      <c r="I236" s="30">
        <v>1</v>
      </c>
      <c r="J236" s="30"/>
      <c r="K236" s="30"/>
      <c r="L236" s="30"/>
      <c r="M236" s="32" t="s">
        <v>1297</v>
      </c>
      <c r="N236" s="33" t="s">
        <v>1182</v>
      </c>
      <c r="O236" s="3" t="s">
        <v>2406</v>
      </c>
      <c r="P236" s="34" t="s">
        <v>2407</v>
      </c>
      <c r="Q236" s="10" t="s">
        <v>2362</v>
      </c>
      <c r="R236" s="32" t="s">
        <v>2364</v>
      </c>
      <c r="S236" s="35" t="s">
        <v>2363</v>
      </c>
      <c r="T236" s="82">
        <v>44882</v>
      </c>
      <c r="U236" s="82">
        <v>44890</v>
      </c>
      <c r="V236" s="82">
        <v>44910</v>
      </c>
      <c r="W236" s="36">
        <v>84112290</v>
      </c>
      <c r="X236" s="19">
        <v>0</v>
      </c>
      <c r="Y236" s="19">
        <v>0</v>
      </c>
      <c r="Z236" s="19">
        <v>0</v>
      </c>
      <c r="AA236" s="19">
        <v>0</v>
      </c>
      <c r="AB236" s="22">
        <f t="shared" si="70"/>
        <v>84112290</v>
      </c>
      <c r="AC236" s="19">
        <v>0</v>
      </c>
      <c r="AD236" s="22">
        <f t="shared" si="71"/>
        <v>84112290</v>
      </c>
      <c r="AE236" s="20">
        <v>0</v>
      </c>
      <c r="AF236" s="22">
        <f t="shared" si="72"/>
        <v>84112290</v>
      </c>
      <c r="AG236" s="38" t="s">
        <v>2368</v>
      </c>
      <c r="AH236" s="37" t="s">
        <v>1013</v>
      </c>
      <c r="AI236" s="37" t="s">
        <v>2365</v>
      </c>
      <c r="AJ236" s="39">
        <v>800074912</v>
      </c>
      <c r="AK236" s="39">
        <v>1</v>
      </c>
      <c r="AL236" s="37" t="s">
        <v>2366</v>
      </c>
      <c r="AM236" s="39">
        <v>6358589</v>
      </c>
      <c r="AN236" s="108" t="s">
        <v>2367</v>
      </c>
      <c r="AO236" s="109" t="s">
        <v>20</v>
      </c>
      <c r="AP236" s="84"/>
      <c r="AQ236" s="84"/>
      <c r="AR236" s="84"/>
      <c r="AS236" s="84"/>
      <c r="AT236" s="84"/>
      <c r="AU236" s="84"/>
      <c r="AV236" s="84"/>
      <c r="AW236" s="84"/>
      <c r="AX236" s="84"/>
      <c r="AY236" s="84"/>
      <c r="AZ236" s="84"/>
      <c r="BA236" s="84"/>
      <c r="BB236" s="84"/>
      <c r="BC236" s="84"/>
      <c r="BD236" s="84"/>
      <c r="BE236" s="84"/>
      <c r="BF236" s="84"/>
      <c r="BG236" s="84"/>
      <c r="BH236" s="84"/>
      <c r="BI236" s="84"/>
      <c r="BJ236" s="84"/>
      <c r="BK236" s="84"/>
      <c r="BL236" s="84"/>
      <c r="BM236" s="84"/>
      <c r="BN236" s="84"/>
      <c r="BO236" s="84"/>
      <c r="BP236" s="84"/>
      <c r="BQ236" s="84"/>
      <c r="BR236" s="84"/>
      <c r="BS236" s="84"/>
      <c r="BT236" s="84"/>
      <c r="BU236" s="84"/>
      <c r="BV236" s="84"/>
      <c r="BW236" s="84"/>
      <c r="BX236" s="84"/>
      <c r="BY236" s="84"/>
      <c r="BZ236" s="84"/>
      <c r="CA236" s="84"/>
      <c r="CB236" s="84"/>
      <c r="CC236" s="84"/>
      <c r="CD236" s="84"/>
      <c r="CE236" s="84"/>
      <c r="CF236" s="84"/>
      <c r="CG236" s="84"/>
      <c r="CH236" s="84"/>
      <c r="CI236" s="84"/>
      <c r="CJ236" s="84"/>
      <c r="CK236" s="84"/>
      <c r="CL236" s="84"/>
      <c r="CM236" s="84"/>
      <c r="CN236" s="84"/>
      <c r="CO236" s="84"/>
      <c r="CP236" s="84"/>
      <c r="CQ236" s="84"/>
      <c r="CR236" s="84"/>
      <c r="CS236" s="84"/>
      <c r="CT236" s="84"/>
      <c r="CU236" s="84"/>
      <c r="CV236" s="84"/>
      <c r="CW236" s="84"/>
      <c r="CX236" s="84"/>
      <c r="CY236" s="84"/>
      <c r="CZ236" s="84"/>
      <c r="DA236" s="84"/>
      <c r="DB236" s="84"/>
      <c r="DC236" s="84"/>
      <c r="DD236" s="84"/>
      <c r="DE236" s="84"/>
      <c r="DF236" s="84"/>
      <c r="DG236" s="84"/>
      <c r="DH236" s="84"/>
      <c r="DI236" s="84"/>
      <c r="DJ236" s="84"/>
      <c r="DK236" s="84"/>
      <c r="DL236" s="84"/>
      <c r="DM236" s="84"/>
      <c r="DN236" s="84"/>
      <c r="DO236" s="84"/>
      <c r="DP236" s="84"/>
      <c r="DQ236" s="84"/>
      <c r="DR236" s="84"/>
      <c r="DS236" s="84"/>
      <c r="DT236" s="84"/>
      <c r="DU236" s="84"/>
      <c r="DV236" s="84"/>
      <c r="DW236" s="84"/>
      <c r="DX236" s="84"/>
      <c r="DY236" s="84"/>
      <c r="DZ236" s="84"/>
      <c r="EA236" s="84"/>
      <c r="EB236" s="84"/>
      <c r="EC236" s="84"/>
      <c r="ED236" s="84"/>
      <c r="EE236" s="84"/>
      <c r="EF236" s="84"/>
      <c r="EG236" s="84"/>
      <c r="EH236" s="84"/>
      <c r="EI236" s="84"/>
      <c r="EJ236" s="84"/>
      <c r="EK236" s="84"/>
      <c r="EL236" s="84"/>
      <c r="EM236" s="84"/>
      <c r="EN236" s="84"/>
      <c r="EO236" s="84"/>
      <c r="EP236" s="84"/>
      <c r="EQ236" s="84"/>
      <c r="ER236" s="84"/>
      <c r="ES236" s="84"/>
      <c r="ET236" s="84"/>
      <c r="EU236" s="84"/>
      <c r="EV236" s="84"/>
      <c r="EW236" s="84"/>
      <c r="EX236" s="84"/>
      <c r="EY236" s="84"/>
      <c r="EZ236" s="84"/>
      <c r="FA236" s="84"/>
      <c r="FB236" s="84"/>
      <c r="FC236" s="84"/>
      <c r="FD236" s="84"/>
      <c r="FE236" s="84"/>
      <c r="FF236" s="84"/>
      <c r="FG236" s="84"/>
      <c r="FH236" s="84"/>
      <c r="FI236" s="84"/>
      <c r="FJ236" s="84"/>
      <c r="FK236" s="84"/>
      <c r="FL236" s="84"/>
      <c r="FM236" s="84"/>
      <c r="FN236" s="84"/>
      <c r="FO236" s="84"/>
      <c r="FP236" s="84"/>
      <c r="FQ236" s="84"/>
      <c r="FR236" s="84"/>
      <c r="FS236" s="84"/>
      <c r="FT236" s="84"/>
      <c r="FU236" s="84"/>
      <c r="FV236" s="84"/>
      <c r="FW236" s="84"/>
      <c r="FX236" s="84"/>
      <c r="FY236" s="84"/>
      <c r="FZ236" s="84"/>
      <c r="GA236" s="84"/>
      <c r="GB236" s="84"/>
      <c r="GC236" s="84"/>
      <c r="GD236" s="84"/>
      <c r="GE236" s="84"/>
      <c r="GF236" s="84"/>
      <c r="GG236" s="84"/>
      <c r="GH236" s="84"/>
      <c r="GI236" s="84"/>
      <c r="GJ236" s="84"/>
      <c r="GK236" s="84"/>
      <c r="GL236" s="84"/>
      <c r="GM236" s="84"/>
      <c r="GN236" s="84"/>
      <c r="GO236" s="84"/>
      <c r="GP236" s="84"/>
      <c r="GQ236" s="84"/>
      <c r="GR236" s="84"/>
      <c r="GS236" s="84"/>
      <c r="GT236" s="84"/>
      <c r="GU236" s="84"/>
      <c r="GV236" s="84"/>
      <c r="GW236" s="84"/>
      <c r="GX236" s="84"/>
      <c r="GY236" s="84"/>
      <c r="GZ236" s="84"/>
      <c r="HA236" s="84"/>
      <c r="HB236" s="84"/>
      <c r="HC236" s="84"/>
      <c r="HD236" s="84"/>
      <c r="HE236" s="84"/>
      <c r="HF236" s="84"/>
      <c r="HG236" s="84"/>
      <c r="HH236" s="84"/>
      <c r="HI236" s="84"/>
      <c r="HJ236" s="84"/>
      <c r="HK236" s="84"/>
      <c r="HL236" s="84"/>
      <c r="HM236" s="84"/>
      <c r="HN236" s="84"/>
      <c r="HO236" s="84"/>
      <c r="HP236" s="84"/>
      <c r="HQ236" s="84"/>
      <c r="HR236" s="84"/>
      <c r="HS236" s="84"/>
      <c r="HT236" s="84"/>
      <c r="HU236" s="84"/>
      <c r="HV236" s="84"/>
      <c r="HW236" s="84"/>
      <c r="HX236" s="84"/>
      <c r="HY236" s="84"/>
      <c r="HZ236" s="84"/>
      <c r="IA236" s="84"/>
      <c r="IB236" s="84"/>
      <c r="IC236" s="84"/>
      <c r="ID236" s="84"/>
      <c r="IE236" s="84"/>
      <c r="IF236" s="84"/>
      <c r="IG236" s="84"/>
      <c r="IH236" s="84"/>
      <c r="II236" s="84"/>
      <c r="IJ236" s="84"/>
      <c r="IK236" s="84"/>
      <c r="IL236" s="84"/>
      <c r="IM236" s="84"/>
      <c r="IN236" s="84"/>
      <c r="IO236" s="84"/>
      <c r="IP236" s="84"/>
      <c r="IQ236" s="84"/>
      <c r="IR236" s="84"/>
      <c r="IS236" s="84"/>
      <c r="IT236" s="84"/>
      <c r="IU236" s="84"/>
      <c r="IV236" s="84"/>
      <c r="IW236" s="84"/>
      <c r="IX236" s="84"/>
      <c r="IY236" s="84"/>
      <c r="IZ236" s="84"/>
      <c r="JA236" s="84"/>
      <c r="JB236" s="84"/>
      <c r="JC236" s="84"/>
      <c r="JD236" s="84"/>
      <c r="JE236" s="84"/>
      <c r="JF236" s="84"/>
      <c r="JG236" s="84"/>
      <c r="JH236" s="84"/>
      <c r="JI236" s="84"/>
      <c r="JJ236" s="84"/>
      <c r="JK236" s="84"/>
      <c r="JL236" s="84"/>
      <c r="JM236" s="84"/>
      <c r="JN236" s="84"/>
      <c r="JO236" s="84"/>
      <c r="JP236" s="84"/>
      <c r="JQ236" s="84"/>
      <c r="JR236" s="84"/>
      <c r="JS236" s="84"/>
      <c r="JT236" s="84"/>
      <c r="JU236" s="84"/>
      <c r="JV236" s="84"/>
      <c r="JW236" s="84"/>
      <c r="JX236" s="84"/>
      <c r="JY236" s="84"/>
      <c r="JZ236" s="84"/>
      <c r="KA236" s="84"/>
      <c r="KB236" s="84"/>
      <c r="KC236" s="84"/>
      <c r="KD236" s="84"/>
      <c r="KE236" s="84"/>
      <c r="KF236" s="84"/>
      <c r="KG236" s="84"/>
      <c r="KH236" s="84"/>
      <c r="KI236" s="84"/>
      <c r="KJ236" s="84"/>
      <c r="KK236" s="84"/>
      <c r="KL236" s="84"/>
      <c r="KM236" s="84"/>
      <c r="KN236" s="84"/>
      <c r="KO236" s="84"/>
      <c r="KP236" s="84"/>
      <c r="KQ236" s="84"/>
      <c r="KR236" s="84"/>
      <c r="KS236" s="84"/>
      <c r="KT236" s="84"/>
      <c r="KU236" s="84"/>
      <c r="KV236" s="84"/>
      <c r="KW236" s="84"/>
      <c r="KX236" s="84"/>
      <c r="KY236" s="84"/>
      <c r="KZ236" s="84"/>
      <c r="LA236" s="84"/>
      <c r="LB236" s="84"/>
      <c r="LC236" s="84"/>
      <c r="LD236" s="84"/>
      <c r="LE236" s="84"/>
      <c r="LF236" s="84"/>
      <c r="LG236" s="84"/>
      <c r="LH236" s="84"/>
      <c r="LI236" s="84"/>
      <c r="LJ236" s="84"/>
      <c r="LK236" s="84"/>
      <c r="LL236" s="84"/>
      <c r="LM236" s="84"/>
      <c r="LN236" s="84"/>
      <c r="LO236" s="84"/>
      <c r="LP236" s="84"/>
      <c r="LQ236" s="84"/>
      <c r="LR236" s="84"/>
      <c r="LS236" s="84"/>
      <c r="LT236" s="84"/>
      <c r="LU236" s="84"/>
      <c r="LV236" s="84"/>
      <c r="LW236" s="84"/>
      <c r="LX236" s="84"/>
      <c r="LY236" s="84"/>
      <c r="LZ236" s="84"/>
      <c r="MA236" s="84"/>
      <c r="MB236" s="84"/>
      <c r="MC236" s="84"/>
      <c r="MD236" s="84"/>
      <c r="ME236" s="84"/>
      <c r="MF236" s="84"/>
      <c r="MG236" s="84"/>
      <c r="MH236" s="84"/>
      <c r="MI236" s="84"/>
      <c r="MJ236" s="84"/>
      <c r="MK236" s="84"/>
      <c r="ML236" s="84"/>
      <c r="MM236" s="84"/>
      <c r="MN236" s="84"/>
      <c r="MO236" s="84"/>
      <c r="MP236" s="84"/>
      <c r="MQ236" s="84"/>
      <c r="MR236" s="84"/>
      <c r="MS236" s="84"/>
      <c r="MT236" s="84"/>
      <c r="MU236" s="84"/>
      <c r="MV236" s="84"/>
      <c r="MW236" s="84"/>
      <c r="MX236" s="84"/>
      <c r="MY236" s="84"/>
      <c r="MZ236" s="84"/>
      <c r="NA236" s="84"/>
      <c r="NB236" s="84"/>
      <c r="NC236" s="84"/>
      <c r="ND236" s="84"/>
      <c r="NE236" s="84"/>
      <c r="NF236" s="84"/>
      <c r="NG236" s="84"/>
      <c r="NH236" s="84"/>
      <c r="NI236" s="84"/>
      <c r="NJ236" s="84"/>
      <c r="NK236" s="84"/>
      <c r="NL236" s="84"/>
      <c r="NM236" s="84"/>
      <c r="NN236" s="84"/>
      <c r="NO236" s="84"/>
      <c r="NP236" s="84"/>
      <c r="NQ236" s="84"/>
      <c r="NR236" s="84"/>
      <c r="NS236" s="84"/>
      <c r="NT236" s="84"/>
      <c r="NU236" s="84"/>
      <c r="NV236" s="84"/>
      <c r="NW236" s="84"/>
    </row>
    <row r="237" spans="1:387" s="40" customFormat="1" ht="100.5" customHeight="1" x14ac:dyDescent="0.25">
      <c r="A237" s="79"/>
      <c r="B237" s="79"/>
      <c r="C237" s="79">
        <v>1</v>
      </c>
      <c r="D237" s="79"/>
      <c r="E237" s="79"/>
      <c r="F237" s="30"/>
      <c r="G237" s="30"/>
      <c r="H237" s="30"/>
      <c r="I237" s="30">
        <v>1</v>
      </c>
      <c r="J237" s="30"/>
      <c r="K237" s="30"/>
      <c r="L237" s="30"/>
      <c r="M237" s="32" t="s">
        <v>1355</v>
      </c>
      <c r="N237" s="33" t="s">
        <v>86</v>
      </c>
      <c r="O237" s="3" t="s">
        <v>2408</v>
      </c>
      <c r="P237" s="34" t="s">
        <v>2409</v>
      </c>
      <c r="Q237" s="10" t="s">
        <v>2351</v>
      </c>
      <c r="R237" s="32" t="s">
        <v>2352</v>
      </c>
      <c r="S237" s="35" t="s">
        <v>2353</v>
      </c>
      <c r="T237" s="82">
        <v>44882</v>
      </c>
      <c r="U237" s="82">
        <v>44888</v>
      </c>
      <c r="V237" s="82">
        <v>46234</v>
      </c>
      <c r="W237" s="36">
        <v>3500000</v>
      </c>
      <c r="X237" s="19">
        <v>48499500</v>
      </c>
      <c r="Y237" s="19">
        <v>49954485</v>
      </c>
      <c r="Z237" s="19">
        <v>51453120</v>
      </c>
      <c r="AA237" s="19">
        <v>30914750</v>
      </c>
      <c r="AB237" s="22">
        <f t="shared" si="67"/>
        <v>184321855</v>
      </c>
      <c r="AC237" s="19">
        <v>0</v>
      </c>
      <c r="AD237" s="22">
        <f t="shared" si="68"/>
        <v>184321855</v>
      </c>
      <c r="AE237" s="20">
        <v>0</v>
      </c>
      <c r="AF237" s="22">
        <f t="shared" si="69"/>
        <v>184321855</v>
      </c>
      <c r="AG237" s="38" t="s">
        <v>1766</v>
      </c>
      <c r="AH237" s="37" t="s">
        <v>1013</v>
      </c>
      <c r="AI237" s="37" t="s">
        <v>448</v>
      </c>
      <c r="AJ237" s="39">
        <v>860514046</v>
      </c>
      <c r="AK237" s="39">
        <v>5</v>
      </c>
      <c r="AL237" s="37" t="s">
        <v>1812</v>
      </c>
      <c r="AM237" s="39">
        <v>2852005</v>
      </c>
      <c r="AN237" s="108" t="s">
        <v>450</v>
      </c>
      <c r="AO237" s="109" t="s">
        <v>20</v>
      </c>
      <c r="AP237" s="84"/>
      <c r="AQ237" s="84"/>
      <c r="AR237" s="84"/>
      <c r="AS237" s="84"/>
      <c r="AT237" s="84"/>
      <c r="AU237" s="84"/>
      <c r="AV237" s="84"/>
      <c r="AW237" s="84"/>
      <c r="AX237" s="84"/>
      <c r="AY237" s="84"/>
      <c r="AZ237" s="84"/>
      <c r="BA237" s="84"/>
      <c r="BB237" s="84"/>
      <c r="BC237" s="84"/>
      <c r="BD237" s="84"/>
      <c r="BE237" s="84"/>
      <c r="BF237" s="84"/>
      <c r="BG237" s="84"/>
      <c r="BH237" s="84"/>
      <c r="BI237" s="84"/>
      <c r="BJ237" s="84"/>
      <c r="BK237" s="84"/>
      <c r="BL237" s="84"/>
      <c r="BM237" s="84"/>
      <c r="BN237" s="84"/>
      <c r="BO237" s="84"/>
      <c r="BP237" s="84"/>
      <c r="BQ237" s="84"/>
      <c r="BR237" s="84"/>
      <c r="BS237" s="84"/>
      <c r="BT237" s="84"/>
      <c r="BU237" s="84"/>
      <c r="BV237" s="84"/>
      <c r="BW237" s="84"/>
      <c r="BX237" s="84"/>
      <c r="BY237" s="84"/>
      <c r="BZ237" s="84"/>
      <c r="CA237" s="84"/>
      <c r="CB237" s="84"/>
      <c r="CC237" s="84"/>
      <c r="CD237" s="84"/>
      <c r="CE237" s="84"/>
      <c r="CF237" s="84"/>
      <c r="CG237" s="84"/>
      <c r="CH237" s="84"/>
      <c r="CI237" s="84"/>
      <c r="CJ237" s="84"/>
      <c r="CK237" s="84"/>
      <c r="CL237" s="84"/>
      <c r="CM237" s="84"/>
      <c r="CN237" s="84"/>
      <c r="CO237" s="84"/>
      <c r="CP237" s="84"/>
      <c r="CQ237" s="84"/>
      <c r="CR237" s="84"/>
      <c r="CS237" s="84"/>
      <c r="CT237" s="84"/>
      <c r="CU237" s="84"/>
      <c r="CV237" s="84"/>
      <c r="CW237" s="84"/>
      <c r="CX237" s="84"/>
      <c r="CY237" s="84"/>
      <c r="CZ237" s="84"/>
      <c r="DA237" s="84"/>
      <c r="DB237" s="84"/>
      <c r="DC237" s="84"/>
      <c r="DD237" s="84"/>
      <c r="DE237" s="84"/>
      <c r="DF237" s="84"/>
      <c r="DG237" s="84"/>
      <c r="DH237" s="84"/>
      <c r="DI237" s="84"/>
      <c r="DJ237" s="84"/>
      <c r="DK237" s="84"/>
      <c r="DL237" s="84"/>
      <c r="DM237" s="84"/>
      <c r="DN237" s="84"/>
      <c r="DO237" s="84"/>
      <c r="DP237" s="84"/>
      <c r="DQ237" s="84"/>
      <c r="DR237" s="84"/>
      <c r="DS237" s="84"/>
      <c r="DT237" s="84"/>
      <c r="DU237" s="84"/>
      <c r="DV237" s="84"/>
      <c r="DW237" s="84"/>
      <c r="DX237" s="84"/>
      <c r="DY237" s="84"/>
      <c r="DZ237" s="84"/>
      <c r="EA237" s="84"/>
      <c r="EB237" s="84"/>
      <c r="EC237" s="84"/>
      <c r="ED237" s="84"/>
      <c r="EE237" s="84"/>
      <c r="EF237" s="84"/>
      <c r="EG237" s="84"/>
      <c r="EH237" s="84"/>
      <c r="EI237" s="84"/>
      <c r="EJ237" s="84"/>
      <c r="EK237" s="84"/>
      <c r="EL237" s="84"/>
      <c r="EM237" s="84"/>
      <c r="EN237" s="84"/>
      <c r="EO237" s="84"/>
      <c r="EP237" s="84"/>
      <c r="EQ237" s="84"/>
      <c r="ER237" s="84"/>
      <c r="ES237" s="84"/>
      <c r="ET237" s="84"/>
      <c r="EU237" s="84"/>
      <c r="EV237" s="84"/>
      <c r="EW237" s="84"/>
      <c r="EX237" s="84"/>
      <c r="EY237" s="84"/>
      <c r="EZ237" s="84"/>
      <c r="FA237" s="84"/>
      <c r="FB237" s="84"/>
      <c r="FC237" s="84"/>
      <c r="FD237" s="84"/>
      <c r="FE237" s="84"/>
      <c r="FF237" s="84"/>
      <c r="FG237" s="84"/>
      <c r="FH237" s="84"/>
      <c r="FI237" s="84"/>
      <c r="FJ237" s="84"/>
      <c r="FK237" s="84"/>
      <c r="FL237" s="84"/>
      <c r="FM237" s="84"/>
      <c r="FN237" s="84"/>
      <c r="FO237" s="84"/>
      <c r="FP237" s="84"/>
      <c r="FQ237" s="84"/>
      <c r="FR237" s="84"/>
      <c r="FS237" s="84"/>
      <c r="FT237" s="84"/>
      <c r="FU237" s="84"/>
      <c r="FV237" s="84"/>
      <c r="FW237" s="84"/>
      <c r="FX237" s="84"/>
      <c r="FY237" s="84"/>
      <c r="FZ237" s="84"/>
      <c r="GA237" s="84"/>
      <c r="GB237" s="84"/>
      <c r="GC237" s="84"/>
      <c r="GD237" s="84"/>
      <c r="GE237" s="84"/>
      <c r="GF237" s="84"/>
      <c r="GG237" s="84"/>
      <c r="GH237" s="84"/>
      <c r="GI237" s="84"/>
      <c r="GJ237" s="84"/>
      <c r="GK237" s="84"/>
      <c r="GL237" s="84"/>
      <c r="GM237" s="84"/>
      <c r="GN237" s="84"/>
      <c r="GO237" s="84"/>
      <c r="GP237" s="84"/>
      <c r="GQ237" s="84"/>
      <c r="GR237" s="84"/>
      <c r="GS237" s="84"/>
      <c r="GT237" s="84"/>
      <c r="GU237" s="84"/>
      <c r="GV237" s="84"/>
      <c r="GW237" s="84"/>
      <c r="GX237" s="84"/>
      <c r="GY237" s="84"/>
      <c r="GZ237" s="84"/>
      <c r="HA237" s="84"/>
      <c r="HB237" s="84"/>
      <c r="HC237" s="84"/>
      <c r="HD237" s="84"/>
      <c r="HE237" s="84"/>
      <c r="HF237" s="84"/>
      <c r="HG237" s="84"/>
      <c r="HH237" s="84"/>
      <c r="HI237" s="84"/>
      <c r="HJ237" s="84"/>
      <c r="HK237" s="84"/>
      <c r="HL237" s="84"/>
      <c r="HM237" s="84"/>
      <c r="HN237" s="84"/>
      <c r="HO237" s="84"/>
      <c r="HP237" s="84"/>
      <c r="HQ237" s="84"/>
      <c r="HR237" s="84"/>
      <c r="HS237" s="84"/>
      <c r="HT237" s="84"/>
      <c r="HU237" s="84"/>
      <c r="HV237" s="84"/>
      <c r="HW237" s="84"/>
      <c r="HX237" s="84"/>
      <c r="HY237" s="84"/>
      <c r="HZ237" s="84"/>
      <c r="IA237" s="84"/>
      <c r="IB237" s="84"/>
      <c r="IC237" s="84"/>
      <c r="ID237" s="84"/>
      <c r="IE237" s="84"/>
      <c r="IF237" s="84"/>
      <c r="IG237" s="84"/>
      <c r="IH237" s="84"/>
      <c r="II237" s="84"/>
      <c r="IJ237" s="84"/>
      <c r="IK237" s="84"/>
      <c r="IL237" s="84"/>
      <c r="IM237" s="84"/>
      <c r="IN237" s="84"/>
      <c r="IO237" s="84"/>
      <c r="IP237" s="84"/>
      <c r="IQ237" s="84"/>
      <c r="IR237" s="84"/>
      <c r="IS237" s="84"/>
      <c r="IT237" s="84"/>
      <c r="IU237" s="84"/>
      <c r="IV237" s="84"/>
      <c r="IW237" s="84"/>
      <c r="IX237" s="84"/>
      <c r="IY237" s="84"/>
      <c r="IZ237" s="84"/>
      <c r="JA237" s="84"/>
      <c r="JB237" s="84"/>
      <c r="JC237" s="84"/>
      <c r="JD237" s="84"/>
      <c r="JE237" s="84"/>
      <c r="JF237" s="84"/>
      <c r="JG237" s="84"/>
      <c r="JH237" s="84"/>
      <c r="JI237" s="84"/>
      <c r="JJ237" s="84"/>
      <c r="JK237" s="84"/>
      <c r="JL237" s="84"/>
      <c r="JM237" s="84"/>
      <c r="JN237" s="84"/>
      <c r="JO237" s="84"/>
      <c r="JP237" s="84"/>
      <c r="JQ237" s="84"/>
      <c r="JR237" s="84"/>
      <c r="JS237" s="84"/>
      <c r="JT237" s="84"/>
      <c r="JU237" s="84"/>
      <c r="JV237" s="84"/>
      <c r="JW237" s="84"/>
      <c r="JX237" s="84"/>
      <c r="JY237" s="84"/>
      <c r="JZ237" s="84"/>
      <c r="KA237" s="84"/>
      <c r="KB237" s="84"/>
      <c r="KC237" s="84"/>
      <c r="KD237" s="84"/>
      <c r="KE237" s="84"/>
      <c r="KF237" s="84"/>
      <c r="KG237" s="84"/>
      <c r="KH237" s="84"/>
      <c r="KI237" s="84"/>
      <c r="KJ237" s="84"/>
      <c r="KK237" s="84"/>
      <c r="KL237" s="84"/>
      <c r="KM237" s="84"/>
      <c r="KN237" s="84"/>
      <c r="KO237" s="84"/>
      <c r="KP237" s="84"/>
      <c r="KQ237" s="84"/>
      <c r="KR237" s="84"/>
      <c r="KS237" s="84"/>
      <c r="KT237" s="84"/>
      <c r="KU237" s="84"/>
      <c r="KV237" s="84"/>
      <c r="KW237" s="84"/>
      <c r="KX237" s="84"/>
      <c r="KY237" s="84"/>
      <c r="KZ237" s="84"/>
      <c r="LA237" s="84"/>
      <c r="LB237" s="84"/>
      <c r="LC237" s="84"/>
      <c r="LD237" s="84"/>
      <c r="LE237" s="84"/>
      <c r="LF237" s="84"/>
      <c r="LG237" s="84"/>
      <c r="LH237" s="84"/>
      <c r="LI237" s="84"/>
      <c r="LJ237" s="84"/>
      <c r="LK237" s="84"/>
      <c r="LL237" s="84"/>
      <c r="LM237" s="84"/>
      <c r="LN237" s="84"/>
      <c r="LO237" s="84"/>
      <c r="LP237" s="84"/>
      <c r="LQ237" s="84"/>
      <c r="LR237" s="84"/>
      <c r="LS237" s="84"/>
      <c r="LT237" s="84"/>
      <c r="LU237" s="84"/>
      <c r="LV237" s="84"/>
      <c r="LW237" s="84"/>
      <c r="LX237" s="84"/>
      <c r="LY237" s="84"/>
      <c r="LZ237" s="84"/>
      <c r="MA237" s="84"/>
      <c r="MB237" s="84"/>
      <c r="MC237" s="84"/>
      <c r="MD237" s="84"/>
      <c r="ME237" s="84"/>
      <c r="MF237" s="84"/>
      <c r="MG237" s="84"/>
      <c r="MH237" s="84"/>
      <c r="MI237" s="84"/>
      <c r="MJ237" s="84"/>
      <c r="MK237" s="84"/>
      <c r="ML237" s="84"/>
      <c r="MM237" s="84"/>
      <c r="MN237" s="84"/>
      <c r="MO237" s="84"/>
      <c r="MP237" s="84"/>
      <c r="MQ237" s="84"/>
      <c r="MR237" s="84"/>
      <c r="MS237" s="84"/>
      <c r="MT237" s="84"/>
      <c r="MU237" s="84"/>
      <c r="MV237" s="84"/>
      <c r="MW237" s="84"/>
      <c r="MX237" s="84"/>
      <c r="MY237" s="84"/>
      <c r="MZ237" s="84"/>
      <c r="NA237" s="84"/>
      <c r="NB237" s="84"/>
      <c r="NC237" s="84"/>
      <c r="ND237" s="84"/>
      <c r="NE237" s="84"/>
      <c r="NF237" s="84"/>
      <c r="NG237" s="84"/>
      <c r="NH237" s="84"/>
      <c r="NI237" s="84"/>
      <c r="NJ237" s="84"/>
      <c r="NK237" s="84"/>
      <c r="NL237" s="84"/>
      <c r="NM237" s="84"/>
      <c r="NN237" s="84"/>
      <c r="NO237" s="84"/>
      <c r="NP237" s="84"/>
      <c r="NQ237" s="84"/>
      <c r="NR237" s="84"/>
      <c r="NS237" s="84"/>
      <c r="NT237" s="84"/>
      <c r="NU237" s="84"/>
      <c r="NV237" s="84"/>
      <c r="NW237" s="84"/>
    </row>
    <row r="238" spans="1:387" s="40" customFormat="1" ht="100.5" customHeight="1" x14ac:dyDescent="0.25">
      <c r="A238" s="79"/>
      <c r="B238" s="79">
        <v>1</v>
      </c>
      <c r="C238" s="79"/>
      <c r="D238" s="79"/>
      <c r="E238" s="79"/>
      <c r="F238" s="30"/>
      <c r="G238" s="30"/>
      <c r="H238" s="30"/>
      <c r="I238" s="30"/>
      <c r="J238" s="30">
        <v>1</v>
      </c>
      <c r="K238" s="30"/>
      <c r="L238" s="30"/>
      <c r="M238" s="32" t="s">
        <v>1809</v>
      </c>
      <c r="N238" s="33" t="s">
        <v>308</v>
      </c>
      <c r="O238" s="3" t="s">
        <v>2330</v>
      </c>
      <c r="P238" s="34" t="s">
        <v>2331</v>
      </c>
      <c r="Q238" s="10" t="s">
        <v>2300</v>
      </c>
      <c r="R238" s="32" t="s">
        <v>1685</v>
      </c>
      <c r="S238" s="35" t="s">
        <v>2301</v>
      </c>
      <c r="T238" s="82">
        <v>44879</v>
      </c>
      <c r="U238" s="82">
        <v>44883</v>
      </c>
      <c r="V238" s="82">
        <v>46234</v>
      </c>
      <c r="W238" s="36">
        <v>100440000</v>
      </c>
      <c r="X238" s="19">
        <v>803520000</v>
      </c>
      <c r="Y238" s="19">
        <v>827625600</v>
      </c>
      <c r="Z238" s="19">
        <v>852454368</v>
      </c>
      <c r="AA238" s="19">
        <v>512182999.44</v>
      </c>
      <c r="AB238" s="22">
        <f t="shared" ref="AB238:AB239" si="73">W238+X238+Y238+Z238+AA238</f>
        <v>3096222967.4400001</v>
      </c>
      <c r="AC238" s="19">
        <v>0</v>
      </c>
      <c r="AD238" s="22">
        <f t="shared" ref="AD238:AD239" si="74">AB238+AC238</f>
        <v>3096222967.4400001</v>
      </c>
      <c r="AE238" s="20">
        <v>0</v>
      </c>
      <c r="AF238" s="22">
        <f t="shared" ref="AF238:AF239" si="75">AD238-AE238</f>
        <v>3096222967.4400001</v>
      </c>
      <c r="AG238" s="38" t="s">
        <v>1815</v>
      </c>
      <c r="AH238" s="37" t="s">
        <v>1013</v>
      </c>
      <c r="AI238" s="37" t="s">
        <v>661</v>
      </c>
      <c r="AJ238" s="39">
        <v>900789891</v>
      </c>
      <c r="AK238" s="39">
        <v>7</v>
      </c>
      <c r="AL238" s="37" t="s">
        <v>2302</v>
      </c>
      <c r="AM238" s="39">
        <v>7046446</v>
      </c>
      <c r="AN238" s="108" t="s">
        <v>168</v>
      </c>
      <c r="AO238" s="109" t="s">
        <v>20</v>
      </c>
      <c r="AP238" s="84"/>
      <c r="AQ238" s="84"/>
      <c r="AR238" s="84"/>
      <c r="AS238" s="84"/>
      <c r="AT238" s="84"/>
      <c r="AU238" s="84"/>
      <c r="AV238" s="84"/>
      <c r="AW238" s="84"/>
      <c r="AX238" s="84"/>
      <c r="AY238" s="84"/>
      <c r="AZ238" s="84"/>
      <c r="BA238" s="84"/>
      <c r="BB238" s="84"/>
      <c r="BC238" s="84"/>
      <c r="BD238" s="84"/>
      <c r="BE238" s="84"/>
      <c r="BF238" s="84"/>
      <c r="BG238" s="84"/>
      <c r="BH238" s="84"/>
      <c r="BI238" s="84"/>
      <c r="BJ238" s="84"/>
      <c r="BK238" s="84"/>
      <c r="BL238" s="84"/>
      <c r="BM238" s="84"/>
      <c r="BN238" s="84"/>
      <c r="BO238" s="84"/>
      <c r="BP238" s="84"/>
      <c r="BQ238" s="84"/>
      <c r="BR238" s="84"/>
      <c r="BS238" s="84"/>
      <c r="BT238" s="84"/>
      <c r="BU238" s="84"/>
      <c r="BV238" s="84"/>
      <c r="BW238" s="84"/>
      <c r="BX238" s="84"/>
      <c r="BY238" s="84"/>
      <c r="BZ238" s="84"/>
      <c r="CA238" s="84"/>
      <c r="CB238" s="84"/>
      <c r="CC238" s="84"/>
      <c r="CD238" s="84"/>
      <c r="CE238" s="84"/>
      <c r="CF238" s="84"/>
      <c r="CG238" s="84"/>
      <c r="CH238" s="84"/>
      <c r="CI238" s="84"/>
      <c r="CJ238" s="84"/>
      <c r="CK238" s="84"/>
      <c r="CL238" s="84"/>
      <c r="CM238" s="84"/>
      <c r="CN238" s="84"/>
      <c r="CO238" s="84"/>
      <c r="CP238" s="84"/>
      <c r="CQ238" s="84"/>
      <c r="CR238" s="84"/>
      <c r="CS238" s="84"/>
      <c r="CT238" s="84"/>
      <c r="CU238" s="84"/>
      <c r="CV238" s="84"/>
      <c r="CW238" s="84"/>
      <c r="CX238" s="84"/>
      <c r="CY238" s="84"/>
      <c r="CZ238" s="84"/>
      <c r="DA238" s="84"/>
      <c r="DB238" s="84"/>
      <c r="DC238" s="84"/>
      <c r="DD238" s="84"/>
      <c r="DE238" s="84"/>
      <c r="DF238" s="84"/>
      <c r="DG238" s="84"/>
      <c r="DH238" s="84"/>
      <c r="DI238" s="84"/>
      <c r="DJ238" s="84"/>
      <c r="DK238" s="84"/>
      <c r="DL238" s="84"/>
      <c r="DM238" s="84"/>
      <c r="DN238" s="84"/>
      <c r="DO238" s="84"/>
      <c r="DP238" s="84"/>
      <c r="DQ238" s="84"/>
      <c r="DR238" s="84"/>
      <c r="DS238" s="84"/>
      <c r="DT238" s="84"/>
      <c r="DU238" s="84"/>
      <c r="DV238" s="84"/>
      <c r="DW238" s="84"/>
      <c r="DX238" s="84"/>
      <c r="DY238" s="84"/>
      <c r="DZ238" s="84"/>
      <c r="EA238" s="84"/>
      <c r="EB238" s="84"/>
      <c r="EC238" s="84"/>
      <c r="ED238" s="84"/>
      <c r="EE238" s="84"/>
      <c r="EF238" s="84"/>
      <c r="EG238" s="84"/>
      <c r="EH238" s="84"/>
      <c r="EI238" s="84"/>
      <c r="EJ238" s="84"/>
      <c r="EK238" s="84"/>
      <c r="EL238" s="84"/>
      <c r="EM238" s="84"/>
      <c r="EN238" s="84"/>
      <c r="EO238" s="84"/>
      <c r="EP238" s="84"/>
      <c r="EQ238" s="84"/>
      <c r="ER238" s="84"/>
      <c r="ES238" s="84"/>
      <c r="ET238" s="84"/>
      <c r="EU238" s="84"/>
      <c r="EV238" s="84"/>
      <c r="EW238" s="84"/>
      <c r="EX238" s="84"/>
      <c r="EY238" s="84"/>
      <c r="EZ238" s="84"/>
      <c r="FA238" s="84"/>
      <c r="FB238" s="84"/>
      <c r="FC238" s="84"/>
      <c r="FD238" s="84"/>
      <c r="FE238" s="84"/>
      <c r="FF238" s="84"/>
      <c r="FG238" s="84"/>
      <c r="FH238" s="84"/>
      <c r="FI238" s="84"/>
      <c r="FJ238" s="84"/>
      <c r="FK238" s="84"/>
      <c r="FL238" s="84"/>
      <c r="FM238" s="84"/>
      <c r="FN238" s="84"/>
      <c r="FO238" s="84"/>
      <c r="FP238" s="84"/>
      <c r="FQ238" s="84"/>
      <c r="FR238" s="84"/>
      <c r="FS238" s="84"/>
      <c r="FT238" s="84"/>
      <c r="FU238" s="84"/>
      <c r="FV238" s="84"/>
      <c r="FW238" s="84"/>
      <c r="FX238" s="84"/>
      <c r="FY238" s="84"/>
      <c r="FZ238" s="84"/>
      <c r="GA238" s="84"/>
      <c r="GB238" s="84"/>
      <c r="GC238" s="84"/>
      <c r="GD238" s="84"/>
      <c r="GE238" s="84"/>
      <c r="GF238" s="84"/>
      <c r="GG238" s="84"/>
      <c r="GH238" s="84"/>
      <c r="GI238" s="84"/>
      <c r="GJ238" s="84"/>
      <c r="GK238" s="84"/>
      <c r="GL238" s="84"/>
      <c r="GM238" s="84"/>
      <c r="GN238" s="84"/>
      <c r="GO238" s="84"/>
      <c r="GP238" s="84"/>
      <c r="GQ238" s="84"/>
      <c r="GR238" s="84"/>
      <c r="GS238" s="84"/>
      <c r="GT238" s="84"/>
      <c r="GU238" s="84"/>
      <c r="GV238" s="84"/>
      <c r="GW238" s="84"/>
      <c r="GX238" s="84"/>
      <c r="GY238" s="84"/>
      <c r="GZ238" s="84"/>
      <c r="HA238" s="84"/>
      <c r="HB238" s="84"/>
      <c r="HC238" s="84"/>
      <c r="HD238" s="84"/>
      <c r="HE238" s="84"/>
      <c r="HF238" s="84"/>
      <c r="HG238" s="84"/>
      <c r="HH238" s="84"/>
      <c r="HI238" s="84"/>
      <c r="HJ238" s="84"/>
      <c r="HK238" s="84"/>
      <c r="HL238" s="84"/>
      <c r="HM238" s="84"/>
      <c r="HN238" s="84"/>
      <c r="HO238" s="84"/>
      <c r="HP238" s="84"/>
      <c r="HQ238" s="84"/>
      <c r="HR238" s="84"/>
      <c r="HS238" s="84"/>
      <c r="HT238" s="84"/>
      <c r="HU238" s="84"/>
      <c r="HV238" s="84"/>
      <c r="HW238" s="84"/>
      <c r="HX238" s="84"/>
      <c r="HY238" s="84"/>
      <c r="HZ238" s="84"/>
      <c r="IA238" s="84"/>
      <c r="IB238" s="84"/>
      <c r="IC238" s="84"/>
      <c r="ID238" s="84"/>
      <c r="IE238" s="84"/>
      <c r="IF238" s="84"/>
      <c r="IG238" s="84"/>
      <c r="IH238" s="84"/>
      <c r="II238" s="84"/>
      <c r="IJ238" s="84"/>
      <c r="IK238" s="84"/>
      <c r="IL238" s="84"/>
      <c r="IM238" s="84"/>
      <c r="IN238" s="84"/>
      <c r="IO238" s="84"/>
      <c r="IP238" s="84"/>
      <c r="IQ238" s="84"/>
      <c r="IR238" s="84"/>
      <c r="IS238" s="84"/>
      <c r="IT238" s="84"/>
      <c r="IU238" s="84"/>
      <c r="IV238" s="84"/>
      <c r="IW238" s="84"/>
      <c r="IX238" s="84"/>
      <c r="IY238" s="84"/>
      <c r="IZ238" s="84"/>
      <c r="JA238" s="84"/>
      <c r="JB238" s="84"/>
      <c r="JC238" s="84"/>
      <c r="JD238" s="84"/>
      <c r="JE238" s="84"/>
      <c r="JF238" s="84"/>
      <c r="JG238" s="84"/>
      <c r="JH238" s="84"/>
      <c r="JI238" s="84"/>
      <c r="JJ238" s="84"/>
      <c r="JK238" s="84"/>
      <c r="JL238" s="84"/>
      <c r="JM238" s="84"/>
      <c r="JN238" s="84"/>
      <c r="JO238" s="84"/>
      <c r="JP238" s="84"/>
      <c r="JQ238" s="84"/>
      <c r="JR238" s="84"/>
      <c r="JS238" s="84"/>
      <c r="JT238" s="84"/>
      <c r="JU238" s="84"/>
      <c r="JV238" s="84"/>
      <c r="JW238" s="84"/>
      <c r="JX238" s="84"/>
      <c r="JY238" s="84"/>
      <c r="JZ238" s="84"/>
      <c r="KA238" s="84"/>
      <c r="KB238" s="84"/>
      <c r="KC238" s="84"/>
      <c r="KD238" s="84"/>
      <c r="KE238" s="84"/>
      <c r="KF238" s="84"/>
      <c r="KG238" s="84"/>
      <c r="KH238" s="84"/>
      <c r="KI238" s="84"/>
      <c r="KJ238" s="84"/>
      <c r="KK238" s="84"/>
      <c r="KL238" s="84"/>
      <c r="KM238" s="84"/>
      <c r="KN238" s="84"/>
      <c r="KO238" s="84"/>
      <c r="KP238" s="84"/>
      <c r="KQ238" s="84"/>
      <c r="KR238" s="84"/>
      <c r="KS238" s="84"/>
      <c r="KT238" s="84"/>
      <c r="KU238" s="84"/>
      <c r="KV238" s="84"/>
      <c r="KW238" s="84"/>
      <c r="KX238" s="84"/>
      <c r="KY238" s="84"/>
      <c r="KZ238" s="84"/>
      <c r="LA238" s="84"/>
      <c r="LB238" s="84"/>
      <c r="LC238" s="84"/>
      <c r="LD238" s="84"/>
      <c r="LE238" s="84"/>
      <c r="LF238" s="84"/>
      <c r="LG238" s="84"/>
      <c r="LH238" s="84"/>
      <c r="LI238" s="84"/>
      <c r="LJ238" s="84"/>
      <c r="LK238" s="84"/>
      <c r="LL238" s="84"/>
      <c r="LM238" s="84"/>
      <c r="LN238" s="84"/>
      <c r="LO238" s="84"/>
      <c r="LP238" s="84"/>
      <c r="LQ238" s="84"/>
      <c r="LR238" s="84"/>
      <c r="LS238" s="84"/>
      <c r="LT238" s="84"/>
      <c r="LU238" s="84"/>
      <c r="LV238" s="84"/>
      <c r="LW238" s="84"/>
      <c r="LX238" s="84"/>
      <c r="LY238" s="84"/>
      <c r="LZ238" s="84"/>
      <c r="MA238" s="84"/>
      <c r="MB238" s="84"/>
      <c r="MC238" s="84"/>
      <c r="MD238" s="84"/>
      <c r="ME238" s="84"/>
      <c r="MF238" s="84"/>
      <c r="MG238" s="84"/>
      <c r="MH238" s="84"/>
      <c r="MI238" s="84"/>
      <c r="MJ238" s="84"/>
      <c r="MK238" s="84"/>
      <c r="ML238" s="84"/>
      <c r="MM238" s="84"/>
      <c r="MN238" s="84"/>
      <c r="MO238" s="84"/>
      <c r="MP238" s="84"/>
      <c r="MQ238" s="84"/>
      <c r="MR238" s="84"/>
      <c r="MS238" s="84"/>
      <c r="MT238" s="84"/>
      <c r="MU238" s="84"/>
      <c r="MV238" s="84"/>
      <c r="MW238" s="84"/>
      <c r="MX238" s="84"/>
      <c r="MY238" s="84"/>
      <c r="MZ238" s="84"/>
      <c r="NA238" s="84"/>
      <c r="NB238" s="84"/>
      <c r="NC238" s="84"/>
      <c r="ND238" s="84"/>
      <c r="NE238" s="84"/>
      <c r="NF238" s="84"/>
      <c r="NG238" s="84"/>
      <c r="NH238" s="84"/>
      <c r="NI238" s="84"/>
      <c r="NJ238" s="84"/>
      <c r="NK238" s="84"/>
      <c r="NL238" s="84"/>
      <c r="NM238" s="84"/>
      <c r="NN238" s="84"/>
      <c r="NO238" s="84"/>
      <c r="NP238" s="84"/>
      <c r="NQ238" s="84"/>
      <c r="NR238" s="84"/>
      <c r="NS238" s="84"/>
      <c r="NT238" s="84"/>
      <c r="NU238" s="84"/>
      <c r="NV238" s="84"/>
      <c r="NW238" s="84"/>
    </row>
    <row r="239" spans="1:387" s="40" customFormat="1" ht="100.5" customHeight="1" x14ac:dyDescent="0.25">
      <c r="A239" s="79">
        <v>1</v>
      </c>
      <c r="B239" s="79"/>
      <c r="C239" s="79"/>
      <c r="D239" s="79"/>
      <c r="E239" s="79"/>
      <c r="F239" s="30"/>
      <c r="G239" s="30"/>
      <c r="H239" s="30"/>
      <c r="I239" s="30"/>
      <c r="J239" s="30">
        <v>1</v>
      </c>
      <c r="K239" s="30"/>
      <c r="L239" s="30"/>
      <c r="M239" s="32" t="s">
        <v>1902</v>
      </c>
      <c r="N239" s="33" t="s">
        <v>308</v>
      </c>
      <c r="O239" s="34" t="s">
        <v>2410</v>
      </c>
      <c r="P239" s="34" t="s">
        <v>2411</v>
      </c>
      <c r="Q239" s="10" t="s">
        <v>2338</v>
      </c>
      <c r="R239" s="32" t="s">
        <v>2340</v>
      </c>
      <c r="S239" s="35" t="s">
        <v>2339</v>
      </c>
      <c r="T239" s="82">
        <v>44880</v>
      </c>
      <c r="U239" s="82">
        <v>44888</v>
      </c>
      <c r="V239" s="82">
        <v>46234</v>
      </c>
      <c r="W239" s="36">
        <v>151800000</v>
      </c>
      <c r="X239" s="19">
        <v>1266619200</v>
      </c>
      <c r="Y239" s="19">
        <v>1304617800</v>
      </c>
      <c r="Z239" s="19">
        <v>1343756400</v>
      </c>
      <c r="AA239" s="19">
        <v>807373600</v>
      </c>
      <c r="AB239" s="22">
        <f t="shared" si="73"/>
        <v>4874167000</v>
      </c>
      <c r="AC239" s="19">
        <v>0</v>
      </c>
      <c r="AD239" s="22">
        <f t="shared" si="74"/>
        <v>4874167000</v>
      </c>
      <c r="AE239" s="20">
        <v>0</v>
      </c>
      <c r="AF239" s="22">
        <f t="shared" si="75"/>
        <v>4874167000</v>
      </c>
      <c r="AG239" s="38" t="s">
        <v>422</v>
      </c>
      <c r="AH239" s="37" t="s">
        <v>1013</v>
      </c>
      <c r="AI239" s="37" t="s">
        <v>2341</v>
      </c>
      <c r="AJ239" s="39">
        <v>900471369</v>
      </c>
      <c r="AK239" s="39">
        <v>7</v>
      </c>
      <c r="AL239" s="37" t="s">
        <v>2343</v>
      </c>
      <c r="AM239" s="39">
        <v>6261703</v>
      </c>
      <c r="AN239" s="108" t="s">
        <v>2342</v>
      </c>
      <c r="AO239" s="109" t="s">
        <v>20</v>
      </c>
      <c r="AP239" s="84"/>
      <c r="AQ239" s="84"/>
      <c r="AR239" s="84"/>
      <c r="AS239" s="84"/>
      <c r="AT239" s="84"/>
      <c r="AU239" s="84"/>
      <c r="AV239" s="84"/>
      <c r="AW239" s="84"/>
      <c r="AX239" s="84"/>
      <c r="AY239" s="84"/>
      <c r="AZ239" s="84"/>
      <c r="BA239" s="84"/>
      <c r="BB239" s="84"/>
      <c r="BC239" s="84"/>
      <c r="BD239" s="84"/>
      <c r="BE239" s="84"/>
      <c r="BF239" s="84"/>
      <c r="BG239" s="84"/>
      <c r="BH239" s="84"/>
      <c r="BI239" s="84"/>
      <c r="BJ239" s="84"/>
      <c r="BK239" s="84"/>
      <c r="BL239" s="84"/>
      <c r="BM239" s="84"/>
      <c r="BN239" s="84"/>
      <c r="BO239" s="84"/>
      <c r="BP239" s="84"/>
      <c r="BQ239" s="84"/>
      <c r="BR239" s="84"/>
      <c r="BS239" s="84"/>
      <c r="BT239" s="84"/>
      <c r="BU239" s="84"/>
      <c r="BV239" s="84"/>
      <c r="BW239" s="84"/>
      <c r="BX239" s="84"/>
      <c r="BY239" s="84"/>
      <c r="BZ239" s="84"/>
      <c r="CA239" s="84"/>
      <c r="CB239" s="84"/>
      <c r="CC239" s="84"/>
      <c r="CD239" s="84"/>
      <c r="CE239" s="84"/>
      <c r="CF239" s="84"/>
      <c r="CG239" s="84"/>
      <c r="CH239" s="84"/>
      <c r="CI239" s="84"/>
      <c r="CJ239" s="84"/>
      <c r="CK239" s="84"/>
      <c r="CL239" s="84"/>
      <c r="CM239" s="84"/>
      <c r="CN239" s="84"/>
      <c r="CO239" s="84"/>
      <c r="CP239" s="84"/>
      <c r="CQ239" s="84"/>
      <c r="CR239" s="84"/>
      <c r="CS239" s="84"/>
      <c r="CT239" s="84"/>
      <c r="CU239" s="84"/>
      <c r="CV239" s="84"/>
      <c r="CW239" s="84"/>
      <c r="CX239" s="84"/>
      <c r="CY239" s="84"/>
      <c r="CZ239" s="84"/>
      <c r="DA239" s="84"/>
      <c r="DB239" s="84"/>
      <c r="DC239" s="84"/>
      <c r="DD239" s="84"/>
      <c r="DE239" s="84"/>
      <c r="DF239" s="84"/>
      <c r="DG239" s="84"/>
      <c r="DH239" s="84"/>
      <c r="DI239" s="84"/>
      <c r="DJ239" s="84"/>
      <c r="DK239" s="84"/>
      <c r="DL239" s="84"/>
      <c r="DM239" s="84"/>
      <c r="DN239" s="84"/>
      <c r="DO239" s="84"/>
      <c r="DP239" s="84"/>
      <c r="DQ239" s="84"/>
      <c r="DR239" s="84"/>
      <c r="DS239" s="84"/>
      <c r="DT239" s="84"/>
      <c r="DU239" s="84"/>
      <c r="DV239" s="84"/>
      <c r="DW239" s="84"/>
      <c r="DX239" s="84"/>
      <c r="DY239" s="84"/>
      <c r="DZ239" s="84"/>
      <c r="EA239" s="84"/>
      <c r="EB239" s="84"/>
      <c r="EC239" s="84"/>
      <c r="ED239" s="84"/>
      <c r="EE239" s="84"/>
      <c r="EF239" s="84"/>
      <c r="EG239" s="84"/>
      <c r="EH239" s="84"/>
      <c r="EI239" s="84"/>
      <c r="EJ239" s="84"/>
      <c r="EK239" s="84"/>
      <c r="EL239" s="84"/>
      <c r="EM239" s="84"/>
      <c r="EN239" s="84"/>
      <c r="EO239" s="84"/>
      <c r="EP239" s="84"/>
      <c r="EQ239" s="84"/>
      <c r="ER239" s="84"/>
      <c r="ES239" s="84"/>
      <c r="ET239" s="84"/>
      <c r="EU239" s="84"/>
      <c r="EV239" s="84"/>
      <c r="EW239" s="84"/>
      <c r="EX239" s="84"/>
      <c r="EY239" s="84"/>
      <c r="EZ239" s="84"/>
      <c r="FA239" s="84"/>
      <c r="FB239" s="84"/>
      <c r="FC239" s="84"/>
      <c r="FD239" s="84"/>
      <c r="FE239" s="84"/>
      <c r="FF239" s="84"/>
      <c r="FG239" s="84"/>
      <c r="FH239" s="84"/>
      <c r="FI239" s="84"/>
      <c r="FJ239" s="84"/>
      <c r="FK239" s="84"/>
      <c r="FL239" s="84"/>
      <c r="FM239" s="84"/>
      <c r="FN239" s="84"/>
      <c r="FO239" s="84"/>
      <c r="FP239" s="84"/>
      <c r="FQ239" s="84"/>
      <c r="FR239" s="84"/>
      <c r="FS239" s="84"/>
      <c r="FT239" s="84"/>
      <c r="FU239" s="84"/>
      <c r="FV239" s="84"/>
      <c r="FW239" s="84"/>
      <c r="FX239" s="84"/>
      <c r="FY239" s="84"/>
      <c r="FZ239" s="84"/>
      <c r="GA239" s="84"/>
      <c r="GB239" s="84"/>
      <c r="GC239" s="84"/>
      <c r="GD239" s="84"/>
      <c r="GE239" s="84"/>
      <c r="GF239" s="84"/>
      <c r="GG239" s="84"/>
      <c r="GH239" s="84"/>
      <c r="GI239" s="84"/>
      <c r="GJ239" s="84"/>
      <c r="GK239" s="84"/>
      <c r="GL239" s="84"/>
      <c r="GM239" s="84"/>
      <c r="GN239" s="84"/>
      <c r="GO239" s="84"/>
      <c r="GP239" s="84"/>
      <c r="GQ239" s="84"/>
      <c r="GR239" s="84"/>
      <c r="GS239" s="84"/>
      <c r="GT239" s="84"/>
      <c r="GU239" s="84"/>
      <c r="GV239" s="84"/>
      <c r="GW239" s="84"/>
      <c r="GX239" s="84"/>
      <c r="GY239" s="84"/>
      <c r="GZ239" s="84"/>
      <c r="HA239" s="84"/>
      <c r="HB239" s="84"/>
      <c r="HC239" s="84"/>
      <c r="HD239" s="84"/>
      <c r="HE239" s="84"/>
      <c r="HF239" s="84"/>
      <c r="HG239" s="84"/>
      <c r="HH239" s="84"/>
      <c r="HI239" s="84"/>
      <c r="HJ239" s="84"/>
      <c r="HK239" s="84"/>
      <c r="HL239" s="84"/>
      <c r="HM239" s="84"/>
      <c r="HN239" s="84"/>
      <c r="HO239" s="84"/>
      <c r="HP239" s="84"/>
      <c r="HQ239" s="84"/>
      <c r="HR239" s="84"/>
      <c r="HS239" s="84"/>
      <c r="HT239" s="84"/>
      <c r="HU239" s="84"/>
      <c r="HV239" s="84"/>
      <c r="HW239" s="84"/>
      <c r="HX239" s="84"/>
      <c r="HY239" s="84"/>
      <c r="HZ239" s="84"/>
      <c r="IA239" s="84"/>
      <c r="IB239" s="84"/>
      <c r="IC239" s="84"/>
      <c r="ID239" s="84"/>
      <c r="IE239" s="84"/>
      <c r="IF239" s="84"/>
      <c r="IG239" s="84"/>
      <c r="IH239" s="84"/>
      <c r="II239" s="84"/>
      <c r="IJ239" s="84"/>
      <c r="IK239" s="84"/>
      <c r="IL239" s="84"/>
      <c r="IM239" s="84"/>
      <c r="IN239" s="84"/>
      <c r="IO239" s="84"/>
      <c r="IP239" s="84"/>
      <c r="IQ239" s="84"/>
      <c r="IR239" s="84"/>
      <c r="IS239" s="84"/>
      <c r="IT239" s="84"/>
      <c r="IU239" s="84"/>
      <c r="IV239" s="84"/>
      <c r="IW239" s="84"/>
      <c r="IX239" s="84"/>
      <c r="IY239" s="84"/>
      <c r="IZ239" s="84"/>
      <c r="JA239" s="84"/>
      <c r="JB239" s="84"/>
      <c r="JC239" s="84"/>
      <c r="JD239" s="84"/>
      <c r="JE239" s="84"/>
      <c r="JF239" s="84"/>
      <c r="JG239" s="84"/>
      <c r="JH239" s="84"/>
      <c r="JI239" s="84"/>
      <c r="JJ239" s="84"/>
      <c r="JK239" s="84"/>
      <c r="JL239" s="84"/>
      <c r="JM239" s="84"/>
      <c r="JN239" s="84"/>
      <c r="JO239" s="84"/>
      <c r="JP239" s="84"/>
      <c r="JQ239" s="84"/>
      <c r="JR239" s="84"/>
      <c r="JS239" s="84"/>
      <c r="JT239" s="84"/>
      <c r="JU239" s="84"/>
      <c r="JV239" s="84"/>
      <c r="JW239" s="84"/>
      <c r="JX239" s="84"/>
      <c r="JY239" s="84"/>
      <c r="JZ239" s="84"/>
      <c r="KA239" s="84"/>
      <c r="KB239" s="84"/>
      <c r="KC239" s="84"/>
      <c r="KD239" s="84"/>
      <c r="KE239" s="84"/>
      <c r="KF239" s="84"/>
      <c r="KG239" s="84"/>
      <c r="KH239" s="84"/>
      <c r="KI239" s="84"/>
      <c r="KJ239" s="84"/>
      <c r="KK239" s="84"/>
      <c r="KL239" s="84"/>
      <c r="KM239" s="84"/>
      <c r="KN239" s="84"/>
      <c r="KO239" s="84"/>
      <c r="KP239" s="84"/>
      <c r="KQ239" s="84"/>
      <c r="KR239" s="84"/>
      <c r="KS239" s="84"/>
      <c r="KT239" s="84"/>
      <c r="KU239" s="84"/>
      <c r="KV239" s="84"/>
      <c r="KW239" s="84"/>
      <c r="KX239" s="84"/>
      <c r="KY239" s="84"/>
      <c r="KZ239" s="84"/>
      <c r="LA239" s="84"/>
      <c r="LB239" s="84"/>
      <c r="LC239" s="84"/>
      <c r="LD239" s="84"/>
      <c r="LE239" s="84"/>
      <c r="LF239" s="84"/>
      <c r="LG239" s="84"/>
      <c r="LH239" s="84"/>
      <c r="LI239" s="84"/>
      <c r="LJ239" s="84"/>
      <c r="LK239" s="84"/>
      <c r="LL239" s="84"/>
      <c r="LM239" s="84"/>
      <c r="LN239" s="84"/>
      <c r="LO239" s="84"/>
      <c r="LP239" s="84"/>
      <c r="LQ239" s="84"/>
      <c r="LR239" s="84"/>
      <c r="LS239" s="84"/>
      <c r="LT239" s="84"/>
      <c r="LU239" s="84"/>
      <c r="LV239" s="84"/>
      <c r="LW239" s="84"/>
      <c r="LX239" s="84"/>
      <c r="LY239" s="84"/>
      <c r="LZ239" s="84"/>
      <c r="MA239" s="84"/>
      <c r="MB239" s="84"/>
      <c r="MC239" s="84"/>
      <c r="MD239" s="84"/>
      <c r="ME239" s="84"/>
      <c r="MF239" s="84"/>
      <c r="MG239" s="84"/>
      <c r="MH239" s="84"/>
      <c r="MI239" s="84"/>
      <c r="MJ239" s="84"/>
      <c r="MK239" s="84"/>
      <c r="ML239" s="84"/>
      <c r="MM239" s="84"/>
      <c r="MN239" s="84"/>
      <c r="MO239" s="84"/>
      <c r="MP239" s="84"/>
      <c r="MQ239" s="84"/>
      <c r="MR239" s="84"/>
      <c r="MS239" s="84"/>
      <c r="MT239" s="84"/>
      <c r="MU239" s="84"/>
      <c r="MV239" s="84"/>
      <c r="MW239" s="84"/>
      <c r="MX239" s="84"/>
      <c r="MY239" s="84"/>
      <c r="MZ239" s="84"/>
      <c r="NA239" s="84"/>
      <c r="NB239" s="84"/>
      <c r="NC239" s="84"/>
      <c r="ND239" s="84"/>
      <c r="NE239" s="84"/>
      <c r="NF239" s="84"/>
      <c r="NG239" s="84"/>
      <c r="NH239" s="84"/>
      <c r="NI239" s="84"/>
      <c r="NJ239" s="84"/>
      <c r="NK239" s="84"/>
      <c r="NL239" s="84"/>
      <c r="NM239" s="84"/>
      <c r="NN239" s="84"/>
      <c r="NO239" s="84"/>
      <c r="NP239" s="84"/>
      <c r="NQ239" s="84"/>
      <c r="NR239" s="84"/>
      <c r="NS239" s="84"/>
      <c r="NT239" s="84"/>
      <c r="NU239" s="84"/>
      <c r="NV239" s="84"/>
      <c r="NW239" s="84"/>
    </row>
    <row r="240" spans="1:387" s="40" customFormat="1" ht="100.5" customHeight="1" x14ac:dyDescent="0.25">
      <c r="A240" s="79">
        <v>1</v>
      </c>
      <c r="B240" s="79"/>
      <c r="C240" s="79"/>
      <c r="D240" s="79"/>
      <c r="E240" s="79"/>
      <c r="F240" s="30"/>
      <c r="G240" s="30"/>
      <c r="H240" s="30"/>
      <c r="I240" s="30"/>
      <c r="J240" s="30">
        <v>1</v>
      </c>
      <c r="K240" s="30"/>
      <c r="L240" s="30"/>
      <c r="M240" s="32" t="s">
        <v>1897</v>
      </c>
      <c r="N240" s="33" t="s">
        <v>308</v>
      </c>
      <c r="O240" s="3" t="s">
        <v>2332</v>
      </c>
      <c r="P240" s="34" t="s">
        <v>2333</v>
      </c>
      <c r="Q240" s="10" t="s">
        <v>2303</v>
      </c>
      <c r="R240" s="32" t="s">
        <v>1685</v>
      </c>
      <c r="S240" s="35" t="s">
        <v>2304</v>
      </c>
      <c r="T240" s="82">
        <v>44879</v>
      </c>
      <c r="U240" s="82">
        <v>44883</v>
      </c>
      <c r="V240" s="82">
        <v>46234</v>
      </c>
      <c r="W240" s="36">
        <v>61350000</v>
      </c>
      <c r="X240" s="19">
        <v>490800000</v>
      </c>
      <c r="Y240" s="19">
        <v>505524000</v>
      </c>
      <c r="Z240" s="19">
        <v>520689900</v>
      </c>
      <c r="AA240" s="19">
        <v>312847900</v>
      </c>
      <c r="AB240" s="22">
        <f t="shared" ref="AB240:AB242" si="76">W240+X240+Y240+Z240+AA240</f>
        <v>1891211800</v>
      </c>
      <c r="AC240" s="19">
        <v>0</v>
      </c>
      <c r="AD240" s="22">
        <f t="shared" ref="AD240:AD242" si="77">AB240+AC240</f>
        <v>1891211800</v>
      </c>
      <c r="AE240" s="20">
        <v>0</v>
      </c>
      <c r="AF240" s="22">
        <f t="shared" ref="AF240:AF242" si="78">AD240-AE240</f>
        <v>1891211800</v>
      </c>
      <c r="AG240" s="38" t="s">
        <v>422</v>
      </c>
      <c r="AH240" s="37" t="s">
        <v>696</v>
      </c>
      <c r="AI240" s="37" t="s">
        <v>661</v>
      </c>
      <c r="AJ240" s="39">
        <v>900789891</v>
      </c>
      <c r="AK240" s="39">
        <v>7</v>
      </c>
      <c r="AL240" s="37" t="s">
        <v>2302</v>
      </c>
      <c r="AM240" s="39">
        <v>7046446</v>
      </c>
      <c r="AN240" s="108" t="s">
        <v>168</v>
      </c>
      <c r="AO240" s="109" t="s">
        <v>20</v>
      </c>
      <c r="AP240" s="84"/>
      <c r="AQ240" s="84"/>
      <c r="AR240" s="84"/>
      <c r="AS240" s="84"/>
      <c r="AT240" s="84"/>
      <c r="AU240" s="84"/>
      <c r="AV240" s="84"/>
      <c r="AW240" s="84"/>
      <c r="AX240" s="84"/>
      <c r="AY240" s="84"/>
      <c r="AZ240" s="84"/>
      <c r="BA240" s="84"/>
      <c r="BB240" s="84"/>
      <c r="BC240" s="84"/>
      <c r="BD240" s="84"/>
      <c r="BE240" s="84"/>
      <c r="BF240" s="84"/>
      <c r="BG240" s="84"/>
      <c r="BH240" s="84"/>
      <c r="BI240" s="84"/>
      <c r="BJ240" s="84"/>
      <c r="BK240" s="84"/>
      <c r="BL240" s="84"/>
      <c r="BM240" s="84"/>
      <c r="BN240" s="84"/>
      <c r="BO240" s="84"/>
      <c r="BP240" s="84"/>
      <c r="BQ240" s="84"/>
      <c r="BR240" s="84"/>
      <c r="BS240" s="84"/>
      <c r="BT240" s="84"/>
      <c r="BU240" s="84"/>
      <c r="BV240" s="84"/>
      <c r="BW240" s="84"/>
      <c r="BX240" s="84"/>
      <c r="BY240" s="84"/>
      <c r="BZ240" s="84"/>
      <c r="CA240" s="84"/>
      <c r="CB240" s="84"/>
      <c r="CC240" s="84"/>
      <c r="CD240" s="84"/>
      <c r="CE240" s="84"/>
      <c r="CF240" s="84"/>
      <c r="CG240" s="84"/>
      <c r="CH240" s="84"/>
      <c r="CI240" s="84"/>
      <c r="CJ240" s="84"/>
      <c r="CK240" s="84"/>
      <c r="CL240" s="84"/>
      <c r="CM240" s="84"/>
      <c r="CN240" s="84"/>
      <c r="CO240" s="84"/>
      <c r="CP240" s="84"/>
      <c r="CQ240" s="84"/>
      <c r="CR240" s="84"/>
      <c r="CS240" s="84"/>
      <c r="CT240" s="84"/>
      <c r="CU240" s="84"/>
      <c r="CV240" s="84"/>
      <c r="CW240" s="84"/>
      <c r="CX240" s="84"/>
      <c r="CY240" s="84"/>
      <c r="CZ240" s="84"/>
      <c r="DA240" s="84"/>
      <c r="DB240" s="84"/>
      <c r="DC240" s="84"/>
      <c r="DD240" s="84"/>
      <c r="DE240" s="84"/>
      <c r="DF240" s="84"/>
      <c r="DG240" s="84"/>
      <c r="DH240" s="84"/>
      <c r="DI240" s="84"/>
      <c r="DJ240" s="84"/>
      <c r="DK240" s="84"/>
      <c r="DL240" s="84"/>
      <c r="DM240" s="84"/>
      <c r="DN240" s="84"/>
      <c r="DO240" s="84"/>
      <c r="DP240" s="84"/>
      <c r="DQ240" s="84"/>
      <c r="DR240" s="84"/>
      <c r="DS240" s="84"/>
      <c r="DT240" s="84"/>
      <c r="DU240" s="84"/>
      <c r="DV240" s="84"/>
      <c r="DW240" s="84"/>
      <c r="DX240" s="84"/>
      <c r="DY240" s="84"/>
      <c r="DZ240" s="84"/>
      <c r="EA240" s="84"/>
      <c r="EB240" s="84"/>
      <c r="EC240" s="84"/>
      <c r="ED240" s="84"/>
      <c r="EE240" s="84"/>
      <c r="EF240" s="84"/>
      <c r="EG240" s="84"/>
      <c r="EH240" s="84"/>
      <c r="EI240" s="84"/>
      <c r="EJ240" s="84"/>
      <c r="EK240" s="84"/>
      <c r="EL240" s="84"/>
      <c r="EM240" s="84"/>
      <c r="EN240" s="84"/>
      <c r="EO240" s="84"/>
      <c r="EP240" s="84"/>
      <c r="EQ240" s="84"/>
      <c r="ER240" s="84"/>
      <c r="ES240" s="84"/>
      <c r="ET240" s="84"/>
      <c r="EU240" s="84"/>
      <c r="EV240" s="84"/>
      <c r="EW240" s="84"/>
      <c r="EX240" s="84"/>
      <c r="EY240" s="84"/>
      <c r="EZ240" s="84"/>
      <c r="FA240" s="84"/>
      <c r="FB240" s="84"/>
      <c r="FC240" s="84"/>
      <c r="FD240" s="84"/>
      <c r="FE240" s="84"/>
      <c r="FF240" s="84"/>
      <c r="FG240" s="84"/>
      <c r="FH240" s="84"/>
      <c r="FI240" s="84"/>
      <c r="FJ240" s="84"/>
      <c r="FK240" s="84"/>
      <c r="FL240" s="84"/>
      <c r="FM240" s="84"/>
      <c r="FN240" s="84"/>
      <c r="FO240" s="84"/>
      <c r="FP240" s="84"/>
      <c r="FQ240" s="84"/>
      <c r="FR240" s="84"/>
      <c r="FS240" s="84"/>
      <c r="FT240" s="84"/>
      <c r="FU240" s="84"/>
      <c r="FV240" s="84"/>
      <c r="FW240" s="84"/>
      <c r="FX240" s="84"/>
      <c r="FY240" s="84"/>
      <c r="FZ240" s="84"/>
      <c r="GA240" s="84"/>
      <c r="GB240" s="84"/>
      <c r="GC240" s="84"/>
      <c r="GD240" s="84"/>
      <c r="GE240" s="84"/>
      <c r="GF240" s="84"/>
      <c r="GG240" s="84"/>
      <c r="GH240" s="84"/>
      <c r="GI240" s="84"/>
      <c r="GJ240" s="84"/>
      <c r="GK240" s="84"/>
      <c r="GL240" s="84"/>
      <c r="GM240" s="84"/>
      <c r="GN240" s="84"/>
      <c r="GO240" s="84"/>
      <c r="GP240" s="84"/>
      <c r="GQ240" s="84"/>
      <c r="GR240" s="84"/>
      <c r="GS240" s="84"/>
      <c r="GT240" s="84"/>
      <c r="GU240" s="84"/>
      <c r="GV240" s="84"/>
      <c r="GW240" s="84"/>
      <c r="GX240" s="84"/>
      <c r="GY240" s="84"/>
      <c r="GZ240" s="84"/>
      <c r="HA240" s="84"/>
      <c r="HB240" s="84"/>
      <c r="HC240" s="84"/>
      <c r="HD240" s="84"/>
      <c r="HE240" s="84"/>
      <c r="HF240" s="84"/>
      <c r="HG240" s="84"/>
      <c r="HH240" s="84"/>
      <c r="HI240" s="84"/>
      <c r="HJ240" s="84"/>
      <c r="HK240" s="84"/>
      <c r="HL240" s="84"/>
      <c r="HM240" s="84"/>
      <c r="HN240" s="84"/>
      <c r="HO240" s="84"/>
      <c r="HP240" s="84"/>
      <c r="HQ240" s="84"/>
      <c r="HR240" s="84"/>
      <c r="HS240" s="84"/>
      <c r="HT240" s="84"/>
      <c r="HU240" s="84"/>
      <c r="HV240" s="84"/>
      <c r="HW240" s="84"/>
      <c r="HX240" s="84"/>
      <c r="HY240" s="84"/>
      <c r="HZ240" s="84"/>
      <c r="IA240" s="84"/>
      <c r="IB240" s="84"/>
      <c r="IC240" s="84"/>
      <c r="ID240" s="84"/>
      <c r="IE240" s="84"/>
      <c r="IF240" s="84"/>
      <c r="IG240" s="84"/>
      <c r="IH240" s="84"/>
      <c r="II240" s="84"/>
      <c r="IJ240" s="84"/>
      <c r="IK240" s="84"/>
      <c r="IL240" s="84"/>
      <c r="IM240" s="84"/>
      <c r="IN240" s="84"/>
      <c r="IO240" s="84"/>
      <c r="IP240" s="84"/>
      <c r="IQ240" s="84"/>
      <c r="IR240" s="84"/>
      <c r="IS240" s="84"/>
      <c r="IT240" s="84"/>
      <c r="IU240" s="84"/>
      <c r="IV240" s="84"/>
      <c r="IW240" s="84"/>
      <c r="IX240" s="84"/>
      <c r="IY240" s="84"/>
      <c r="IZ240" s="84"/>
      <c r="JA240" s="84"/>
      <c r="JB240" s="84"/>
      <c r="JC240" s="84"/>
      <c r="JD240" s="84"/>
      <c r="JE240" s="84"/>
      <c r="JF240" s="84"/>
      <c r="JG240" s="84"/>
      <c r="JH240" s="84"/>
      <c r="JI240" s="84"/>
      <c r="JJ240" s="84"/>
      <c r="JK240" s="84"/>
      <c r="JL240" s="84"/>
      <c r="JM240" s="84"/>
      <c r="JN240" s="84"/>
      <c r="JO240" s="84"/>
      <c r="JP240" s="84"/>
      <c r="JQ240" s="84"/>
      <c r="JR240" s="84"/>
      <c r="JS240" s="84"/>
      <c r="JT240" s="84"/>
      <c r="JU240" s="84"/>
      <c r="JV240" s="84"/>
      <c r="JW240" s="84"/>
      <c r="JX240" s="84"/>
      <c r="JY240" s="84"/>
      <c r="JZ240" s="84"/>
      <c r="KA240" s="84"/>
      <c r="KB240" s="84"/>
      <c r="KC240" s="84"/>
      <c r="KD240" s="84"/>
      <c r="KE240" s="84"/>
      <c r="KF240" s="84"/>
      <c r="KG240" s="84"/>
      <c r="KH240" s="84"/>
      <c r="KI240" s="84"/>
      <c r="KJ240" s="84"/>
      <c r="KK240" s="84"/>
      <c r="KL240" s="84"/>
      <c r="KM240" s="84"/>
      <c r="KN240" s="84"/>
      <c r="KO240" s="84"/>
      <c r="KP240" s="84"/>
      <c r="KQ240" s="84"/>
      <c r="KR240" s="84"/>
      <c r="KS240" s="84"/>
      <c r="KT240" s="84"/>
      <c r="KU240" s="84"/>
      <c r="KV240" s="84"/>
      <c r="KW240" s="84"/>
      <c r="KX240" s="84"/>
      <c r="KY240" s="84"/>
      <c r="KZ240" s="84"/>
      <c r="LA240" s="84"/>
      <c r="LB240" s="84"/>
      <c r="LC240" s="84"/>
      <c r="LD240" s="84"/>
      <c r="LE240" s="84"/>
      <c r="LF240" s="84"/>
      <c r="LG240" s="84"/>
      <c r="LH240" s="84"/>
      <c r="LI240" s="84"/>
      <c r="LJ240" s="84"/>
      <c r="LK240" s="84"/>
      <c r="LL240" s="84"/>
      <c r="LM240" s="84"/>
      <c r="LN240" s="84"/>
      <c r="LO240" s="84"/>
      <c r="LP240" s="84"/>
      <c r="LQ240" s="84"/>
      <c r="LR240" s="84"/>
      <c r="LS240" s="84"/>
      <c r="LT240" s="84"/>
      <c r="LU240" s="84"/>
      <c r="LV240" s="84"/>
      <c r="LW240" s="84"/>
      <c r="LX240" s="84"/>
      <c r="LY240" s="84"/>
      <c r="LZ240" s="84"/>
      <c r="MA240" s="84"/>
      <c r="MB240" s="84"/>
      <c r="MC240" s="84"/>
      <c r="MD240" s="84"/>
      <c r="ME240" s="84"/>
      <c r="MF240" s="84"/>
      <c r="MG240" s="84"/>
      <c r="MH240" s="84"/>
      <c r="MI240" s="84"/>
      <c r="MJ240" s="84"/>
      <c r="MK240" s="84"/>
      <c r="ML240" s="84"/>
      <c r="MM240" s="84"/>
      <c r="MN240" s="84"/>
      <c r="MO240" s="84"/>
      <c r="MP240" s="84"/>
      <c r="MQ240" s="84"/>
      <c r="MR240" s="84"/>
      <c r="MS240" s="84"/>
      <c r="MT240" s="84"/>
      <c r="MU240" s="84"/>
      <c r="MV240" s="84"/>
      <c r="MW240" s="84"/>
      <c r="MX240" s="84"/>
      <c r="MY240" s="84"/>
      <c r="MZ240" s="84"/>
      <c r="NA240" s="84"/>
      <c r="NB240" s="84"/>
      <c r="NC240" s="84"/>
      <c r="ND240" s="84"/>
      <c r="NE240" s="84"/>
      <c r="NF240" s="84"/>
      <c r="NG240" s="84"/>
      <c r="NH240" s="84"/>
      <c r="NI240" s="84"/>
      <c r="NJ240" s="84"/>
      <c r="NK240" s="84"/>
      <c r="NL240" s="84"/>
      <c r="NM240" s="84"/>
      <c r="NN240" s="84"/>
      <c r="NO240" s="84"/>
      <c r="NP240" s="84"/>
      <c r="NQ240" s="84"/>
      <c r="NR240" s="84"/>
      <c r="NS240" s="84"/>
      <c r="NT240" s="84"/>
      <c r="NU240" s="84"/>
      <c r="NV240" s="84"/>
      <c r="NW240" s="84"/>
    </row>
    <row r="241" spans="1:387" s="40" customFormat="1" ht="149.25" customHeight="1" x14ac:dyDescent="0.25">
      <c r="A241" s="79"/>
      <c r="B241" s="79">
        <v>1</v>
      </c>
      <c r="C241" s="79"/>
      <c r="D241" s="79"/>
      <c r="E241" s="79"/>
      <c r="F241" s="30"/>
      <c r="G241" s="30"/>
      <c r="H241" s="30"/>
      <c r="I241" s="30"/>
      <c r="J241" s="30">
        <v>1</v>
      </c>
      <c r="K241" s="30"/>
      <c r="L241" s="30"/>
      <c r="M241" s="32" t="s">
        <v>1291</v>
      </c>
      <c r="N241" s="33" t="s">
        <v>48</v>
      </c>
      <c r="O241" s="3" t="s">
        <v>2412</v>
      </c>
      <c r="P241" s="34" t="s">
        <v>2413</v>
      </c>
      <c r="Q241" s="10" t="s">
        <v>2357</v>
      </c>
      <c r="R241" s="32" t="s">
        <v>1267</v>
      </c>
      <c r="S241" s="35" t="s">
        <v>2358</v>
      </c>
      <c r="T241" s="82">
        <v>44886</v>
      </c>
      <c r="U241" s="82">
        <v>44886</v>
      </c>
      <c r="V241" s="82">
        <v>46234</v>
      </c>
      <c r="W241" s="36">
        <v>114009410</v>
      </c>
      <c r="X241" s="19">
        <v>939437540</v>
      </c>
      <c r="Y241" s="19">
        <v>967620670</v>
      </c>
      <c r="Z241" s="19">
        <v>996649290</v>
      </c>
      <c r="AA241" s="19">
        <v>598820120</v>
      </c>
      <c r="AB241" s="22">
        <f t="shared" si="76"/>
        <v>3616537030</v>
      </c>
      <c r="AC241" s="19">
        <v>0</v>
      </c>
      <c r="AD241" s="22">
        <f t="shared" si="77"/>
        <v>3616537030</v>
      </c>
      <c r="AE241" s="20">
        <v>0</v>
      </c>
      <c r="AF241" s="22">
        <f t="shared" si="78"/>
        <v>3616537030</v>
      </c>
      <c r="AG241" s="38" t="s">
        <v>353</v>
      </c>
      <c r="AH241" s="37" t="s">
        <v>696</v>
      </c>
      <c r="AI241" s="37" t="s">
        <v>419</v>
      </c>
      <c r="AJ241" s="39">
        <v>800065396</v>
      </c>
      <c r="AK241" s="39">
        <v>2</v>
      </c>
      <c r="AL241" s="37" t="s">
        <v>420</v>
      </c>
      <c r="AM241" s="39">
        <v>3438770</v>
      </c>
      <c r="AN241" s="108" t="s">
        <v>421</v>
      </c>
      <c r="AO241" s="109" t="s">
        <v>20</v>
      </c>
      <c r="AP241" s="84"/>
      <c r="AQ241" s="84"/>
      <c r="AR241" s="84"/>
      <c r="AS241" s="84"/>
      <c r="AT241" s="84"/>
      <c r="AU241" s="84"/>
      <c r="AV241" s="84"/>
      <c r="AW241" s="84"/>
      <c r="AX241" s="84"/>
      <c r="AY241" s="84"/>
      <c r="AZ241" s="84"/>
      <c r="BA241" s="84"/>
      <c r="BB241" s="84"/>
      <c r="BC241" s="84"/>
      <c r="BD241" s="84"/>
      <c r="BE241" s="84"/>
      <c r="BF241" s="84"/>
      <c r="BG241" s="84"/>
      <c r="BH241" s="84"/>
      <c r="BI241" s="84"/>
      <c r="BJ241" s="84"/>
      <c r="BK241" s="84"/>
      <c r="BL241" s="84"/>
      <c r="BM241" s="84"/>
      <c r="BN241" s="84"/>
      <c r="BO241" s="84"/>
      <c r="BP241" s="84"/>
      <c r="BQ241" s="84"/>
      <c r="BR241" s="84"/>
      <c r="BS241" s="84"/>
      <c r="BT241" s="84"/>
      <c r="BU241" s="84"/>
      <c r="BV241" s="84"/>
      <c r="BW241" s="84"/>
      <c r="BX241" s="84"/>
      <c r="BY241" s="84"/>
      <c r="BZ241" s="84"/>
      <c r="CA241" s="84"/>
      <c r="CB241" s="84"/>
      <c r="CC241" s="84"/>
      <c r="CD241" s="84"/>
      <c r="CE241" s="84"/>
      <c r="CF241" s="84"/>
      <c r="CG241" s="84"/>
      <c r="CH241" s="84"/>
      <c r="CI241" s="84"/>
      <c r="CJ241" s="84"/>
      <c r="CK241" s="84"/>
      <c r="CL241" s="84"/>
      <c r="CM241" s="84"/>
      <c r="CN241" s="84"/>
      <c r="CO241" s="84"/>
      <c r="CP241" s="84"/>
      <c r="CQ241" s="84"/>
      <c r="CR241" s="84"/>
      <c r="CS241" s="84"/>
      <c r="CT241" s="84"/>
      <c r="CU241" s="84"/>
      <c r="CV241" s="84"/>
      <c r="CW241" s="84"/>
      <c r="CX241" s="84"/>
      <c r="CY241" s="84"/>
      <c r="CZ241" s="84"/>
      <c r="DA241" s="84"/>
      <c r="DB241" s="84"/>
      <c r="DC241" s="84"/>
      <c r="DD241" s="84"/>
      <c r="DE241" s="84"/>
      <c r="DF241" s="84"/>
      <c r="DG241" s="84"/>
      <c r="DH241" s="84"/>
      <c r="DI241" s="84"/>
      <c r="DJ241" s="84"/>
      <c r="DK241" s="84"/>
      <c r="DL241" s="84"/>
      <c r="DM241" s="84"/>
      <c r="DN241" s="84"/>
      <c r="DO241" s="84"/>
      <c r="DP241" s="84"/>
      <c r="DQ241" s="84"/>
      <c r="DR241" s="84"/>
      <c r="DS241" s="84"/>
      <c r="DT241" s="84"/>
      <c r="DU241" s="84"/>
      <c r="DV241" s="84"/>
      <c r="DW241" s="84"/>
      <c r="DX241" s="84"/>
      <c r="DY241" s="84"/>
      <c r="DZ241" s="84"/>
      <c r="EA241" s="84"/>
      <c r="EB241" s="84"/>
      <c r="EC241" s="84"/>
      <c r="ED241" s="84"/>
      <c r="EE241" s="84"/>
      <c r="EF241" s="84"/>
      <c r="EG241" s="84"/>
      <c r="EH241" s="84"/>
      <c r="EI241" s="84"/>
      <c r="EJ241" s="84"/>
      <c r="EK241" s="84"/>
      <c r="EL241" s="84"/>
      <c r="EM241" s="84"/>
      <c r="EN241" s="84"/>
      <c r="EO241" s="84"/>
      <c r="EP241" s="84"/>
      <c r="EQ241" s="84"/>
      <c r="ER241" s="84"/>
      <c r="ES241" s="84"/>
      <c r="ET241" s="84"/>
      <c r="EU241" s="84"/>
      <c r="EV241" s="84"/>
      <c r="EW241" s="84"/>
      <c r="EX241" s="84"/>
      <c r="EY241" s="84"/>
      <c r="EZ241" s="84"/>
      <c r="FA241" s="84"/>
      <c r="FB241" s="84"/>
      <c r="FC241" s="84"/>
      <c r="FD241" s="84"/>
      <c r="FE241" s="84"/>
      <c r="FF241" s="84"/>
      <c r="FG241" s="84"/>
      <c r="FH241" s="84"/>
      <c r="FI241" s="84"/>
      <c r="FJ241" s="84"/>
      <c r="FK241" s="84"/>
      <c r="FL241" s="84"/>
      <c r="FM241" s="84"/>
      <c r="FN241" s="84"/>
      <c r="FO241" s="84"/>
      <c r="FP241" s="84"/>
      <c r="FQ241" s="84"/>
      <c r="FR241" s="84"/>
      <c r="FS241" s="84"/>
      <c r="FT241" s="84"/>
      <c r="FU241" s="84"/>
      <c r="FV241" s="84"/>
      <c r="FW241" s="84"/>
      <c r="FX241" s="84"/>
      <c r="FY241" s="84"/>
      <c r="FZ241" s="84"/>
      <c r="GA241" s="84"/>
      <c r="GB241" s="84"/>
      <c r="GC241" s="84"/>
      <c r="GD241" s="84"/>
      <c r="GE241" s="84"/>
      <c r="GF241" s="84"/>
      <c r="GG241" s="84"/>
      <c r="GH241" s="84"/>
      <c r="GI241" s="84"/>
      <c r="GJ241" s="84"/>
      <c r="GK241" s="84"/>
      <c r="GL241" s="84"/>
      <c r="GM241" s="84"/>
      <c r="GN241" s="84"/>
      <c r="GO241" s="84"/>
      <c r="GP241" s="84"/>
      <c r="GQ241" s="84"/>
      <c r="GR241" s="84"/>
      <c r="GS241" s="84"/>
      <c r="GT241" s="84"/>
      <c r="GU241" s="84"/>
      <c r="GV241" s="84"/>
      <c r="GW241" s="84"/>
      <c r="GX241" s="84"/>
      <c r="GY241" s="84"/>
      <c r="GZ241" s="84"/>
      <c r="HA241" s="84"/>
      <c r="HB241" s="84"/>
      <c r="HC241" s="84"/>
      <c r="HD241" s="84"/>
      <c r="HE241" s="84"/>
      <c r="HF241" s="84"/>
      <c r="HG241" s="84"/>
      <c r="HH241" s="84"/>
      <c r="HI241" s="84"/>
      <c r="HJ241" s="84"/>
      <c r="HK241" s="84"/>
      <c r="HL241" s="84"/>
      <c r="HM241" s="84"/>
      <c r="HN241" s="84"/>
      <c r="HO241" s="84"/>
      <c r="HP241" s="84"/>
      <c r="HQ241" s="84"/>
      <c r="HR241" s="84"/>
      <c r="HS241" s="84"/>
      <c r="HT241" s="84"/>
      <c r="HU241" s="84"/>
      <c r="HV241" s="84"/>
      <c r="HW241" s="84"/>
      <c r="HX241" s="84"/>
      <c r="HY241" s="84"/>
      <c r="HZ241" s="84"/>
      <c r="IA241" s="84"/>
      <c r="IB241" s="84"/>
      <c r="IC241" s="84"/>
      <c r="ID241" s="84"/>
      <c r="IE241" s="84"/>
      <c r="IF241" s="84"/>
      <c r="IG241" s="84"/>
      <c r="IH241" s="84"/>
      <c r="II241" s="84"/>
      <c r="IJ241" s="84"/>
      <c r="IK241" s="84"/>
      <c r="IL241" s="84"/>
      <c r="IM241" s="84"/>
      <c r="IN241" s="84"/>
      <c r="IO241" s="84"/>
      <c r="IP241" s="84"/>
      <c r="IQ241" s="84"/>
      <c r="IR241" s="84"/>
      <c r="IS241" s="84"/>
      <c r="IT241" s="84"/>
      <c r="IU241" s="84"/>
      <c r="IV241" s="84"/>
      <c r="IW241" s="84"/>
      <c r="IX241" s="84"/>
      <c r="IY241" s="84"/>
      <c r="IZ241" s="84"/>
      <c r="JA241" s="84"/>
      <c r="JB241" s="84"/>
      <c r="JC241" s="84"/>
      <c r="JD241" s="84"/>
      <c r="JE241" s="84"/>
      <c r="JF241" s="84"/>
      <c r="JG241" s="84"/>
      <c r="JH241" s="84"/>
      <c r="JI241" s="84"/>
      <c r="JJ241" s="84"/>
      <c r="JK241" s="84"/>
      <c r="JL241" s="84"/>
      <c r="JM241" s="84"/>
      <c r="JN241" s="84"/>
      <c r="JO241" s="84"/>
      <c r="JP241" s="84"/>
      <c r="JQ241" s="84"/>
      <c r="JR241" s="84"/>
      <c r="JS241" s="84"/>
      <c r="JT241" s="84"/>
      <c r="JU241" s="84"/>
      <c r="JV241" s="84"/>
      <c r="JW241" s="84"/>
      <c r="JX241" s="84"/>
      <c r="JY241" s="84"/>
      <c r="JZ241" s="84"/>
      <c r="KA241" s="84"/>
      <c r="KB241" s="84"/>
      <c r="KC241" s="84"/>
      <c r="KD241" s="84"/>
      <c r="KE241" s="84"/>
      <c r="KF241" s="84"/>
      <c r="KG241" s="84"/>
      <c r="KH241" s="84"/>
      <c r="KI241" s="84"/>
      <c r="KJ241" s="84"/>
      <c r="KK241" s="84"/>
      <c r="KL241" s="84"/>
      <c r="KM241" s="84"/>
      <c r="KN241" s="84"/>
      <c r="KO241" s="84"/>
      <c r="KP241" s="84"/>
      <c r="KQ241" s="84"/>
      <c r="KR241" s="84"/>
      <c r="KS241" s="84"/>
      <c r="KT241" s="84"/>
      <c r="KU241" s="84"/>
      <c r="KV241" s="84"/>
      <c r="KW241" s="84"/>
      <c r="KX241" s="84"/>
      <c r="KY241" s="84"/>
      <c r="KZ241" s="84"/>
      <c r="LA241" s="84"/>
      <c r="LB241" s="84"/>
      <c r="LC241" s="84"/>
      <c r="LD241" s="84"/>
      <c r="LE241" s="84"/>
      <c r="LF241" s="84"/>
      <c r="LG241" s="84"/>
      <c r="LH241" s="84"/>
      <c r="LI241" s="84"/>
      <c r="LJ241" s="84"/>
      <c r="LK241" s="84"/>
      <c r="LL241" s="84"/>
      <c r="LM241" s="84"/>
      <c r="LN241" s="84"/>
      <c r="LO241" s="84"/>
      <c r="LP241" s="84"/>
      <c r="LQ241" s="84"/>
      <c r="LR241" s="84"/>
      <c r="LS241" s="84"/>
      <c r="LT241" s="84"/>
      <c r="LU241" s="84"/>
      <c r="LV241" s="84"/>
      <c r="LW241" s="84"/>
      <c r="LX241" s="84"/>
      <c r="LY241" s="84"/>
      <c r="LZ241" s="84"/>
      <c r="MA241" s="84"/>
      <c r="MB241" s="84"/>
      <c r="MC241" s="84"/>
      <c r="MD241" s="84"/>
      <c r="ME241" s="84"/>
      <c r="MF241" s="84"/>
      <c r="MG241" s="84"/>
      <c r="MH241" s="84"/>
      <c r="MI241" s="84"/>
      <c r="MJ241" s="84"/>
      <c r="MK241" s="84"/>
      <c r="ML241" s="84"/>
      <c r="MM241" s="84"/>
      <c r="MN241" s="84"/>
      <c r="MO241" s="84"/>
      <c r="MP241" s="84"/>
      <c r="MQ241" s="84"/>
      <c r="MR241" s="84"/>
      <c r="MS241" s="84"/>
      <c r="MT241" s="84"/>
      <c r="MU241" s="84"/>
      <c r="MV241" s="84"/>
      <c r="MW241" s="84"/>
      <c r="MX241" s="84"/>
      <c r="MY241" s="84"/>
      <c r="MZ241" s="84"/>
      <c r="NA241" s="84"/>
      <c r="NB241" s="84"/>
      <c r="NC241" s="84"/>
      <c r="ND241" s="84"/>
      <c r="NE241" s="84"/>
      <c r="NF241" s="84"/>
      <c r="NG241" s="84"/>
      <c r="NH241" s="84"/>
      <c r="NI241" s="84"/>
      <c r="NJ241" s="84"/>
      <c r="NK241" s="84"/>
      <c r="NL241" s="84"/>
      <c r="NM241" s="84"/>
      <c r="NN241" s="84"/>
      <c r="NO241" s="84"/>
      <c r="NP241" s="84"/>
      <c r="NQ241" s="84"/>
      <c r="NR241" s="84"/>
      <c r="NS241" s="84"/>
      <c r="NT241" s="84"/>
      <c r="NU241" s="84"/>
      <c r="NV241" s="84"/>
      <c r="NW241" s="84"/>
    </row>
    <row r="242" spans="1:387" s="40" customFormat="1" ht="149.25" customHeight="1" x14ac:dyDescent="0.25">
      <c r="A242" s="79"/>
      <c r="B242" s="79"/>
      <c r="C242" s="79">
        <v>1</v>
      </c>
      <c r="D242" s="79"/>
      <c r="E242" s="79"/>
      <c r="F242" s="30"/>
      <c r="G242" s="30"/>
      <c r="H242" s="30"/>
      <c r="I242" s="30">
        <v>1</v>
      </c>
      <c r="J242" s="30"/>
      <c r="K242" s="30"/>
      <c r="L242" s="30"/>
      <c r="M242" s="32" t="s">
        <v>1239</v>
      </c>
      <c r="N242" s="33" t="s">
        <v>19</v>
      </c>
      <c r="O242" s="3" t="s">
        <v>2414</v>
      </c>
      <c r="P242" s="34" t="s">
        <v>2415</v>
      </c>
      <c r="Q242" s="10" t="s">
        <v>2389</v>
      </c>
      <c r="R242" s="32" t="s">
        <v>1633</v>
      </c>
      <c r="S242" s="35" t="s">
        <v>2390</v>
      </c>
      <c r="T242" s="82">
        <v>44886</v>
      </c>
      <c r="U242" s="82">
        <v>44893</v>
      </c>
      <c r="V242" s="82">
        <v>46234</v>
      </c>
      <c r="W242" s="36">
        <v>10140654</v>
      </c>
      <c r="X242" s="19">
        <v>84613615</v>
      </c>
      <c r="Y242" s="19">
        <v>87152024</v>
      </c>
      <c r="Z242" s="19">
        <v>89766585</v>
      </c>
      <c r="AA242" s="19">
        <v>53934756</v>
      </c>
      <c r="AB242" s="22">
        <f t="shared" si="76"/>
        <v>325607634</v>
      </c>
      <c r="AC242" s="19">
        <v>0</v>
      </c>
      <c r="AD242" s="22">
        <f t="shared" si="77"/>
        <v>325607634</v>
      </c>
      <c r="AE242" s="20">
        <v>0</v>
      </c>
      <c r="AF242" s="22">
        <f t="shared" si="78"/>
        <v>325607634</v>
      </c>
      <c r="AG242" s="38" t="s">
        <v>935</v>
      </c>
      <c r="AH242" s="37" t="s">
        <v>1013</v>
      </c>
      <c r="AI242" s="37" t="s">
        <v>2391</v>
      </c>
      <c r="AJ242" s="39">
        <v>860008495</v>
      </c>
      <c r="AK242" s="39">
        <v>9</v>
      </c>
      <c r="AL242" s="37" t="s">
        <v>2392</v>
      </c>
      <c r="AM242" s="39">
        <v>4056655</v>
      </c>
      <c r="AN242" s="108" t="s">
        <v>1635</v>
      </c>
      <c r="AO242" s="109" t="s">
        <v>20</v>
      </c>
      <c r="AP242" s="84"/>
      <c r="AQ242" s="84"/>
      <c r="AR242" s="84"/>
      <c r="AS242" s="84"/>
      <c r="AT242" s="84"/>
      <c r="AU242" s="84"/>
      <c r="AV242" s="84"/>
      <c r="AW242" s="84"/>
      <c r="AX242" s="84"/>
      <c r="AY242" s="84"/>
      <c r="AZ242" s="84"/>
      <c r="BA242" s="84"/>
      <c r="BB242" s="84"/>
      <c r="BC242" s="84"/>
      <c r="BD242" s="84"/>
      <c r="BE242" s="84"/>
      <c r="BF242" s="84"/>
      <c r="BG242" s="84"/>
      <c r="BH242" s="84"/>
      <c r="BI242" s="84"/>
      <c r="BJ242" s="84"/>
      <c r="BK242" s="84"/>
      <c r="BL242" s="84"/>
      <c r="BM242" s="84"/>
      <c r="BN242" s="84"/>
      <c r="BO242" s="84"/>
      <c r="BP242" s="84"/>
      <c r="BQ242" s="84"/>
      <c r="BR242" s="84"/>
      <c r="BS242" s="84"/>
      <c r="BT242" s="84"/>
      <c r="BU242" s="84"/>
      <c r="BV242" s="84"/>
      <c r="BW242" s="84"/>
      <c r="BX242" s="84"/>
      <c r="BY242" s="84"/>
      <c r="BZ242" s="84"/>
      <c r="CA242" s="84"/>
      <c r="CB242" s="84"/>
      <c r="CC242" s="84"/>
      <c r="CD242" s="84"/>
      <c r="CE242" s="84"/>
      <c r="CF242" s="84"/>
      <c r="CG242" s="84"/>
      <c r="CH242" s="84"/>
      <c r="CI242" s="84"/>
      <c r="CJ242" s="84"/>
      <c r="CK242" s="84"/>
      <c r="CL242" s="84"/>
      <c r="CM242" s="84"/>
      <c r="CN242" s="84"/>
      <c r="CO242" s="84"/>
      <c r="CP242" s="84"/>
      <c r="CQ242" s="84"/>
      <c r="CR242" s="84"/>
      <c r="CS242" s="84"/>
      <c r="CT242" s="84"/>
      <c r="CU242" s="84"/>
      <c r="CV242" s="84"/>
      <c r="CW242" s="84"/>
      <c r="CX242" s="84"/>
      <c r="CY242" s="84"/>
      <c r="CZ242" s="84"/>
      <c r="DA242" s="84"/>
      <c r="DB242" s="84"/>
      <c r="DC242" s="84"/>
      <c r="DD242" s="84"/>
      <c r="DE242" s="84"/>
      <c r="DF242" s="84"/>
      <c r="DG242" s="84"/>
      <c r="DH242" s="84"/>
      <c r="DI242" s="84"/>
      <c r="DJ242" s="84"/>
      <c r="DK242" s="84"/>
      <c r="DL242" s="84"/>
      <c r="DM242" s="84"/>
      <c r="DN242" s="84"/>
      <c r="DO242" s="84"/>
      <c r="DP242" s="84"/>
      <c r="DQ242" s="84"/>
      <c r="DR242" s="84"/>
      <c r="DS242" s="84"/>
      <c r="DT242" s="84"/>
      <c r="DU242" s="84"/>
      <c r="DV242" s="84"/>
      <c r="DW242" s="84"/>
      <c r="DX242" s="84"/>
      <c r="DY242" s="84"/>
      <c r="DZ242" s="84"/>
      <c r="EA242" s="84"/>
      <c r="EB242" s="84"/>
      <c r="EC242" s="84"/>
      <c r="ED242" s="84"/>
      <c r="EE242" s="84"/>
      <c r="EF242" s="84"/>
      <c r="EG242" s="84"/>
      <c r="EH242" s="84"/>
      <c r="EI242" s="84"/>
      <c r="EJ242" s="84"/>
      <c r="EK242" s="84"/>
      <c r="EL242" s="84"/>
      <c r="EM242" s="84"/>
      <c r="EN242" s="84"/>
      <c r="EO242" s="84"/>
      <c r="EP242" s="84"/>
      <c r="EQ242" s="84"/>
      <c r="ER242" s="84"/>
      <c r="ES242" s="84"/>
      <c r="ET242" s="84"/>
      <c r="EU242" s="84"/>
      <c r="EV242" s="84"/>
      <c r="EW242" s="84"/>
      <c r="EX242" s="84"/>
      <c r="EY242" s="84"/>
      <c r="EZ242" s="84"/>
      <c r="FA242" s="84"/>
      <c r="FB242" s="84"/>
      <c r="FC242" s="84"/>
      <c r="FD242" s="84"/>
      <c r="FE242" s="84"/>
      <c r="FF242" s="84"/>
      <c r="FG242" s="84"/>
      <c r="FH242" s="84"/>
      <c r="FI242" s="84"/>
      <c r="FJ242" s="84"/>
      <c r="FK242" s="84"/>
      <c r="FL242" s="84"/>
      <c r="FM242" s="84"/>
      <c r="FN242" s="84"/>
      <c r="FO242" s="84"/>
      <c r="FP242" s="84"/>
      <c r="FQ242" s="84"/>
      <c r="FR242" s="84"/>
      <c r="FS242" s="84"/>
      <c r="FT242" s="84"/>
      <c r="FU242" s="84"/>
      <c r="FV242" s="84"/>
      <c r="FW242" s="84"/>
      <c r="FX242" s="84"/>
      <c r="FY242" s="84"/>
      <c r="FZ242" s="84"/>
      <c r="GA242" s="84"/>
      <c r="GB242" s="84"/>
      <c r="GC242" s="84"/>
      <c r="GD242" s="84"/>
      <c r="GE242" s="84"/>
      <c r="GF242" s="84"/>
      <c r="GG242" s="84"/>
      <c r="GH242" s="84"/>
      <c r="GI242" s="84"/>
      <c r="GJ242" s="84"/>
      <c r="GK242" s="84"/>
      <c r="GL242" s="84"/>
      <c r="GM242" s="84"/>
      <c r="GN242" s="84"/>
      <c r="GO242" s="84"/>
      <c r="GP242" s="84"/>
      <c r="GQ242" s="84"/>
      <c r="GR242" s="84"/>
      <c r="GS242" s="84"/>
      <c r="GT242" s="84"/>
      <c r="GU242" s="84"/>
      <c r="GV242" s="84"/>
      <c r="GW242" s="84"/>
      <c r="GX242" s="84"/>
      <c r="GY242" s="84"/>
      <c r="GZ242" s="84"/>
      <c r="HA242" s="84"/>
      <c r="HB242" s="84"/>
      <c r="HC242" s="84"/>
      <c r="HD242" s="84"/>
      <c r="HE242" s="84"/>
      <c r="HF242" s="84"/>
      <c r="HG242" s="84"/>
      <c r="HH242" s="84"/>
      <c r="HI242" s="84"/>
      <c r="HJ242" s="84"/>
      <c r="HK242" s="84"/>
      <c r="HL242" s="84"/>
      <c r="HM242" s="84"/>
      <c r="HN242" s="84"/>
      <c r="HO242" s="84"/>
      <c r="HP242" s="84"/>
      <c r="HQ242" s="84"/>
      <c r="HR242" s="84"/>
      <c r="HS242" s="84"/>
      <c r="HT242" s="84"/>
      <c r="HU242" s="84"/>
      <c r="HV242" s="84"/>
      <c r="HW242" s="84"/>
      <c r="HX242" s="84"/>
      <c r="HY242" s="84"/>
      <c r="HZ242" s="84"/>
      <c r="IA242" s="84"/>
      <c r="IB242" s="84"/>
      <c r="IC242" s="84"/>
      <c r="ID242" s="84"/>
      <c r="IE242" s="84"/>
      <c r="IF242" s="84"/>
      <c r="IG242" s="84"/>
      <c r="IH242" s="84"/>
      <c r="II242" s="84"/>
      <c r="IJ242" s="84"/>
      <c r="IK242" s="84"/>
      <c r="IL242" s="84"/>
      <c r="IM242" s="84"/>
      <c r="IN242" s="84"/>
      <c r="IO242" s="84"/>
      <c r="IP242" s="84"/>
      <c r="IQ242" s="84"/>
      <c r="IR242" s="84"/>
      <c r="IS242" s="84"/>
      <c r="IT242" s="84"/>
      <c r="IU242" s="84"/>
      <c r="IV242" s="84"/>
      <c r="IW242" s="84"/>
      <c r="IX242" s="84"/>
      <c r="IY242" s="84"/>
      <c r="IZ242" s="84"/>
      <c r="JA242" s="84"/>
      <c r="JB242" s="84"/>
      <c r="JC242" s="84"/>
      <c r="JD242" s="84"/>
      <c r="JE242" s="84"/>
      <c r="JF242" s="84"/>
      <c r="JG242" s="84"/>
      <c r="JH242" s="84"/>
      <c r="JI242" s="84"/>
      <c r="JJ242" s="84"/>
      <c r="JK242" s="84"/>
      <c r="JL242" s="84"/>
      <c r="JM242" s="84"/>
      <c r="JN242" s="84"/>
      <c r="JO242" s="84"/>
      <c r="JP242" s="84"/>
      <c r="JQ242" s="84"/>
      <c r="JR242" s="84"/>
      <c r="JS242" s="84"/>
      <c r="JT242" s="84"/>
      <c r="JU242" s="84"/>
      <c r="JV242" s="84"/>
      <c r="JW242" s="84"/>
      <c r="JX242" s="84"/>
      <c r="JY242" s="84"/>
      <c r="JZ242" s="84"/>
      <c r="KA242" s="84"/>
      <c r="KB242" s="84"/>
      <c r="KC242" s="84"/>
      <c r="KD242" s="84"/>
      <c r="KE242" s="84"/>
      <c r="KF242" s="84"/>
      <c r="KG242" s="84"/>
      <c r="KH242" s="84"/>
      <c r="KI242" s="84"/>
      <c r="KJ242" s="84"/>
      <c r="KK242" s="84"/>
      <c r="KL242" s="84"/>
      <c r="KM242" s="84"/>
      <c r="KN242" s="84"/>
      <c r="KO242" s="84"/>
      <c r="KP242" s="84"/>
      <c r="KQ242" s="84"/>
      <c r="KR242" s="84"/>
      <c r="KS242" s="84"/>
      <c r="KT242" s="84"/>
      <c r="KU242" s="84"/>
      <c r="KV242" s="84"/>
      <c r="KW242" s="84"/>
      <c r="KX242" s="84"/>
      <c r="KY242" s="84"/>
      <c r="KZ242" s="84"/>
      <c r="LA242" s="84"/>
      <c r="LB242" s="84"/>
      <c r="LC242" s="84"/>
      <c r="LD242" s="84"/>
      <c r="LE242" s="84"/>
      <c r="LF242" s="84"/>
      <c r="LG242" s="84"/>
      <c r="LH242" s="84"/>
      <c r="LI242" s="84"/>
      <c r="LJ242" s="84"/>
      <c r="LK242" s="84"/>
      <c r="LL242" s="84"/>
      <c r="LM242" s="84"/>
      <c r="LN242" s="84"/>
      <c r="LO242" s="84"/>
      <c r="LP242" s="84"/>
      <c r="LQ242" s="84"/>
      <c r="LR242" s="84"/>
      <c r="LS242" s="84"/>
      <c r="LT242" s="84"/>
      <c r="LU242" s="84"/>
      <c r="LV242" s="84"/>
      <c r="LW242" s="84"/>
      <c r="LX242" s="84"/>
      <c r="LY242" s="84"/>
      <c r="LZ242" s="84"/>
      <c r="MA242" s="84"/>
      <c r="MB242" s="84"/>
      <c r="MC242" s="84"/>
      <c r="MD242" s="84"/>
      <c r="ME242" s="84"/>
      <c r="MF242" s="84"/>
      <c r="MG242" s="84"/>
      <c r="MH242" s="84"/>
      <c r="MI242" s="84"/>
      <c r="MJ242" s="84"/>
      <c r="MK242" s="84"/>
      <c r="ML242" s="84"/>
      <c r="MM242" s="84"/>
      <c r="MN242" s="84"/>
      <c r="MO242" s="84"/>
      <c r="MP242" s="84"/>
      <c r="MQ242" s="84"/>
      <c r="MR242" s="84"/>
      <c r="MS242" s="84"/>
      <c r="MT242" s="84"/>
      <c r="MU242" s="84"/>
      <c r="MV242" s="84"/>
      <c r="MW242" s="84"/>
      <c r="MX242" s="84"/>
      <c r="MY242" s="84"/>
      <c r="MZ242" s="84"/>
      <c r="NA242" s="84"/>
      <c r="NB242" s="84"/>
      <c r="NC242" s="84"/>
      <c r="ND242" s="84"/>
      <c r="NE242" s="84"/>
      <c r="NF242" s="84"/>
      <c r="NG242" s="84"/>
      <c r="NH242" s="84"/>
      <c r="NI242" s="84"/>
      <c r="NJ242" s="84"/>
      <c r="NK242" s="84"/>
      <c r="NL242" s="84"/>
      <c r="NM242" s="84"/>
      <c r="NN242" s="84"/>
      <c r="NO242" s="84"/>
      <c r="NP242" s="84"/>
      <c r="NQ242" s="84"/>
      <c r="NR242" s="84"/>
      <c r="NS242" s="84"/>
      <c r="NT242" s="84"/>
      <c r="NU242" s="84"/>
      <c r="NV242" s="84"/>
      <c r="NW242" s="84"/>
    </row>
    <row r="243" spans="1:387" s="40" customFormat="1" ht="149.25" customHeight="1" x14ac:dyDescent="0.25">
      <c r="A243" s="79">
        <v>1</v>
      </c>
      <c r="B243" s="79"/>
      <c r="C243" s="79"/>
      <c r="D243" s="79"/>
      <c r="E243" s="79"/>
      <c r="F243" s="30"/>
      <c r="G243" s="30"/>
      <c r="H243" s="30"/>
      <c r="I243" s="30"/>
      <c r="J243" s="30">
        <v>1</v>
      </c>
      <c r="K243" s="30"/>
      <c r="L243" s="30"/>
      <c r="M243" s="32" t="s">
        <v>1269</v>
      </c>
      <c r="N243" s="33" t="s">
        <v>48</v>
      </c>
      <c r="O243" s="3" t="s">
        <v>2416</v>
      </c>
      <c r="P243" s="34" t="s">
        <v>2417</v>
      </c>
      <c r="Q243" s="10" t="s">
        <v>2334</v>
      </c>
      <c r="R243" s="32" t="s">
        <v>405</v>
      </c>
      <c r="S243" s="35" t="s">
        <v>2306</v>
      </c>
      <c r="T243" s="82">
        <v>44883</v>
      </c>
      <c r="U243" s="82">
        <v>44888</v>
      </c>
      <c r="V243" s="82">
        <v>46234</v>
      </c>
      <c r="W243" s="36">
        <v>15000000</v>
      </c>
      <c r="X243" s="19">
        <v>125160000</v>
      </c>
      <c r="Y243" s="19">
        <v>128914800</v>
      </c>
      <c r="Z243" s="19">
        <v>132782240</v>
      </c>
      <c r="AA243" s="19">
        <v>79780000</v>
      </c>
      <c r="AB243" s="22">
        <f t="shared" ref="AB243:AB244" si="79">W243+X243+Y243+Z243+AA243</f>
        <v>481637040</v>
      </c>
      <c r="AC243" s="19">
        <v>0</v>
      </c>
      <c r="AD243" s="22">
        <f t="shared" ref="AD243:AD244" si="80">AB243+AC243</f>
        <v>481637040</v>
      </c>
      <c r="AE243" s="20">
        <v>0</v>
      </c>
      <c r="AF243" s="22">
        <f t="shared" ref="AF243:AF244" si="81">AD243-AE243</f>
        <v>481637040</v>
      </c>
      <c r="AG243" s="38" t="s">
        <v>2335</v>
      </c>
      <c r="AH243" s="37" t="s">
        <v>1013</v>
      </c>
      <c r="AI243" s="37" t="s">
        <v>593</v>
      </c>
      <c r="AJ243" s="39">
        <v>830027158</v>
      </c>
      <c r="AK243" s="39">
        <v>7</v>
      </c>
      <c r="AL243" s="37" t="s">
        <v>2309</v>
      </c>
      <c r="AM243" s="39">
        <v>7466400</v>
      </c>
      <c r="AN243" s="108" t="s">
        <v>595</v>
      </c>
      <c r="AO243" s="109" t="s">
        <v>20</v>
      </c>
      <c r="AP243" s="84"/>
      <c r="AQ243" s="84"/>
      <c r="AR243" s="84"/>
      <c r="AS243" s="84"/>
      <c r="AT243" s="84"/>
      <c r="AU243" s="84"/>
      <c r="AV243" s="84"/>
      <c r="AW243" s="84"/>
      <c r="AX243" s="84"/>
      <c r="AY243" s="84"/>
      <c r="AZ243" s="84"/>
      <c r="BA243" s="84"/>
      <c r="BB243" s="84"/>
      <c r="BC243" s="84"/>
      <c r="BD243" s="84"/>
      <c r="BE243" s="84"/>
      <c r="BF243" s="84"/>
      <c r="BG243" s="84"/>
      <c r="BH243" s="84"/>
      <c r="BI243" s="84"/>
      <c r="BJ243" s="84"/>
      <c r="BK243" s="84"/>
      <c r="BL243" s="84"/>
      <c r="BM243" s="84"/>
      <c r="BN243" s="84"/>
      <c r="BO243" s="84"/>
      <c r="BP243" s="84"/>
      <c r="BQ243" s="84"/>
      <c r="BR243" s="84"/>
      <c r="BS243" s="84"/>
      <c r="BT243" s="84"/>
      <c r="BU243" s="84"/>
      <c r="BV243" s="84"/>
      <c r="BW243" s="84"/>
      <c r="BX243" s="84"/>
      <c r="BY243" s="84"/>
      <c r="BZ243" s="84"/>
      <c r="CA243" s="84"/>
      <c r="CB243" s="84"/>
      <c r="CC243" s="84"/>
      <c r="CD243" s="84"/>
      <c r="CE243" s="84"/>
      <c r="CF243" s="84"/>
      <c r="CG243" s="84"/>
      <c r="CH243" s="84"/>
      <c r="CI243" s="84"/>
      <c r="CJ243" s="84"/>
      <c r="CK243" s="84"/>
      <c r="CL243" s="84"/>
      <c r="CM243" s="84"/>
      <c r="CN243" s="84"/>
      <c r="CO243" s="84"/>
      <c r="CP243" s="84"/>
      <c r="CQ243" s="84"/>
      <c r="CR243" s="84"/>
      <c r="CS243" s="84"/>
      <c r="CT243" s="84"/>
      <c r="CU243" s="84"/>
      <c r="CV243" s="84"/>
      <c r="CW243" s="84"/>
      <c r="CX243" s="84"/>
      <c r="CY243" s="84"/>
      <c r="CZ243" s="84"/>
      <c r="DA243" s="84"/>
      <c r="DB243" s="84"/>
      <c r="DC243" s="84"/>
      <c r="DD243" s="84"/>
      <c r="DE243" s="84"/>
      <c r="DF243" s="84"/>
      <c r="DG243" s="84"/>
      <c r="DH243" s="84"/>
      <c r="DI243" s="84"/>
      <c r="DJ243" s="84"/>
      <c r="DK243" s="84"/>
      <c r="DL243" s="84"/>
      <c r="DM243" s="84"/>
      <c r="DN243" s="84"/>
      <c r="DO243" s="84"/>
      <c r="DP243" s="84"/>
      <c r="DQ243" s="84"/>
      <c r="DR243" s="84"/>
      <c r="DS243" s="84"/>
      <c r="DT243" s="84"/>
      <c r="DU243" s="84"/>
      <c r="DV243" s="84"/>
      <c r="DW243" s="84"/>
      <c r="DX243" s="84"/>
      <c r="DY243" s="84"/>
      <c r="DZ243" s="84"/>
      <c r="EA243" s="84"/>
      <c r="EB243" s="84"/>
      <c r="EC243" s="84"/>
      <c r="ED243" s="84"/>
      <c r="EE243" s="84"/>
      <c r="EF243" s="84"/>
      <c r="EG243" s="84"/>
      <c r="EH243" s="84"/>
      <c r="EI243" s="84"/>
      <c r="EJ243" s="84"/>
      <c r="EK243" s="84"/>
      <c r="EL243" s="84"/>
      <c r="EM243" s="84"/>
      <c r="EN243" s="84"/>
      <c r="EO243" s="84"/>
      <c r="EP243" s="84"/>
      <c r="EQ243" s="84"/>
      <c r="ER243" s="84"/>
      <c r="ES243" s="84"/>
      <c r="ET243" s="84"/>
      <c r="EU243" s="84"/>
      <c r="EV243" s="84"/>
      <c r="EW243" s="84"/>
      <c r="EX243" s="84"/>
      <c r="EY243" s="84"/>
      <c r="EZ243" s="84"/>
      <c r="FA243" s="84"/>
      <c r="FB243" s="84"/>
      <c r="FC243" s="84"/>
      <c r="FD243" s="84"/>
      <c r="FE243" s="84"/>
      <c r="FF243" s="84"/>
      <c r="FG243" s="84"/>
      <c r="FH243" s="84"/>
      <c r="FI243" s="84"/>
      <c r="FJ243" s="84"/>
      <c r="FK243" s="84"/>
      <c r="FL243" s="84"/>
      <c r="FM243" s="84"/>
      <c r="FN243" s="84"/>
      <c r="FO243" s="84"/>
      <c r="FP243" s="84"/>
      <c r="FQ243" s="84"/>
      <c r="FR243" s="84"/>
      <c r="FS243" s="84"/>
      <c r="FT243" s="84"/>
      <c r="FU243" s="84"/>
      <c r="FV243" s="84"/>
      <c r="FW243" s="84"/>
      <c r="FX243" s="84"/>
      <c r="FY243" s="84"/>
      <c r="FZ243" s="84"/>
      <c r="GA243" s="84"/>
      <c r="GB243" s="84"/>
      <c r="GC243" s="84"/>
      <c r="GD243" s="84"/>
      <c r="GE243" s="84"/>
      <c r="GF243" s="84"/>
      <c r="GG243" s="84"/>
      <c r="GH243" s="84"/>
      <c r="GI243" s="84"/>
      <c r="GJ243" s="84"/>
      <c r="GK243" s="84"/>
      <c r="GL243" s="84"/>
      <c r="GM243" s="84"/>
      <c r="GN243" s="84"/>
      <c r="GO243" s="84"/>
      <c r="GP243" s="84"/>
      <c r="GQ243" s="84"/>
      <c r="GR243" s="84"/>
      <c r="GS243" s="84"/>
      <c r="GT243" s="84"/>
      <c r="GU243" s="84"/>
      <c r="GV243" s="84"/>
      <c r="GW243" s="84"/>
      <c r="GX243" s="84"/>
      <c r="GY243" s="84"/>
      <c r="GZ243" s="84"/>
      <c r="HA243" s="84"/>
      <c r="HB243" s="84"/>
      <c r="HC243" s="84"/>
      <c r="HD243" s="84"/>
      <c r="HE243" s="84"/>
      <c r="HF243" s="84"/>
      <c r="HG243" s="84"/>
      <c r="HH243" s="84"/>
      <c r="HI243" s="84"/>
      <c r="HJ243" s="84"/>
      <c r="HK243" s="84"/>
      <c r="HL243" s="84"/>
      <c r="HM243" s="84"/>
      <c r="HN243" s="84"/>
      <c r="HO243" s="84"/>
      <c r="HP243" s="84"/>
      <c r="HQ243" s="84"/>
      <c r="HR243" s="84"/>
      <c r="HS243" s="84"/>
      <c r="HT243" s="84"/>
      <c r="HU243" s="84"/>
      <c r="HV243" s="84"/>
      <c r="HW243" s="84"/>
      <c r="HX243" s="84"/>
      <c r="HY243" s="84"/>
      <c r="HZ243" s="84"/>
      <c r="IA243" s="84"/>
      <c r="IB243" s="84"/>
      <c r="IC243" s="84"/>
      <c r="ID243" s="84"/>
      <c r="IE243" s="84"/>
      <c r="IF243" s="84"/>
      <c r="IG243" s="84"/>
      <c r="IH243" s="84"/>
      <c r="II243" s="84"/>
      <c r="IJ243" s="84"/>
      <c r="IK243" s="84"/>
      <c r="IL243" s="84"/>
      <c r="IM243" s="84"/>
      <c r="IN243" s="84"/>
      <c r="IO243" s="84"/>
      <c r="IP243" s="84"/>
      <c r="IQ243" s="84"/>
      <c r="IR243" s="84"/>
      <c r="IS243" s="84"/>
      <c r="IT243" s="84"/>
      <c r="IU243" s="84"/>
      <c r="IV243" s="84"/>
      <c r="IW243" s="84"/>
      <c r="IX243" s="84"/>
      <c r="IY243" s="84"/>
      <c r="IZ243" s="84"/>
      <c r="JA243" s="84"/>
      <c r="JB243" s="84"/>
      <c r="JC243" s="84"/>
      <c r="JD243" s="84"/>
      <c r="JE243" s="84"/>
      <c r="JF243" s="84"/>
      <c r="JG243" s="84"/>
      <c r="JH243" s="84"/>
      <c r="JI243" s="84"/>
      <c r="JJ243" s="84"/>
      <c r="JK243" s="84"/>
      <c r="JL243" s="84"/>
      <c r="JM243" s="84"/>
      <c r="JN243" s="84"/>
      <c r="JO243" s="84"/>
      <c r="JP243" s="84"/>
      <c r="JQ243" s="84"/>
      <c r="JR243" s="84"/>
      <c r="JS243" s="84"/>
      <c r="JT243" s="84"/>
      <c r="JU243" s="84"/>
      <c r="JV243" s="84"/>
      <c r="JW243" s="84"/>
      <c r="JX243" s="84"/>
      <c r="JY243" s="84"/>
      <c r="JZ243" s="84"/>
      <c r="KA243" s="84"/>
      <c r="KB243" s="84"/>
      <c r="KC243" s="84"/>
      <c r="KD243" s="84"/>
      <c r="KE243" s="84"/>
      <c r="KF243" s="84"/>
      <c r="KG243" s="84"/>
      <c r="KH243" s="84"/>
      <c r="KI243" s="84"/>
      <c r="KJ243" s="84"/>
      <c r="KK243" s="84"/>
      <c r="KL243" s="84"/>
      <c r="KM243" s="84"/>
      <c r="KN243" s="84"/>
      <c r="KO243" s="84"/>
      <c r="KP243" s="84"/>
      <c r="KQ243" s="84"/>
      <c r="KR243" s="84"/>
      <c r="KS243" s="84"/>
      <c r="KT243" s="84"/>
      <c r="KU243" s="84"/>
      <c r="KV243" s="84"/>
      <c r="KW243" s="84"/>
      <c r="KX243" s="84"/>
      <c r="KY243" s="84"/>
      <c r="KZ243" s="84"/>
      <c r="LA243" s="84"/>
      <c r="LB243" s="84"/>
      <c r="LC243" s="84"/>
      <c r="LD243" s="84"/>
      <c r="LE243" s="84"/>
      <c r="LF243" s="84"/>
      <c r="LG243" s="84"/>
      <c r="LH243" s="84"/>
      <c r="LI243" s="84"/>
      <c r="LJ243" s="84"/>
      <c r="LK243" s="84"/>
      <c r="LL243" s="84"/>
      <c r="LM243" s="84"/>
      <c r="LN243" s="84"/>
      <c r="LO243" s="84"/>
      <c r="LP243" s="84"/>
      <c r="LQ243" s="84"/>
      <c r="LR243" s="84"/>
      <c r="LS243" s="84"/>
      <c r="LT243" s="84"/>
      <c r="LU243" s="84"/>
      <c r="LV243" s="84"/>
      <c r="LW243" s="84"/>
      <c r="LX243" s="84"/>
      <c r="LY243" s="84"/>
      <c r="LZ243" s="84"/>
      <c r="MA243" s="84"/>
      <c r="MB243" s="84"/>
      <c r="MC243" s="84"/>
      <c r="MD243" s="84"/>
      <c r="ME243" s="84"/>
      <c r="MF243" s="84"/>
      <c r="MG243" s="84"/>
      <c r="MH243" s="84"/>
      <c r="MI243" s="84"/>
      <c r="MJ243" s="84"/>
      <c r="MK243" s="84"/>
      <c r="ML243" s="84"/>
      <c r="MM243" s="84"/>
      <c r="MN243" s="84"/>
      <c r="MO243" s="84"/>
      <c r="MP243" s="84"/>
      <c r="MQ243" s="84"/>
      <c r="MR243" s="84"/>
      <c r="MS243" s="84"/>
      <c r="MT243" s="84"/>
      <c r="MU243" s="84"/>
      <c r="MV243" s="84"/>
      <c r="MW243" s="84"/>
      <c r="MX243" s="84"/>
      <c r="MY243" s="84"/>
      <c r="MZ243" s="84"/>
      <c r="NA243" s="84"/>
      <c r="NB243" s="84"/>
      <c r="NC243" s="84"/>
      <c r="ND243" s="84"/>
      <c r="NE243" s="84"/>
      <c r="NF243" s="84"/>
      <c r="NG243" s="84"/>
      <c r="NH243" s="84"/>
      <c r="NI243" s="84"/>
      <c r="NJ243" s="84"/>
      <c r="NK243" s="84"/>
      <c r="NL243" s="84"/>
      <c r="NM243" s="84"/>
      <c r="NN243" s="84"/>
      <c r="NO243" s="84"/>
      <c r="NP243" s="84"/>
      <c r="NQ243" s="84"/>
      <c r="NR243" s="84"/>
      <c r="NS243" s="84"/>
      <c r="NT243" s="84"/>
      <c r="NU243" s="84"/>
      <c r="NV243" s="84"/>
      <c r="NW243" s="84"/>
    </row>
    <row r="244" spans="1:387" s="40" customFormat="1" ht="125.25" customHeight="1" x14ac:dyDescent="0.25">
      <c r="A244" s="79"/>
      <c r="B244" s="79"/>
      <c r="C244" s="79">
        <v>1</v>
      </c>
      <c r="D244" s="79"/>
      <c r="E244" s="79"/>
      <c r="F244" s="30"/>
      <c r="G244" s="30">
        <v>1</v>
      </c>
      <c r="H244" s="30"/>
      <c r="I244" s="30"/>
      <c r="J244" s="30"/>
      <c r="K244" s="30"/>
      <c r="L244" s="30"/>
      <c r="M244" s="32" t="s">
        <v>1102</v>
      </c>
      <c r="N244" s="33" t="s">
        <v>19</v>
      </c>
      <c r="O244" s="3" t="s">
        <v>2418</v>
      </c>
      <c r="P244" s="34" t="s">
        <v>2419</v>
      </c>
      <c r="Q244" s="10" t="s">
        <v>2369</v>
      </c>
      <c r="R244" s="32" t="s">
        <v>2370</v>
      </c>
      <c r="S244" s="35" t="s">
        <v>2371</v>
      </c>
      <c r="T244" s="82">
        <v>44883</v>
      </c>
      <c r="U244" s="82">
        <v>44890</v>
      </c>
      <c r="V244" s="82">
        <v>46234</v>
      </c>
      <c r="W244" s="36">
        <v>895308960</v>
      </c>
      <c r="X244" s="19">
        <v>7470457960</v>
      </c>
      <c r="Y244" s="19">
        <v>7694571700</v>
      </c>
      <c r="Z244" s="19">
        <v>7925408580</v>
      </c>
      <c r="AA244" s="19">
        <v>4761849820</v>
      </c>
      <c r="AB244" s="22">
        <f t="shared" si="79"/>
        <v>28747597020</v>
      </c>
      <c r="AC244" s="19">
        <v>0</v>
      </c>
      <c r="AD244" s="22">
        <f t="shared" si="80"/>
        <v>28747597020</v>
      </c>
      <c r="AE244" s="20">
        <v>0</v>
      </c>
      <c r="AF244" s="22">
        <f t="shared" si="81"/>
        <v>28747597020</v>
      </c>
      <c r="AG244" s="38" t="s">
        <v>2376</v>
      </c>
      <c r="AH244" s="37" t="s">
        <v>696</v>
      </c>
      <c r="AI244" s="37" t="s">
        <v>2372</v>
      </c>
      <c r="AJ244" s="39">
        <v>800067956</v>
      </c>
      <c r="AK244" s="39">
        <v>6</v>
      </c>
      <c r="AL244" s="37" t="s">
        <v>2375</v>
      </c>
      <c r="AM244" s="39" t="s">
        <v>2374</v>
      </c>
      <c r="AN244" s="108" t="s">
        <v>2373</v>
      </c>
      <c r="AO244" s="109" t="s">
        <v>20</v>
      </c>
      <c r="AP244" s="84"/>
      <c r="AQ244" s="84"/>
      <c r="AR244" s="84"/>
      <c r="AS244" s="84"/>
      <c r="AT244" s="84"/>
      <c r="AU244" s="84"/>
      <c r="AV244" s="84"/>
      <c r="AW244" s="84"/>
      <c r="AX244" s="84"/>
      <c r="AY244" s="84"/>
      <c r="AZ244" s="84"/>
      <c r="BA244" s="84"/>
      <c r="BB244" s="84"/>
      <c r="BC244" s="84"/>
      <c r="BD244" s="84"/>
      <c r="BE244" s="84"/>
      <c r="BF244" s="84"/>
      <c r="BG244" s="84"/>
      <c r="BH244" s="84"/>
      <c r="BI244" s="84"/>
      <c r="BJ244" s="84"/>
      <c r="BK244" s="84"/>
      <c r="BL244" s="84"/>
      <c r="BM244" s="84"/>
      <c r="BN244" s="84"/>
      <c r="BO244" s="84"/>
      <c r="BP244" s="84"/>
      <c r="BQ244" s="84"/>
      <c r="BR244" s="84"/>
      <c r="BS244" s="84"/>
      <c r="BT244" s="84"/>
      <c r="BU244" s="84"/>
      <c r="BV244" s="84"/>
      <c r="BW244" s="84"/>
      <c r="BX244" s="84"/>
      <c r="BY244" s="84"/>
      <c r="BZ244" s="84"/>
      <c r="CA244" s="84"/>
      <c r="CB244" s="84"/>
      <c r="CC244" s="84"/>
      <c r="CD244" s="84"/>
      <c r="CE244" s="84"/>
      <c r="CF244" s="84"/>
      <c r="CG244" s="84"/>
      <c r="CH244" s="84"/>
      <c r="CI244" s="84"/>
      <c r="CJ244" s="84"/>
      <c r="CK244" s="84"/>
      <c r="CL244" s="84"/>
      <c r="CM244" s="84"/>
      <c r="CN244" s="84"/>
      <c r="CO244" s="84"/>
      <c r="CP244" s="84"/>
      <c r="CQ244" s="84"/>
      <c r="CR244" s="84"/>
      <c r="CS244" s="84"/>
      <c r="CT244" s="84"/>
      <c r="CU244" s="84"/>
      <c r="CV244" s="84"/>
      <c r="CW244" s="84"/>
      <c r="CX244" s="84"/>
      <c r="CY244" s="84"/>
      <c r="CZ244" s="84"/>
      <c r="DA244" s="84"/>
      <c r="DB244" s="84"/>
      <c r="DC244" s="84"/>
      <c r="DD244" s="84"/>
      <c r="DE244" s="84"/>
      <c r="DF244" s="84"/>
      <c r="DG244" s="84"/>
      <c r="DH244" s="84"/>
      <c r="DI244" s="84"/>
      <c r="DJ244" s="84"/>
      <c r="DK244" s="84"/>
      <c r="DL244" s="84"/>
      <c r="DM244" s="84"/>
      <c r="DN244" s="84"/>
      <c r="DO244" s="84"/>
      <c r="DP244" s="84"/>
      <c r="DQ244" s="84"/>
      <c r="DR244" s="84"/>
      <c r="DS244" s="84"/>
      <c r="DT244" s="84"/>
      <c r="DU244" s="84"/>
      <c r="DV244" s="84"/>
      <c r="DW244" s="84"/>
      <c r="DX244" s="84"/>
      <c r="DY244" s="84"/>
      <c r="DZ244" s="84"/>
      <c r="EA244" s="84"/>
      <c r="EB244" s="84"/>
      <c r="EC244" s="84"/>
      <c r="ED244" s="84"/>
      <c r="EE244" s="84"/>
      <c r="EF244" s="84"/>
      <c r="EG244" s="84"/>
      <c r="EH244" s="84"/>
      <c r="EI244" s="84"/>
      <c r="EJ244" s="84"/>
      <c r="EK244" s="84"/>
      <c r="EL244" s="84"/>
      <c r="EM244" s="84"/>
      <c r="EN244" s="84"/>
      <c r="EO244" s="84"/>
      <c r="EP244" s="84"/>
      <c r="EQ244" s="84"/>
      <c r="ER244" s="84"/>
      <c r="ES244" s="84"/>
      <c r="ET244" s="84"/>
      <c r="EU244" s="84"/>
      <c r="EV244" s="84"/>
      <c r="EW244" s="84"/>
      <c r="EX244" s="84"/>
      <c r="EY244" s="84"/>
      <c r="EZ244" s="84"/>
      <c r="FA244" s="84"/>
      <c r="FB244" s="84"/>
      <c r="FC244" s="84"/>
      <c r="FD244" s="84"/>
      <c r="FE244" s="84"/>
      <c r="FF244" s="84"/>
      <c r="FG244" s="84"/>
      <c r="FH244" s="84"/>
      <c r="FI244" s="84"/>
      <c r="FJ244" s="84"/>
      <c r="FK244" s="84"/>
      <c r="FL244" s="84"/>
      <c r="FM244" s="84"/>
      <c r="FN244" s="84"/>
      <c r="FO244" s="84"/>
      <c r="FP244" s="84"/>
      <c r="FQ244" s="84"/>
      <c r="FR244" s="84"/>
      <c r="FS244" s="84"/>
      <c r="FT244" s="84"/>
      <c r="FU244" s="84"/>
      <c r="FV244" s="84"/>
      <c r="FW244" s="84"/>
      <c r="FX244" s="84"/>
      <c r="FY244" s="84"/>
      <c r="FZ244" s="84"/>
      <c r="GA244" s="84"/>
      <c r="GB244" s="84"/>
      <c r="GC244" s="84"/>
      <c r="GD244" s="84"/>
      <c r="GE244" s="84"/>
      <c r="GF244" s="84"/>
      <c r="GG244" s="84"/>
      <c r="GH244" s="84"/>
      <c r="GI244" s="84"/>
      <c r="GJ244" s="84"/>
      <c r="GK244" s="84"/>
      <c r="GL244" s="84"/>
      <c r="GM244" s="84"/>
      <c r="GN244" s="84"/>
      <c r="GO244" s="84"/>
      <c r="GP244" s="84"/>
      <c r="GQ244" s="84"/>
      <c r="GR244" s="84"/>
      <c r="GS244" s="84"/>
      <c r="GT244" s="84"/>
      <c r="GU244" s="84"/>
      <c r="GV244" s="84"/>
      <c r="GW244" s="84"/>
      <c r="GX244" s="84"/>
      <c r="GY244" s="84"/>
      <c r="GZ244" s="84"/>
      <c r="HA244" s="84"/>
      <c r="HB244" s="84"/>
      <c r="HC244" s="84"/>
      <c r="HD244" s="84"/>
      <c r="HE244" s="84"/>
      <c r="HF244" s="84"/>
      <c r="HG244" s="84"/>
      <c r="HH244" s="84"/>
      <c r="HI244" s="84"/>
      <c r="HJ244" s="84"/>
      <c r="HK244" s="84"/>
      <c r="HL244" s="84"/>
      <c r="HM244" s="84"/>
      <c r="HN244" s="84"/>
      <c r="HO244" s="84"/>
      <c r="HP244" s="84"/>
      <c r="HQ244" s="84"/>
      <c r="HR244" s="84"/>
      <c r="HS244" s="84"/>
      <c r="HT244" s="84"/>
      <c r="HU244" s="84"/>
      <c r="HV244" s="84"/>
      <c r="HW244" s="84"/>
      <c r="HX244" s="84"/>
      <c r="HY244" s="84"/>
      <c r="HZ244" s="84"/>
      <c r="IA244" s="84"/>
      <c r="IB244" s="84"/>
      <c r="IC244" s="84"/>
      <c r="ID244" s="84"/>
      <c r="IE244" s="84"/>
      <c r="IF244" s="84"/>
      <c r="IG244" s="84"/>
      <c r="IH244" s="84"/>
      <c r="II244" s="84"/>
      <c r="IJ244" s="84"/>
      <c r="IK244" s="84"/>
      <c r="IL244" s="84"/>
      <c r="IM244" s="84"/>
      <c r="IN244" s="84"/>
      <c r="IO244" s="84"/>
      <c r="IP244" s="84"/>
      <c r="IQ244" s="84"/>
      <c r="IR244" s="84"/>
      <c r="IS244" s="84"/>
      <c r="IT244" s="84"/>
      <c r="IU244" s="84"/>
      <c r="IV244" s="84"/>
      <c r="IW244" s="84"/>
      <c r="IX244" s="84"/>
      <c r="IY244" s="84"/>
      <c r="IZ244" s="84"/>
      <c r="JA244" s="84"/>
      <c r="JB244" s="84"/>
      <c r="JC244" s="84"/>
      <c r="JD244" s="84"/>
      <c r="JE244" s="84"/>
      <c r="JF244" s="84"/>
      <c r="JG244" s="84"/>
      <c r="JH244" s="84"/>
      <c r="JI244" s="84"/>
      <c r="JJ244" s="84"/>
      <c r="JK244" s="84"/>
      <c r="JL244" s="84"/>
      <c r="JM244" s="84"/>
      <c r="JN244" s="84"/>
      <c r="JO244" s="84"/>
      <c r="JP244" s="84"/>
      <c r="JQ244" s="84"/>
      <c r="JR244" s="84"/>
      <c r="JS244" s="84"/>
      <c r="JT244" s="84"/>
      <c r="JU244" s="84"/>
      <c r="JV244" s="84"/>
      <c r="JW244" s="84"/>
      <c r="JX244" s="84"/>
      <c r="JY244" s="84"/>
      <c r="JZ244" s="84"/>
      <c r="KA244" s="84"/>
      <c r="KB244" s="84"/>
      <c r="KC244" s="84"/>
      <c r="KD244" s="84"/>
      <c r="KE244" s="84"/>
      <c r="KF244" s="84"/>
      <c r="KG244" s="84"/>
      <c r="KH244" s="84"/>
      <c r="KI244" s="84"/>
      <c r="KJ244" s="84"/>
      <c r="KK244" s="84"/>
      <c r="KL244" s="84"/>
      <c r="KM244" s="84"/>
      <c r="KN244" s="84"/>
      <c r="KO244" s="84"/>
      <c r="KP244" s="84"/>
      <c r="KQ244" s="84"/>
      <c r="KR244" s="84"/>
      <c r="KS244" s="84"/>
      <c r="KT244" s="84"/>
      <c r="KU244" s="84"/>
      <c r="KV244" s="84"/>
      <c r="KW244" s="84"/>
      <c r="KX244" s="84"/>
      <c r="KY244" s="84"/>
      <c r="KZ244" s="84"/>
      <c r="LA244" s="84"/>
      <c r="LB244" s="84"/>
      <c r="LC244" s="84"/>
      <c r="LD244" s="84"/>
      <c r="LE244" s="84"/>
      <c r="LF244" s="84"/>
      <c r="LG244" s="84"/>
      <c r="LH244" s="84"/>
      <c r="LI244" s="84"/>
      <c r="LJ244" s="84"/>
      <c r="LK244" s="84"/>
      <c r="LL244" s="84"/>
      <c r="LM244" s="84"/>
      <c r="LN244" s="84"/>
      <c r="LO244" s="84"/>
      <c r="LP244" s="84"/>
      <c r="LQ244" s="84"/>
      <c r="LR244" s="84"/>
      <c r="LS244" s="84"/>
      <c r="LT244" s="84"/>
      <c r="LU244" s="84"/>
      <c r="LV244" s="84"/>
      <c r="LW244" s="84"/>
      <c r="LX244" s="84"/>
      <c r="LY244" s="84"/>
      <c r="LZ244" s="84"/>
      <c r="MA244" s="84"/>
      <c r="MB244" s="84"/>
      <c r="MC244" s="84"/>
      <c r="MD244" s="84"/>
      <c r="ME244" s="84"/>
      <c r="MF244" s="84"/>
      <c r="MG244" s="84"/>
      <c r="MH244" s="84"/>
      <c r="MI244" s="84"/>
      <c r="MJ244" s="84"/>
      <c r="MK244" s="84"/>
      <c r="ML244" s="84"/>
      <c r="MM244" s="84"/>
      <c r="MN244" s="84"/>
      <c r="MO244" s="84"/>
      <c r="MP244" s="84"/>
      <c r="MQ244" s="84"/>
      <c r="MR244" s="84"/>
      <c r="MS244" s="84"/>
      <c r="MT244" s="84"/>
      <c r="MU244" s="84"/>
      <c r="MV244" s="84"/>
      <c r="MW244" s="84"/>
      <c r="MX244" s="84"/>
      <c r="MY244" s="84"/>
      <c r="MZ244" s="84"/>
      <c r="NA244" s="84"/>
      <c r="NB244" s="84"/>
      <c r="NC244" s="84"/>
      <c r="ND244" s="84"/>
      <c r="NE244" s="84"/>
      <c r="NF244" s="84"/>
      <c r="NG244" s="84"/>
      <c r="NH244" s="84"/>
      <c r="NI244" s="84"/>
      <c r="NJ244" s="84"/>
      <c r="NK244" s="84"/>
      <c r="NL244" s="84"/>
      <c r="NM244" s="84"/>
      <c r="NN244" s="84"/>
      <c r="NO244" s="84"/>
      <c r="NP244" s="84"/>
      <c r="NQ244" s="84"/>
      <c r="NR244" s="84"/>
      <c r="NS244" s="84"/>
      <c r="NT244" s="84"/>
      <c r="NU244" s="84"/>
      <c r="NV244" s="84"/>
      <c r="NW244" s="84"/>
    </row>
    <row r="245" spans="1:387" s="40" customFormat="1" ht="125.25" customHeight="1" x14ac:dyDescent="0.25">
      <c r="A245" s="79">
        <v>1</v>
      </c>
      <c r="B245" s="79"/>
      <c r="C245" s="79"/>
      <c r="D245" s="79"/>
      <c r="E245" s="79"/>
      <c r="F245" s="30"/>
      <c r="G245" s="30"/>
      <c r="H245" s="30"/>
      <c r="I245" s="30"/>
      <c r="J245" s="30">
        <v>1</v>
      </c>
      <c r="K245" s="30"/>
      <c r="L245" s="30"/>
      <c r="M245" s="32" t="s">
        <v>1081</v>
      </c>
      <c r="N245" s="33" t="s">
        <v>308</v>
      </c>
      <c r="O245" s="3" t="s">
        <v>2426</v>
      </c>
      <c r="P245" s="34" t="s">
        <v>2427</v>
      </c>
      <c r="Q245" s="10" t="s">
        <v>2344</v>
      </c>
      <c r="R245" s="32" t="s">
        <v>2346</v>
      </c>
      <c r="S245" s="35" t="s">
        <v>2345</v>
      </c>
      <c r="T245" s="82">
        <v>44883</v>
      </c>
      <c r="U245" s="82">
        <v>44888</v>
      </c>
      <c r="V245" s="82">
        <v>46234</v>
      </c>
      <c r="W245" s="36">
        <v>94500000</v>
      </c>
      <c r="X245" s="19">
        <v>778680000</v>
      </c>
      <c r="Y245" s="19">
        <v>802040400</v>
      </c>
      <c r="Z245" s="19">
        <v>826101612</v>
      </c>
      <c r="AA245" s="19">
        <v>496349385</v>
      </c>
      <c r="AB245" s="22">
        <f t="shared" ref="AB245" si="82">W245+X245+Y245+Z245+AA245</f>
        <v>2997671397</v>
      </c>
      <c r="AC245" s="19">
        <v>0</v>
      </c>
      <c r="AD245" s="22">
        <f t="shared" ref="AD245" si="83">AB245+AC245</f>
        <v>2997671397</v>
      </c>
      <c r="AE245" s="20">
        <v>0</v>
      </c>
      <c r="AF245" s="22">
        <f t="shared" ref="AF245" si="84">AD245-AE245</f>
        <v>2997671397</v>
      </c>
      <c r="AG245" s="38" t="s">
        <v>2347</v>
      </c>
      <c r="AH245" s="37" t="s">
        <v>696</v>
      </c>
      <c r="AI245" s="37" t="s">
        <v>2348</v>
      </c>
      <c r="AJ245" s="39">
        <v>901232617</v>
      </c>
      <c r="AK245" s="39">
        <v>8</v>
      </c>
      <c r="AL245" s="37" t="s">
        <v>2349</v>
      </c>
      <c r="AM245" s="39">
        <v>7031206</v>
      </c>
      <c r="AN245" s="108" t="s">
        <v>2350</v>
      </c>
      <c r="AO245" s="109" t="s">
        <v>20</v>
      </c>
      <c r="AP245" s="84"/>
      <c r="AQ245" s="84"/>
      <c r="AR245" s="84"/>
      <c r="AS245" s="84"/>
      <c r="AT245" s="84"/>
      <c r="AU245" s="84"/>
      <c r="AV245" s="84"/>
      <c r="AW245" s="84"/>
      <c r="AX245" s="84"/>
      <c r="AY245" s="84"/>
      <c r="AZ245" s="84"/>
      <c r="BA245" s="84"/>
      <c r="BB245" s="84"/>
      <c r="BC245" s="84"/>
      <c r="BD245" s="84"/>
      <c r="BE245" s="84"/>
      <c r="BF245" s="84"/>
      <c r="BG245" s="84"/>
      <c r="BH245" s="84"/>
      <c r="BI245" s="84"/>
      <c r="BJ245" s="84"/>
      <c r="BK245" s="84"/>
      <c r="BL245" s="84"/>
      <c r="BM245" s="84"/>
      <c r="BN245" s="84"/>
      <c r="BO245" s="84"/>
      <c r="BP245" s="84"/>
      <c r="BQ245" s="84"/>
      <c r="BR245" s="84"/>
      <c r="BS245" s="84"/>
      <c r="BT245" s="84"/>
      <c r="BU245" s="84"/>
      <c r="BV245" s="84"/>
      <c r="BW245" s="84"/>
      <c r="BX245" s="84"/>
      <c r="BY245" s="84"/>
      <c r="BZ245" s="84"/>
      <c r="CA245" s="84"/>
      <c r="CB245" s="84"/>
      <c r="CC245" s="84"/>
      <c r="CD245" s="84"/>
      <c r="CE245" s="84"/>
      <c r="CF245" s="84"/>
      <c r="CG245" s="84"/>
      <c r="CH245" s="84"/>
      <c r="CI245" s="84"/>
      <c r="CJ245" s="84"/>
      <c r="CK245" s="84"/>
      <c r="CL245" s="84"/>
      <c r="CM245" s="84"/>
      <c r="CN245" s="84"/>
      <c r="CO245" s="84"/>
      <c r="CP245" s="84"/>
      <c r="CQ245" s="84"/>
      <c r="CR245" s="84"/>
      <c r="CS245" s="84"/>
      <c r="CT245" s="84"/>
      <c r="CU245" s="84"/>
      <c r="CV245" s="84"/>
      <c r="CW245" s="84"/>
      <c r="CX245" s="84"/>
      <c r="CY245" s="84"/>
      <c r="CZ245" s="84"/>
      <c r="DA245" s="84"/>
      <c r="DB245" s="84"/>
      <c r="DC245" s="84"/>
      <c r="DD245" s="84"/>
      <c r="DE245" s="84"/>
      <c r="DF245" s="84"/>
      <c r="DG245" s="84"/>
      <c r="DH245" s="84"/>
      <c r="DI245" s="84"/>
      <c r="DJ245" s="84"/>
      <c r="DK245" s="84"/>
      <c r="DL245" s="84"/>
      <c r="DM245" s="84"/>
      <c r="DN245" s="84"/>
      <c r="DO245" s="84"/>
      <c r="DP245" s="84"/>
      <c r="DQ245" s="84"/>
      <c r="DR245" s="84"/>
      <c r="DS245" s="84"/>
      <c r="DT245" s="84"/>
      <c r="DU245" s="84"/>
      <c r="DV245" s="84"/>
      <c r="DW245" s="84"/>
      <c r="DX245" s="84"/>
      <c r="DY245" s="84"/>
      <c r="DZ245" s="84"/>
      <c r="EA245" s="84"/>
      <c r="EB245" s="84"/>
      <c r="EC245" s="84"/>
      <c r="ED245" s="84"/>
      <c r="EE245" s="84"/>
      <c r="EF245" s="84"/>
      <c r="EG245" s="84"/>
      <c r="EH245" s="84"/>
      <c r="EI245" s="84"/>
      <c r="EJ245" s="84"/>
      <c r="EK245" s="84"/>
      <c r="EL245" s="84"/>
      <c r="EM245" s="84"/>
      <c r="EN245" s="84"/>
      <c r="EO245" s="84"/>
      <c r="EP245" s="84"/>
      <c r="EQ245" s="84"/>
      <c r="ER245" s="84"/>
      <c r="ES245" s="84"/>
      <c r="ET245" s="84"/>
      <c r="EU245" s="84"/>
      <c r="EV245" s="84"/>
      <c r="EW245" s="84"/>
      <c r="EX245" s="84"/>
      <c r="EY245" s="84"/>
      <c r="EZ245" s="84"/>
      <c r="FA245" s="84"/>
      <c r="FB245" s="84"/>
      <c r="FC245" s="84"/>
      <c r="FD245" s="84"/>
      <c r="FE245" s="84"/>
      <c r="FF245" s="84"/>
      <c r="FG245" s="84"/>
      <c r="FH245" s="84"/>
      <c r="FI245" s="84"/>
      <c r="FJ245" s="84"/>
      <c r="FK245" s="84"/>
      <c r="FL245" s="84"/>
      <c r="FM245" s="84"/>
      <c r="FN245" s="84"/>
      <c r="FO245" s="84"/>
      <c r="FP245" s="84"/>
      <c r="FQ245" s="84"/>
      <c r="FR245" s="84"/>
      <c r="FS245" s="84"/>
      <c r="FT245" s="84"/>
      <c r="FU245" s="84"/>
      <c r="FV245" s="84"/>
      <c r="FW245" s="84"/>
      <c r="FX245" s="84"/>
      <c r="FY245" s="84"/>
      <c r="FZ245" s="84"/>
      <c r="GA245" s="84"/>
      <c r="GB245" s="84"/>
      <c r="GC245" s="84"/>
      <c r="GD245" s="84"/>
      <c r="GE245" s="84"/>
      <c r="GF245" s="84"/>
      <c r="GG245" s="84"/>
      <c r="GH245" s="84"/>
      <c r="GI245" s="84"/>
      <c r="GJ245" s="84"/>
      <c r="GK245" s="84"/>
      <c r="GL245" s="84"/>
      <c r="GM245" s="84"/>
      <c r="GN245" s="84"/>
      <c r="GO245" s="84"/>
      <c r="GP245" s="84"/>
      <c r="GQ245" s="84"/>
      <c r="GR245" s="84"/>
      <c r="GS245" s="84"/>
      <c r="GT245" s="84"/>
      <c r="GU245" s="84"/>
      <c r="GV245" s="84"/>
      <c r="GW245" s="84"/>
      <c r="GX245" s="84"/>
      <c r="GY245" s="84"/>
      <c r="GZ245" s="84"/>
      <c r="HA245" s="84"/>
      <c r="HB245" s="84"/>
      <c r="HC245" s="84"/>
      <c r="HD245" s="84"/>
      <c r="HE245" s="84"/>
      <c r="HF245" s="84"/>
      <c r="HG245" s="84"/>
      <c r="HH245" s="84"/>
      <c r="HI245" s="84"/>
      <c r="HJ245" s="84"/>
      <c r="HK245" s="84"/>
      <c r="HL245" s="84"/>
      <c r="HM245" s="84"/>
      <c r="HN245" s="84"/>
      <c r="HO245" s="84"/>
      <c r="HP245" s="84"/>
      <c r="HQ245" s="84"/>
      <c r="HR245" s="84"/>
      <c r="HS245" s="84"/>
      <c r="HT245" s="84"/>
      <c r="HU245" s="84"/>
      <c r="HV245" s="84"/>
      <c r="HW245" s="84"/>
      <c r="HX245" s="84"/>
      <c r="HY245" s="84"/>
      <c r="HZ245" s="84"/>
      <c r="IA245" s="84"/>
      <c r="IB245" s="84"/>
      <c r="IC245" s="84"/>
      <c r="ID245" s="84"/>
      <c r="IE245" s="84"/>
      <c r="IF245" s="84"/>
      <c r="IG245" s="84"/>
      <c r="IH245" s="84"/>
      <c r="II245" s="84"/>
      <c r="IJ245" s="84"/>
      <c r="IK245" s="84"/>
      <c r="IL245" s="84"/>
      <c r="IM245" s="84"/>
      <c r="IN245" s="84"/>
      <c r="IO245" s="84"/>
      <c r="IP245" s="84"/>
      <c r="IQ245" s="84"/>
      <c r="IR245" s="84"/>
      <c r="IS245" s="84"/>
      <c r="IT245" s="84"/>
      <c r="IU245" s="84"/>
      <c r="IV245" s="84"/>
      <c r="IW245" s="84"/>
      <c r="IX245" s="84"/>
      <c r="IY245" s="84"/>
      <c r="IZ245" s="84"/>
      <c r="JA245" s="84"/>
      <c r="JB245" s="84"/>
      <c r="JC245" s="84"/>
      <c r="JD245" s="84"/>
      <c r="JE245" s="84"/>
      <c r="JF245" s="84"/>
      <c r="JG245" s="84"/>
      <c r="JH245" s="84"/>
      <c r="JI245" s="84"/>
      <c r="JJ245" s="84"/>
      <c r="JK245" s="84"/>
      <c r="JL245" s="84"/>
      <c r="JM245" s="84"/>
      <c r="JN245" s="84"/>
      <c r="JO245" s="84"/>
      <c r="JP245" s="84"/>
      <c r="JQ245" s="84"/>
      <c r="JR245" s="84"/>
      <c r="JS245" s="84"/>
      <c r="JT245" s="84"/>
      <c r="JU245" s="84"/>
      <c r="JV245" s="84"/>
      <c r="JW245" s="84"/>
      <c r="JX245" s="84"/>
      <c r="JY245" s="84"/>
      <c r="JZ245" s="84"/>
      <c r="KA245" s="84"/>
      <c r="KB245" s="84"/>
      <c r="KC245" s="84"/>
      <c r="KD245" s="84"/>
      <c r="KE245" s="84"/>
      <c r="KF245" s="84"/>
      <c r="KG245" s="84"/>
      <c r="KH245" s="84"/>
      <c r="KI245" s="84"/>
      <c r="KJ245" s="84"/>
      <c r="KK245" s="84"/>
      <c r="KL245" s="84"/>
      <c r="KM245" s="84"/>
      <c r="KN245" s="84"/>
      <c r="KO245" s="84"/>
      <c r="KP245" s="84"/>
      <c r="KQ245" s="84"/>
      <c r="KR245" s="84"/>
      <c r="KS245" s="84"/>
      <c r="KT245" s="84"/>
      <c r="KU245" s="84"/>
      <c r="KV245" s="84"/>
      <c r="KW245" s="84"/>
      <c r="KX245" s="84"/>
      <c r="KY245" s="84"/>
      <c r="KZ245" s="84"/>
      <c r="LA245" s="84"/>
      <c r="LB245" s="84"/>
      <c r="LC245" s="84"/>
      <c r="LD245" s="84"/>
      <c r="LE245" s="84"/>
      <c r="LF245" s="84"/>
      <c r="LG245" s="84"/>
      <c r="LH245" s="84"/>
      <c r="LI245" s="84"/>
      <c r="LJ245" s="84"/>
      <c r="LK245" s="84"/>
      <c r="LL245" s="84"/>
      <c r="LM245" s="84"/>
      <c r="LN245" s="84"/>
      <c r="LO245" s="84"/>
      <c r="LP245" s="84"/>
      <c r="LQ245" s="84"/>
      <c r="LR245" s="84"/>
      <c r="LS245" s="84"/>
      <c r="LT245" s="84"/>
      <c r="LU245" s="84"/>
      <c r="LV245" s="84"/>
      <c r="LW245" s="84"/>
      <c r="LX245" s="84"/>
      <c r="LY245" s="84"/>
      <c r="LZ245" s="84"/>
      <c r="MA245" s="84"/>
      <c r="MB245" s="84"/>
      <c r="MC245" s="84"/>
      <c r="MD245" s="84"/>
      <c r="ME245" s="84"/>
      <c r="MF245" s="84"/>
      <c r="MG245" s="84"/>
      <c r="MH245" s="84"/>
      <c r="MI245" s="84"/>
      <c r="MJ245" s="84"/>
      <c r="MK245" s="84"/>
      <c r="ML245" s="84"/>
      <c r="MM245" s="84"/>
      <c r="MN245" s="84"/>
      <c r="MO245" s="84"/>
      <c r="MP245" s="84"/>
      <c r="MQ245" s="84"/>
      <c r="MR245" s="84"/>
      <c r="MS245" s="84"/>
      <c r="MT245" s="84"/>
      <c r="MU245" s="84"/>
      <c r="MV245" s="84"/>
      <c r="MW245" s="84"/>
      <c r="MX245" s="84"/>
      <c r="MY245" s="84"/>
      <c r="MZ245" s="84"/>
      <c r="NA245" s="84"/>
      <c r="NB245" s="84"/>
      <c r="NC245" s="84"/>
      <c r="ND245" s="84"/>
      <c r="NE245" s="84"/>
      <c r="NF245" s="84"/>
      <c r="NG245" s="84"/>
      <c r="NH245" s="84"/>
      <c r="NI245" s="84"/>
      <c r="NJ245" s="84"/>
      <c r="NK245" s="84"/>
      <c r="NL245" s="84"/>
      <c r="NM245" s="84"/>
      <c r="NN245" s="84"/>
      <c r="NO245" s="84"/>
      <c r="NP245" s="84"/>
      <c r="NQ245" s="84"/>
      <c r="NR245" s="84"/>
      <c r="NS245" s="84"/>
      <c r="NT245" s="84"/>
      <c r="NU245" s="84"/>
      <c r="NV245" s="84"/>
      <c r="NW245" s="84"/>
    </row>
    <row r="246" spans="1:387" s="40" customFormat="1" ht="125.25" customHeight="1" x14ac:dyDescent="0.25">
      <c r="A246" s="79">
        <v>1</v>
      </c>
      <c r="B246" s="79"/>
      <c r="C246" s="79"/>
      <c r="D246" s="79"/>
      <c r="E246" s="79"/>
      <c r="F246" s="30"/>
      <c r="G246" s="30"/>
      <c r="H246" s="30"/>
      <c r="I246" s="30"/>
      <c r="J246" s="30">
        <v>1</v>
      </c>
      <c r="K246" s="30"/>
      <c r="L246" s="30"/>
      <c r="M246" s="32" t="s">
        <v>1388</v>
      </c>
      <c r="N246" s="33" t="s">
        <v>308</v>
      </c>
      <c r="O246" s="3" t="s">
        <v>2420</v>
      </c>
      <c r="P246" s="34" t="s">
        <v>2421</v>
      </c>
      <c r="Q246" s="10" t="s">
        <v>2377</v>
      </c>
      <c r="R246" s="32" t="s">
        <v>1685</v>
      </c>
      <c r="S246" s="35" t="s">
        <v>2378</v>
      </c>
      <c r="T246" s="82">
        <v>44886</v>
      </c>
      <c r="U246" s="82">
        <v>44889</v>
      </c>
      <c r="V246" s="82">
        <v>46234</v>
      </c>
      <c r="W246" s="36">
        <v>360000000</v>
      </c>
      <c r="X246" s="19">
        <v>3003840000</v>
      </c>
      <c r="Y246" s="19">
        <v>3093955200</v>
      </c>
      <c r="Z246" s="19">
        <v>3186774000</v>
      </c>
      <c r="AA246" s="19">
        <v>1914720100</v>
      </c>
      <c r="AB246" s="22">
        <f t="shared" ref="AB246" si="85">W246+X246+Y246+Z246+AA246</f>
        <v>11559289300</v>
      </c>
      <c r="AC246" s="19">
        <v>0</v>
      </c>
      <c r="AD246" s="22">
        <f t="shared" ref="AD246" si="86">AB246+AC246</f>
        <v>11559289300</v>
      </c>
      <c r="AE246" s="20">
        <v>0</v>
      </c>
      <c r="AF246" s="22">
        <f t="shared" ref="AF246" si="87">AD246-AE246</f>
        <v>11559289300</v>
      </c>
      <c r="AG246" s="38" t="s">
        <v>2356</v>
      </c>
      <c r="AH246" s="37" t="s">
        <v>696</v>
      </c>
      <c r="AI246" s="37" t="s">
        <v>661</v>
      </c>
      <c r="AJ246" s="39">
        <v>900789891</v>
      </c>
      <c r="AK246" s="39">
        <v>7</v>
      </c>
      <c r="AL246" s="37" t="s">
        <v>2302</v>
      </c>
      <c r="AM246" s="39">
        <v>7046446</v>
      </c>
      <c r="AN246" s="108" t="s">
        <v>168</v>
      </c>
      <c r="AO246" s="109" t="s">
        <v>20</v>
      </c>
      <c r="AP246" s="84"/>
      <c r="AQ246" s="84"/>
      <c r="AR246" s="84"/>
      <c r="AS246" s="84"/>
      <c r="AT246" s="84"/>
      <c r="AU246" s="84"/>
      <c r="AV246" s="84"/>
      <c r="AW246" s="84"/>
      <c r="AX246" s="84"/>
      <c r="AY246" s="84"/>
      <c r="AZ246" s="84"/>
      <c r="BA246" s="84"/>
      <c r="BB246" s="84"/>
      <c r="BC246" s="84"/>
      <c r="BD246" s="84"/>
      <c r="BE246" s="84"/>
      <c r="BF246" s="84"/>
      <c r="BG246" s="84"/>
      <c r="BH246" s="84"/>
      <c r="BI246" s="84"/>
      <c r="BJ246" s="84"/>
      <c r="BK246" s="84"/>
      <c r="BL246" s="84"/>
      <c r="BM246" s="84"/>
      <c r="BN246" s="84"/>
      <c r="BO246" s="84"/>
      <c r="BP246" s="84"/>
      <c r="BQ246" s="84"/>
      <c r="BR246" s="84"/>
      <c r="BS246" s="84"/>
      <c r="BT246" s="84"/>
      <c r="BU246" s="84"/>
      <c r="BV246" s="84"/>
      <c r="BW246" s="84"/>
      <c r="BX246" s="84"/>
      <c r="BY246" s="84"/>
      <c r="BZ246" s="84"/>
      <c r="CA246" s="84"/>
      <c r="CB246" s="84"/>
      <c r="CC246" s="84"/>
      <c r="CD246" s="84"/>
      <c r="CE246" s="84"/>
      <c r="CF246" s="84"/>
      <c r="CG246" s="84"/>
      <c r="CH246" s="84"/>
      <c r="CI246" s="84"/>
      <c r="CJ246" s="84"/>
      <c r="CK246" s="84"/>
      <c r="CL246" s="84"/>
      <c r="CM246" s="84"/>
      <c r="CN246" s="84"/>
      <c r="CO246" s="84"/>
      <c r="CP246" s="84"/>
      <c r="CQ246" s="84"/>
      <c r="CR246" s="84"/>
      <c r="CS246" s="84"/>
      <c r="CT246" s="84"/>
      <c r="CU246" s="84"/>
      <c r="CV246" s="84"/>
      <c r="CW246" s="84"/>
      <c r="CX246" s="84"/>
      <c r="CY246" s="84"/>
      <c r="CZ246" s="84"/>
      <c r="DA246" s="84"/>
      <c r="DB246" s="84"/>
      <c r="DC246" s="84"/>
      <c r="DD246" s="84"/>
      <c r="DE246" s="84"/>
      <c r="DF246" s="84"/>
      <c r="DG246" s="84"/>
      <c r="DH246" s="84"/>
      <c r="DI246" s="84"/>
      <c r="DJ246" s="84"/>
      <c r="DK246" s="84"/>
      <c r="DL246" s="84"/>
      <c r="DM246" s="84"/>
      <c r="DN246" s="84"/>
      <c r="DO246" s="84"/>
      <c r="DP246" s="84"/>
      <c r="DQ246" s="84"/>
      <c r="DR246" s="84"/>
      <c r="DS246" s="84"/>
      <c r="DT246" s="84"/>
      <c r="DU246" s="84"/>
      <c r="DV246" s="84"/>
      <c r="DW246" s="84"/>
      <c r="DX246" s="84"/>
      <c r="DY246" s="84"/>
      <c r="DZ246" s="84"/>
      <c r="EA246" s="84"/>
      <c r="EB246" s="84"/>
      <c r="EC246" s="84"/>
      <c r="ED246" s="84"/>
      <c r="EE246" s="84"/>
      <c r="EF246" s="84"/>
      <c r="EG246" s="84"/>
      <c r="EH246" s="84"/>
      <c r="EI246" s="84"/>
      <c r="EJ246" s="84"/>
      <c r="EK246" s="84"/>
      <c r="EL246" s="84"/>
      <c r="EM246" s="84"/>
      <c r="EN246" s="84"/>
      <c r="EO246" s="84"/>
      <c r="EP246" s="84"/>
      <c r="EQ246" s="84"/>
      <c r="ER246" s="84"/>
      <c r="ES246" s="84"/>
      <c r="ET246" s="84"/>
      <c r="EU246" s="84"/>
      <c r="EV246" s="84"/>
      <c r="EW246" s="84"/>
      <c r="EX246" s="84"/>
      <c r="EY246" s="84"/>
      <c r="EZ246" s="84"/>
      <c r="FA246" s="84"/>
      <c r="FB246" s="84"/>
      <c r="FC246" s="84"/>
      <c r="FD246" s="84"/>
      <c r="FE246" s="84"/>
      <c r="FF246" s="84"/>
      <c r="FG246" s="84"/>
      <c r="FH246" s="84"/>
      <c r="FI246" s="84"/>
      <c r="FJ246" s="84"/>
      <c r="FK246" s="84"/>
      <c r="FL246" s="84"/>
      <c r="FM246" s="84"/>
      <c r="FN246" s="84"/>
      <c r="FO246" s="84"/>
      <c r="FP246" s="84"/>
      <c r="FQ246" s="84"/>
      <c r="FR246" s="84"/>
      <c r="FS246" s="84"/>
      <c r="FT246" s="84"/>
      <c r="FU246" s="84"/>
      <c r="FV246" s="84"/>
      <c r="FW246" s="84"/>
      <c r="FX246" s="84"/>
      <c r="FY246" s="84"/>
      <c r="FZ246" s="84"/>
      <c r="GA246" s="84"/>
      <c r="GB246" s="84"/>
      <c r="GC246" s="84"/>
      <c r="GD246" s="84"/>
      <c r="GE246" s="84"/>
      <c r="GF246" s="84"/>
      <c r="GG246" s="84"/>
      <c r="GH246" s="84"/>
      <c r="GI246" s="84"/>
      <c r="GJ246" s="84"/>
      <c r="GK246" s="84"/>
      <c r="GL246" s="84"/>
      <c r="GM246" s="84"/>
      <c r="GN246" s="84"/>
      <c r="GO246" s="84"/>
      <c r="GP246" s="84"/>
      <c r="GQ246" s="84"/>
      <c r="GR246" s="84"/>
      <c r="GS246" s="84"/>
      <c r="GT246" s="84"/>
      <c r="GU246" s="84"/>
      <c r="GV246" s="84"/>
      <c r="GW246" s="84"/>
      <c r="GX246" s="84"/>
      <c r="GY246" s="84"/>
      <c r="GZ246" s="84"/>
      <c r="HA246" s="84"/>
      <c r="HB246" s="84"/>
      <c r="HC246" s="84"/>
      <c r="HD246" s="84"/>
      <c r="HE246" s="84"/>
      <c r="HF246" s="84"/>
      <c r="HG246" s="84"/>
      <c r="HH246" s="84"/>
      <c r="HI246" s="84"/>
      <c r="HJ246" s="84"/>
      <c r="HK246" s="84"/>
      <c r="HL246" s="84"/>
      <c r="HM246" s="84"/>
      <c r="HN246" s="84"/>
      <c r="HO246" s="84"/>
      <c r="HP246" s="84"/>
      <c r="HQ246" s="84"/>
      <c r="HR246" s="84"/>
      <c r="HS246" s="84"/>
      <c r="HT246" s="84"/>
      <c r="HU246" s="84"/>
      <c r="HV246" s="84"/>
      <c r="HW246" s="84"/>
      <c r="HX246" s="84"/>
      <c r="HY246" s="84"/>
      <c r="HZ246" s="84"/>
      <c r="IA246" s="84"/>
      <c r="IB246" s="84"/>
      <c r="IC246" s="84"/>
      <c r="ID246" s="84"/>
      <c r="IE246" s="84"/>
      <c r="IF246" s="84"/>
      <c r="IG246" s="84"/>
      <c r="IH246" s="84"/>
      <c r="II246" s="84"/>
      <c r="IJ246" s="84"/>
      <c r="IK246" s="84"/>
      <c r="IL246" s="84"/>
      <c r="IM246" s="84"/>
      <c r="IN246" s="84"/>
      <c r="IO246" s="84"/>
      <c r="IP246" s="84"/>
      <c r="IQ246" s="84"/>
      <c r="IR246" s="84"/>
      <c r="IS246" s="84"/>
      <c r="IT246" s="84"/>
      <c r="IU246" s="84"/>
      <c r="IV246" s="84"/>
      <c r="IW246" s="84"/>
      <c r="IX246" s="84"/>
      <c r="IY246" s="84"/>
      <c r="IZ246" s="84"/>
      <c r="JA246" s="84"/>
      <c r="JB246" s="84"/>
      <c r="JC246" s="84"/>
      <c r="JD246" s="84"/>
      <c r="JE246" s="84"/>
      <c r="JF246" s="84"/>
      <c r="JG246" s="84"/>
      <c r="JH246" s="84"/>
      <c r="JI246" s="84"/>
      <c r="JJ246" s="84"/>
      <c r="JK246" s="84"/>
      <c r="JL246" s="84"/>
      <c r="JM246" s="84"/>
      <c r="JN246" s="84"/>
      <c r="JO246" s="84"/>
      <c r="JP246" s="84"/>
      <c r="JQ246" s="84"/>
      <c r="JR246" s="84"/>
      <c r="JS246" s="84"/>
      <c r="JT246" s="84"/>
      <c r="JU246" s="84"/>
      <c r="JV246" s="84"/>
      <c r="JW246" s="84"/>
      <c r="JX246" s="84"/>
      <c r="JY246" s="84"/>
      <c r="JZ246" s="84"/>
      <c r="KA246" s="84"/>
      <c r="KB246" s="84"/>
      <c r="KC246" s="84"/>
      <c r="KD246" s="84"/>
      <c r="KE246" s="84"/>
      <c r="KF246" s="84"/>
      <c r="KG246" s="84"/>
      <c r="KH246" s="84"/>
      <c r="KI246" s="84"/>
      <c r="KJ246" s="84"/>
      <c r="KK246" s="84"/>
      <c r="KL246" s="84"/>
      <c r="KM246" s="84"/>
      <c r="KN246" s="84"/>
      <c r="KO246" s="84"/>
      <c r="KP246" s="84"/>
      <c r="KQ246" s="84"/>
      <c r="KR246" s="84"/>
      <c r="KS246" s="84"/>
      <c r="KT246" s="84"/>
      <c r="KU246" s="84"/>
      <c r="KV246" s="84"/>
      <c r="KW246" s="84"/>
      <c r="KX246" s="84"/>
      <c r="KY246" s="84"/>
      <c r="KZ246" s="84"/>
      <c r="LA246" s="84"/>
      <c r="LB246" s="84"/>
      <c r="LC246" s="84"/>
      <c r="LD246" s="84"/>
      <c r="LE246" s="84"/>
      <c r="LF246" s="84"/>
      <c r="LG246" s="84"/>
      <c r="LH246" s="84"/>
      <c r="LI246" s="84"/>
      <c r="LJ246" s="84"/>
      <c r="LK246" s="84"/>
      <c r="LL246" s="84"/>
      <c r="LM246" s="84"/>
      <c r="LN246" s="84"/>
      <c r="LO246" s="84"/>
      <c r="LP246" s="84"/>
      <c r="LQ246" s="84"/>
      <c r="LR246" s="84"/>
      <c r="LS246" s="84"/>
      <c r="LT246" s="84"/>
      <c r="LU246" s="84"/>
      <c r="LV246" s="84"/>
      <c r="LW246" s="84"/>
      <c r="LX246" s="84"/>
      <c r="LY246" s="84"/>
      <c r="LZ246" s="84"/>
      <c r="MA246" s="84"/>
      <c r="MB246" s="84"/>
      <c r="MC246" s="84"/>
      <c r="MD246" s="84"/>
      <c r="ME246" s="84"/>
      <c r="MF246" s="84"/>
      <c r="MG246" s="84"/>
      <c r="MH246" s="84"/>
      <c r="MI246" s="84"/>
      <c r="MJ246" s="84"/>
      <c r="MK246" s="84"/>
      <c r="ML246" s="84"/>
      <c r="MM246" s="84"/>
      <c r="MN246" s="84"/>
      <c r="MO246" s="84"/>
      <c r="MP246" s="84"/>
      <c r="MQ246" s="84"/>
      <c r="MR246" s="84"/>
      <c r="MS246" s="84"/>
      <c r="MT246" s="84"/>
      <c r="MU246" s="84"/>
      <c r="MV246" s="84"/>
      <c r="MW246" s="84"/>
      <c r="MX246" s="84"/>
      <c r="MY246" s="84"/>
      <c r="MZ246" s="84"/>
      <c r="NA246" s="84"/>
      <c r="NB246" s="84"/>
      <c r="NC246" s="84"/>
      <c r="ND246" s="84"/>
      <c r="NE246" s="84"/>
      <c r="NF246" s="84"/>
      <c r="NG246" s="84"/>
      <c r="NH246" s="84"/>
      <c r="NI246" s="84"/>
      <c r="NJ246" s="84"/>
      <c r="NK246" s="84"/>
      <c r="NL246" s="84"/>
      <c r="NM246" s="84"/>
      <c r="NN246" s="84"/>
      <c r="NO246" s="84"/>
      <c r="NP246" s="84"/>
      <c r="NQ246" s="84"/>
      <c r="NR246" s="84"/>
      <c r="NS246" s="84"/>
      <c r="NT246" s="84"/>
      <c r="NU246" s="84"/>
      <c r="NV246" s="84"/>
      <c r="NW246" s="84"/>
    </row>
    <row r="247" spans="1:387" s="40" customFormat="1" ht="125.25" customHeight="1" x14ac:dyDescent="0.25">
      <c r="A247" s="79">
        <v>1</v>
      </c>
      <c r="B247" s="79"/>
      <c r="C247" s="79"/>
      <c r="D247" s="79"/>
      <c r="E247" s="79"/>
      <c r="F247" s="30"/>
      <c r="G247" s="30"/>
      <c r="H247" s="30"/>
      <c r="I247" s="30"/>
      <c r="J247" s="30">
        <v>1</v>
      </c>
      <c r="K247" s="30"/>
      <c r="L247" s="30"/>
      <c r="M247" s="32" t="s">
        <v>1904</v>
      </c>
      <c r="N247" s="33" t="s">
        <v>308</v>
      </c>
      <c r="O247" s="3" t="s">
        <v>2422</v>
      </c>
      <c r="P247" s="34" t="s">
        <v>2423</v>
      </c>
      <c r="Q247" s="10" t="s">
        <v>2379</v>
      </c>
      <c r="R247" s="32" t="s">
        <v>2380</v>
      </c>
      <c r="S247" s="35" t="s">
        <v>2381</v>
      </c>
      <c r="T247" s="82">
        <v>44887</v>
      </c>
      <c r="U247" s="82">
        <v>44889</v>
      </c>
      <c r="V247" s="82">
        <v>46234</v>
      </c>
      <c r="W247" s="36">
        <v>900893013</v>
      </c>
      <c r="X247" s="19">
        <v>7210262470</v>
      </c>
      <c r="Y247" s="19">
        <v>7426570340</v>
      </c>
      <c r="Z247" s="19">
        <v>7649367450</v>
      </c>
      <c r="AA247" s="19">
        <v>4595994950</v>
      </c>
      <c r="AB247" s="22">
        <f t="shared" ref="AB247:AB250" si="88">W247+X247+Y247+Z247+AA247</f>
        <v>27783088223</v>
      </c>
      <c r="AC247" s="19">
        <v>0</v>
      </c>
      <c r="AD247" s="22">
        <f t="shared" ref="AD247:AD250" si="89">AB247+AC247</f>
        <v>27783088223</v>
      </c>
      <c r="AE247" s="20">
        <v>0</v>
      </c>
      <c r="AF247" s="22">
        <f t="shared" ref="AF247:AF250" si="90">AD247-AE247</f>
        <v>27783088223</v>
      </c>
      <c r="AG247" s="38" t="s">
        <v>2335</v>
      </c>
      <c r="AH247" s="37" t="s">
        <v>696</v>
      </c>
      <c r="AI247" s="37" t="s">
        <v>2382</v>
      </c>
      <c r="AJ247" s="39">
        <v>901025414</v>
      </c>
      <c r="AK247" s="39">
        <v>2</v>
      </c>
      <c r="AL247" s="37" t="s">
        <v>2384</v>
      </c>
      <c r="AM247" s="39">
        <v>7046446</v>
      </c>
      <c r="AN247" s="108" t="s">
        <v>2383</v>
      </c>
      <c r="AO247" s="109" t="s">
        <v>20</v>
      </c>
      <c r="AP247" s="84"/>
      <c r="AQ247" s="84"/>
      <c r="AR247" s="84"/>
      <c r="AS247" s="84"/>
      <c r="AT247" s="84"/>
      <c r="AU247" s="84"/>
      <c r="AV247" s="84"/>
      <c r="AW247" s="84"/>
      <c r="AX247" s="84"/>
      <c r="AY247" s="84"/>
      <c r="AZ247" s="84"/>
      <c r="BA247" s="84"/>
      <c r="BB247" s="84"/>
      <c r="BC247" s="84"/>
      <c r="BD247" s="84"/>
      <c r="BE247" s="84"/>
      <c r="BF247" s="84"/>
      <c r="BG247" s="84"/>
      <c r="BH247" s="84"/>
      <c r="BI247" s="84"/>
      <c r="BJ247" s="84"/>
      <c r="BK247" s="84"/>
      <c r="BL247" s="84"/>
      <c r="BM247" s="84"/>
      <c r="BN247" s="84"/>
      <c r="BO247" s="84"/>
      <c r="BP247" s="84"/>
      <c r="BQ247" s="84"/>
      <c r="BR247" s="84"/>
      <c r="BS247" s="84"/>
      <c r="BT247" s="84"/>
      <c r="BU247" s="84"/>
      <c r="BV247" s="84"/>
      <c r="BW247" s="84"/>
      <c r="BX247" s="84"/>
      <c r="BY247" s="84"/>
      <c r="BZ247" s="84"/>
      <c r="CA247" s="84"/>
      <c r="CB247" s="84"/>
      <c r="CC247" s="84"/>
      <c r="CD247" s="84"/>
      <c r="CE247" s="84"/>
      <c r="CF247" s="84"/>
      <c r="CG247" s="84"/>
      <c r="CH247" s="84"/>
      <c r="CI247" s="84"/>
      <c r="CJ247" s="84"/>
      <c r="CK247" s="84"/>
      <c r="CL247" s="84"/>
      <c r="CM247" s="84"/>
      <c r="CN247" s="84"/>
      <c r="CO247" s="84"/>
      <c r="CP247" s="84"/>
      <c r="CQ247" s="84"/>
      <c r="CR247" s="84"/>
      <c r="CS247" s="84"/>
      <c r="CT247" s="84"/>
      <c r="CU247" s="84"/>
      <c r="CV247" s="84"/>
      <c r="CW247" s="84"/>
      <c r="CX247" s="84"/>
      <c r="CY247" s="84"/>
      <c r="CZ247" s="84"/>
      <c r="DA247" s="84"/>
      <c r="DB247" s="84"/>
      <c r="DC247" s="84"/>
      <c r="DD247" s="84"/>
      <c r="DE247" s="84"/>
      <c r="DF247" s="84"/>
      <c r="DG247" s="84"/>
      <c r="DH247" s="84"/>
      <c r="DI247" s="84"/>
      <c r="DJ247" s="84"/>
      <c r="DK247" s="84"/>
      <c r="DL247" s="84"/>
      <c r="DM247" s="84"/>
      <c r="DN247" s="84"/>
      <c r="DO247" s="84"/>
      <c r="DP247" s="84"/>
      <c r="DQ247" s="84"/>
      <c r="DR247" s="84"/>
      <c r="DS247" s="84"/>
      <c r="DT247" s="84"/>
      <c r="DU247" s="84"/>
      <c r="DV247" s="84"/>
      <c r="DW247" s="84"/>
      <c r="DX247" s="84"/>
      <c r="DY247" s="84"/>
      <c r="DZ247" s="84"/>
      <c r="EA247" s="84"/>
      <c r="EB247" s="84"/>
      <c r="EC247" s="84"/>
      <c r="ED247" s="84"/>
      <c r="EE247" s="84"/>
      <c r="EF247" s="84"/>
      <c r="EG247" s="84"/>
      <c r="EH247" s="84"/>
      <c r="EI247" s="84"/>
      <c r="EJ247" s="84"/>
      <c r="EK247" s="84"/>
      <c r="EL247" s="84"/>
      <c r="EM247" s="84"/>
      <c r="EN247" s="84"/>
      <c r="EO247" s="84"/>
      <c r="EP247" s="84"/>
      <c r="EQ247" s="84"/>
      <c r="ER247" s="84"/>
      <c r="ES247" s="84"/>
      <c r="ET247" s="84"/>
      <c r="EU247" s="84"/>
      <c r="EV247" s="84"/>
      <c r="EW247" s="84"/>
      <c r="EX247" s="84"/>
      <c r="EY247" s="84"/>
      <c r="EZ247" s="84"/>
      <c r="FA247" s="84"/>
      <c r="FB247" s="84"/>
      <c r="FC247" s="84"/>
      <c r="FD247" s="84"/>
      <c r="FE247" s="84"/>
      <c r="FF247" s="84"/>
      <c r="FG247" s="84"/>
      <c r="FH247" s="84"/>
      <c r="FI247" s="84"/>
      <c r="FJ247" s="84"/>
      <c r="FK247" s="84"/>
      <c r="FL247" s="84"/>
      <c r="FM247" s="84"/>
      <c r="FN247" s="84"/>
      <c r="FO247" s="84"/>
      <c r="FP247" s="84"/>
      <c r="FQ247" s="84"/>
      <c r="FR247" s="84"/>
      <c r="FS247" s="84"/>
      <c r="FT247" s="84"/>
      <c r="FU247" s="84"/>
      <c r="FV247" s="84"/>
      <c r="FW247" s="84"/>
      <c r="FX247" s="84"/>
      <c r="FY247" s="84"/>
      <c r="FZ247" s="84"/>
      <c r="GA247" s="84"/>
      <c r="GB247" s="84"/>
      <c r="GC247" s="84"/>
      <c r="GD247" s="84"/>
      <c r="GE247" s="84"/>
      <c r="GF247" s="84"/>
      <c r="GG247" s="84"/>
      <c r="GH247" s="84"/>
      <c r="GI247" s="84"/>
      <c r="GJ247" s="84"/>
      <c r="GK247" s="84"/>
      <c r="GL247" s="84"/>
      <c r="GM247" s="84"/>
      <c r="GN247" s="84"/>
      <c r="GO247" s="84"/>
      <c r="GP247" s="84"/>
      <c r="GQ247" s="84"/>
      <c r="GR247" s="84"/>
      <c r="GS247" s="84"/>
      <c r="GT247" s="84"/>
      <c r="GU247" s="84"/>
      <c r="GV247" s="84"/>
      <c r="GW247" s="84"/>
      <c r="GX247" s="84"/>
      <c r="GY247" s="84"/>
      <c r="GZ247" s="84"/>
      <c r="HA247" s="84"/>
      <c r="HB247" s="84"/>
      <c r="HC247" s="84"/>
      <c r="HD247" s="84"/>
      <c r="HE247" s="84"/>
      <c r="HF247" s="84"/>
      <c r="HG247" s="84"/>
      <c r="HH247" s="84"/>
      <c r="HI247" s="84"/>
      <c r="HJ247" s="84"/>
      <c r="HK247" s="84"/>
      <c r="HL247" s="84"/>
      <c r="HM247" s="84"/>
      <c r="HN247" s="84"/>
      <c r="HO247" s="84"/>
      <c r="HP247" s="84"/>
      <c r="HQ247" s="84"/>
      <c r="HR247" s="84"/>
      <c r="HS247" s="84"/>
      <c r="HT247" s="84"/>
      <c r="HU247" s="84"/>
      <c r="HV247" s="84"/>
      <c r="HW247" s="84"/>
      <c r="HX247" s="84"/>
      <c r="HY247" s="84"/>
      <c r="HZ247" s="84"/>
      <c r="IA247" s="84"/>
      <c r="IB247" s="84"/>
      <c r="IC247" s="84"/>
      <c r="ID247" s="84"/>
      <c r="IE247" s="84"/>
      <c r="IF247" s="84"/>
      <c r="IG247" s="84"/>
      <c r="IH247" s="84"/>
      <c r="II247" s="84"/>
      <c r="IJ247" s="84"/>
      <c r="IK247" s="84"/>
      <c r="IL247" s="84"/>
      <c r="IM247" s="84"/>
      <c r="IN247" s="84"/>
      <c r="IO247" s="84"/>
      <c r="IP247" s="84"/>
      <c r="IQ247" s="84"/>
      <c r="IR247" s="84"/>
      <c r="IS247" s="84"/>
      <c r="IT247" s="84"/>
      <c r="IU247" s="84"/>
      <c r="IV247" s="84"/>
      <c r="IW247" s="84"/>
      <c r="IX247" s="84"/>
      <c r="IY247" s="84"/>
      <c r="IZ247" s="84"/>
      <c r="JA247" s="84"/>
      <c r="JB247" s="84"/>
      <c r="JC247" s="84"/>
      <c r="JD247" s="84"/>
      <c r="JE247" s="84"/>
      <c r="JF247" s="84"/>
      <c r="JG247" s="84"/>
      <c r="JH247" s="84"/>
      <c r="JI247" s="84"/>
      <c r="JJ247" s="84"/>
      <c r="JK247" s="84"/>
      <c r="JL247" s="84"/>
      <c r="JM247" s="84"/>
      <c r="JN247" s="84"/>
      <c r="JO247" s="84"/>
      <c r="JP247" s="84"/>
      <c r="JQ247" s="84"/>
      <c r="JR247" s="84"/>
      <c r="JS247" s="84"/>
      <c r="JT247" s="84"/>
      <c r="JU247" s="84"/>
      <c r="JV247" s="84"/>
      <c r="JW247" s="84"/>
      <c r="JX247" s="84"/>
      <c r="JY247" s="84"/>
      <c r="JZ247" s="84"/>
      <c r="KA247" s="84"/>
      <c r="KB247" s="84"/>
      <c r="KC247" s="84"/>
      <c r="KD247" s="84"/>
      <c r="KE247" s="84"/>
      <c r="KF247" s="84"/>
      <c r="KG247" s="84"/>
      <c r="KH247" s="84"/>
      <c r="KI247" s="84"/>
      <c r="KJ247" s="84"/>
      <c r="KK247" s="84"/>
      <c r="KL247" s="84"/>
      <c r="KM247" s="84"/>
      <c r="KN247" s="84"/>
      <c r="KO247" s="84"/>
      <c r="KP247" s="84"/>
      <c r="KQ247" s="84"/>
      <c r="KR247" s="84"/>
      <c r="KS247" s="84"/>
      <c r="KT247" s="84"/>
      <c r="KU247" s="84"/>
      <c r="KV247" s="84"/>
      <c r="KW247" s="84"/>
      <c r="KX247" s="84"/>
      <c r="KY247" s="84"/>
      <c r="KZ247" s="84"/>
      <c r="LA247" s="84"/>
      <c r="LB247" s="84"/>
      <c r="LC247" s="84"/>
      <c r="LD247" s="84"/>
      <c r="LE247" s="84"/>
      <c r="LF247" s="84"/>
      <c r="LG247" s="84"/>
      <c r="LH247" s="84"/>
      <c r="LI247" s="84"/>
      <c r="LJ247" s="84"/>
      <c r="LK247" s="84"/>
      <c r="LL247" s="84"/>
      <c r="LM247" s="84"/>
      <c r="LN247" s="84"/>
      <c r="LO247" s="84"/>
      <c r="LP247" s="84"/>
      <c r="LQ247" s="84"/>
      <c r="LR247" s="84"/>
      <c r="LS247" s="84"/>
      <c r="LT247" s="84"/>
      <c r="LU247" s="84"/>
      <c r="LV247" s="84"/>
      <c r="LW247" s="84"/>
      <c r="LX247" s="84"/>
      <c r="LY247" s="84"/>
      <c r="LZ247" s="84"/>
      <c r="MA247" s="84"/>
      <c r="MB247" s="84"/>
      <c r="MC247" s="84"/>
      <c r="MD247" s="84"/>
      <c r="ME247" s="84"/>
      <c r="MF247" s="84"/>
      <c r="MG247" s="84"/>
      <c r="MH247" s="84"/>
      <c r="MI247" s="84"/>
      <c r="MJ247" s="84"/>
      <c r="MK247" s="84"/>
      <c r="ML247" s="84"/>
      <c r="MM247" s="84"/>
      <c r="MN247" s="84"/>
      <c r="MO247" s="84"/>
      <c r="MP247" s="84"/>
      <c r="MQ247" s="84"/>
      <c r="MR247" s="84"/>
      <c r="MS247" s="84"/>
      <c r="MT247" s="84"/>
      <c r="MU247" s="84"/>
      <c r="MV247" s="84"/>
      <c r="MW247" s="84"/>
      <c r="MX247" s="84"/>
      <c r="MY247" s="84"/>
      <c r="MZ247" s="84"/>
      <c r="NA247" s="84"/>
      <c r="NB247" s="84"/>
      <c r="NC247" s="84"/>
      <c r="ND247" s="84"/>
      <c r="NE247" s="84"/>
      <c r="NF247" s="84"/>
      <c r="NG247" s="84"/>
      <c r="NH247" s="84"/>
      <c r="NI247" s="84"/>
      <c r="NJ247" s="84"/>
      <c r="NK247" s="84"/>
      <c r="NL247" s="84"/>
      <c r="NM247" s="84"/>
      <c r="NN247" s="84"/>
      <c r="NO247" s="84"/>
      <c r="NP247" s="84"/>
      <c r="NQ247" s="84"/>
      <c r="NR247" s="84"/>
      <c r="NS247" s="84"/>
      <c r="NT247" s="84"/>
      <c r="NU247" s="84"/>
      <c r="NV247" s="84"/>
      <c r="NW247" s="84"/>
    </row>
    <row r="248" spans="1:387" s="40" customFormat="1" ht="125.25" customHeight="1" x14ac:dyDescent="0.25">
      <c r="A248" s="79">
        <v>1</v>
      </c>
      <c r="B248" s="79"/>
      <c r="C248" s="79"/>
      <c r="D248" s="79"/>
      <c r="E248" s="79"/>
      <c r="F248" s="30"/>
      <c r="G248" s="30"/>
      <c r="H248" s="30"/>
      <c r="I248" s="30"/>
      <c r="J248" s="30">
        <v>1</v>
      </c>
      <c r="K248" s="30"/>
      <c r="L248" s="30"/>
      <c r="M248" s="32" t="s">
        <v>1360</v>
      </c>
      <c r="N248" s="33" t="s">
        <v>48</v>
      </c>
      <c r="O248" s="3" t="s">
        <v>2448</v>
      </c>
      <c r="P248" s="34" t="s">
        <v>2449</v>
      </c>
      <c r="Q248" s="10" t="s">
        <v>2432</v>
      </c>
      <c r="R248" s="32" t="s">
        <v>1685</v>
      </c>
      <c r="S248" s="35" t="s">
        <v>2433</v>
      </c>
      <c r="T248" s="82">
        <v>44887</v>
      </c>
      <c r="U248" s="82">
        <v>44894</v>
      </c>
      <c r="V248" s="82">
        <v>46234</v>
      </c>
      <c r="W248" s="36">
        <v>36180000</v>
      </c>
      <c r="X248" s="19">
        <v>338768000</v>
      </c>
      <c r="Y248" s="19">
        <v>348931040</v>
      </c>
      <c r="Z248" s="19">
        <v>359398966</v>
      </c>
      <c r="AA248" s="19">
        <v>215938937</v>
      </c>
      <c r="AB248" s="22">
        <f t="shared" ref="AB248:AB249" si="91">W248+X248+Y248+Z248+AA248</f>
        <v>1299216943</v>
      </c>
      <c r="AC248" s="19">
        <v>0</v>
      </c>
      <c r="AD248" s="22">
        <f t="shared" ref="AD248:AD249" si="92">AB248+AC248</f>
        <v>1299216943</v>
      </c>
      <c r="AE248" s="20">
        <v>0</v>
      </c>
      <c r="AF248" s="22">
        <f t="shared" ref="AF248:AF249" si="93">AD248-AE248</f>
        <v>1299216943</v>
      </c>
      <c r="AG248" s="38" t="s">
        <v>2434</v>
      </c>
      <c r="AH248" s="37" t="s">
        <v>696</v>
      </c>
      <c r="AI248" s="37" t="s">
        <v>661</v>
      </c>
      <c r="AJ248" s="39">
        <v>900789891</v>
      </c>
      <c r="AK248" s="39">
        <v>7</v>
      </c>
      <c r="AL248" s="37" t="s">
        <v>2302</v>
      </c>
      <c r="AM248" s="39">
        <v>7046446</v>
      </c>
      <c r="AN248" s="108" t="s">
        <v>168</v>
      </c>
      <c r="AO248" s="109" t="s">
        <v>20</v>
      </c>
      <c r="AP248" s="84"/>
      <c r="AQ248" s="84"/>
      <c r="AR248" s="84"/>
      <c r="AS248" s="84"/>
      <c r="AT248" s="84"/>
      <c r="AU248" s="84"/>
      <c r="AV248" s="84"/>
      <c r="AW248" s="84"/>
      <c r="AX248" s="84"/>
      <c r="AY248" s="84"/>
      <c r="AZ248" s="84"/>
      <c r="BA248" s="84"/>
      <c r="BB248" s="84"/>
      <c r="BC248" s="84"/>
      <c r="BD248" s="84"/>
      <c r="BE248" s="84"/>
      <c r="BF248" s="84"/>
      <c r="BG248" s="84"/>
      <c r="BH248" s="84"/>
      <c r="BI248" s="84"/>
      <c r="BJ248" s="84"/>
      <c r="BK248" s="84"/>
      <c r="BL248" s="84"/>
      <c r="BM248" s="84"/>
      <c r="BN248" s="84"/>
      <c r="BO248" s="84"/>
      <c r="BP248" s="84"/>
      <c r="BQ248" s="84"/>
      <c r="BR248" s="84"/>
      <c r="BS248" s="84"/>
      <c r="BT248" s="84"/>
      <c r="BU248" s="84"/>
      <c r="BV248" s="84"/>
      <c r="BW248" s="84"/>
      <c r="BX248" s="84"/>
      <c r="BY248" s="84"/>
      <c r="BZ248" s="84"/>
      <c r="CA248" s="84"/>
      <c r="CB248" s="84"/>
      <c r="CC248" s="84"/>
      <c r="CD248" s="84"/>
      <c r="CE248" s="84"/>
      <c r="CF248" s="84"/>
      <c r="CG248" s="84"/>
      <c r="CH248" s="84"/>
      <c r="CI248" s="84"/>
      <c r="CJ248" s="84"/>
      <c r="CK248" s="84"/>
      <c r="CL248" s="84"/>
      <c r="CM248" s="84"/>
      <c r="CN248" s="84"/>
      <c r="CO248" s="84"/>
      <c r="CP248" s="84"/>
      <c r="CQ248" s="84"/>
      <c r="CR248" s="84"/>
      <c r="CS248" s="84"/>
      <c r="CT248" s="84"/>
      <c r="CU248" s="84"/>
      <c r="CV248" s="84"/>
      <c r="CW248" s="84"/>
      <c r="CX248" s="84"/>
      <c r="CY248" s="84"/>
      <c r="CZ248" s="84"/>
      <c r="DA248" s="84"/>
      <c r="DB248" s="84"/>
      <c r="DC248" s="84"/>
      <c r="DD248" s="84"/>
      <c r="DE248" s="84"/>
      <c r="DF248" s="84"/>
      <c r="DG248" s="84"/>
      <c r="DH248" s="84"/>
      <c r="DI248" s="84"/>
      <c r="DJ248" s="84"/>
      <c r="DK248" s="84"/>
      <c r="DL248" s="84"/>
      <c r="DM248" s="84"/>
      <c r="DN248" s="84"/>
      <c r="DO248" s="84"/>
      <c r="DP248" s="84"/>
      <c r="DQ248" s="84"/>
      <c r="DR248" s="84"/>
      <c r="DS248" s="84"/>
      <c r="DT248" s="84"/>
      <c r="DU248" s="84"/>
      <c r="DV248" s="84"/>
      <c r="DW248" s="84"/>
      <c r="DX248" s="84"/>
      <c r="DY248" s="84"/>
      <c r="DZ248" s="84"/>
      <c r="EA248" s="84"/>
      <c r="EB248" s="84"/>
      <c r="EC248" s="84"/>
      <c r="ED248" s="84"/>
      <c r="EE248" s="84"/>
      <c r="EF248" s="84"/>
      <c r="EG248" s="84"/>
      <c r="EH248" s="84"/>
      <c r="EI248" s="84"/>
      <c r="EJ248" s="84"/>
      <c r="EK248" s="84"/>
      <c r="EL248" s="84"/>
      <c r="EM248" s="84"/>
      <c r="EN248" s="84"/>
      <c r="EO248" s="84"/>
      <c r="EP248" s="84"/>
      <c r="EQ248" s="84"/>
      <c r="ER248" s="84"/>
      <c r="ES248" s="84"/>
      <c r="ET248" s="84"/>
      <c r="EU248" s="84"/>
      <c r="EV248" s="84"/>
      <c r="EW248" s="84"/>
      <c r="EX248" s="84"/>
      <c r="EY248" s="84"/>
      <c r="EZ248" s="84"/>
      <c r="FA248" s="84"/>
      <c r="FB248" s="84"/>
      <c r="FC248" s="84"/>
      <c r="FD248" s="84"/>
      <c r="FE248" s="84"/>
      <c r="FF248" s="84"/>
      <c r="FG248" s="84"/>
      <c r="FH248" s="84"/>
      <c r="FI248" s="84"/>
      <c r="FJ248" s="84"/>
      <c r="FK248" s="84"/>
      <c r="FL248" s="84"/>
      <c r="FM248" s="84"/>
      <c r="FN248" s="84"/>
      <c r="FO248" s="84"/>
      <c r="FP248" s="84"/>
      <c r="FQ248" s="84"/>
      <c r="FR248" s="84"/>
      <c r="FS248" s="84"/>
      <c r="FT248" s="84"/>
      <c r="FU248" s="84"/>
      <c r="FV248" s="84"/>
      <c r="FW248" s="84"/>
      <c r="FX248" s="84"/>
      <c r="FY248" s="84"/>
      <c r="FZ248" s="84"/>
      <c r="GA248" s="84"/>
      <c r="GB248" s="84"/>
      <c r="GC248" s="84"/>
      <c r="GD248" s="84"/>
      <c r="GE248" s="84"/>
      <c r="GF248" s="84"/>
      <c r="GG248" s="84"/>
      <c r="GH248" s="84"/>
      <c r="GI248" s="84"/>
      <c r="GJ248" s="84"/>
      <c r="GK248" s="84"/>
      <c r="GL248" s="84"/>
      <c r="GM248" s="84"/>
      <c r="GN248" s="84"/>
      <c r="GO248" s="84"/>
      <c r="GP248" s="84"/>
      <c r="GQ248" s="84"/>
      <c r="GR248" s="84"/>
      <c r="GS248" s="84"/>
      <c r="GT248" s="84"/>
      <c r="GU248" s="84"/>
      <c r="GV248" s="84"/>
      <c r="GW248" s="84"/>
      <c r="GX248" s="84"/>
      <c r="GY248" s="84"/>
      <c r="GZ248" s="84"/>
      <c r="HA248" s="84"/>
      <c r="HB248" s="84"/>
      <c r="HC248" s="84"/>
      <c r="HD248" s="84"/>
      <c r="HE248" s="84"/>
      <c r="HF248" s="84"/>
      <c r="HG248" s="84"/>
      <c r="HH248" s="84"/>
      <c r="HI248" s="84"/>
      <c r="HJ248" s="84"/>
      <c r="HK248" s="84"/>
      <c r="HL248" s="84"/>
      <c r="HM248" s="84"/>
      <c r="HN248" s="84"/>
      <c r="HO248" s="84"/>
      <c r="HP248" s="84"/>
      <c r="HQ248" s="84"/>
      <c r="HR248" s="84"/>
      <c r="HS248" s="84"/>
      <c r="HT248" s="84"/>
      <c r="HU248" s="84"/>
      <c r="HV248" s="84"/>
      <c r="HW248" s="84"/>
      <c r="HX248" s="84"/>
      <c r="HY248" s="84"/>
      <c r="HZ248" s="84"/>
      <c r="IA248" s="84"/>
      <c r="IB248" s="84"/>
      <c r="IC248" s="84"/>
      <c r="ID248" s="84"/>
      <c r="IE248" s="84"/>
      <c r="IF248" s="84"/>
      <c r="IG248" s="84"/>
      <c r="IH248" s="84"/>
      <c r="II248" s="84"/>
      <c r="IJ248" s="84"/>
      <c r="IK248" s="84"/>
      <c r="IL248" s="84"/>
      <c r="IM248" s="84"/>
      <c r="IN248" s="84"/>
      <c r="IO248" s="84"/>
      <c r="IP248" s="84"/>
      <c r="IQ248" s="84"/>
      <c r="IR248" s="84"/>
      <c r="IS248" s="84"/>
      <c r="IT248" s="84"/>
      <c r="IU248" s="84"/>
      <c r="IV248" s="84"/>
      <c r="IW248" s="84"/>
      <c r="IX248" s="84"/>
      <c r="IY248" s="84"/>
      <c r="IZ248" s="84"/>
      <c r="JA248" s="84"/>
      <c r="JB248" s="84"/>
      <c r="JC248" s="84"/>
      <c r="JD248" s="84"/>
      <c r="JE248" s="84"/>
      <c r="JF248" s="84"/>
      <c r="JG248" s="84"/>
      <c r="JH248" s="84"/>
      <c r="JI248" s="84"/>
      <c r="JJ248" s="84"/>
      <c r="JK248" s="84"/>
      <c r="JL248" s="84"/>
      <c r="JM248" s="84"/>
      <c r="JN248" s="84"/>
      <c r="JO248" s="84"/>
      <c r="JP248" s="84"/>
      <c r="JQ248" s="84"/>
      <c r="JR248" s="84"/>
      <c r="JS248" s="84"/>
      <c r="JT248" s="84"/>
      <c r="JU248" s="84"/>
      <c r="JV248" s="84"/>
      <c r="JW248" s="84"/>
      <c r="JX248" s="84"/>
      <c r="JY248" s="84"/>
      <c r="JZ248" s="84"/>
      <c r="KA248" s="84"/>
      <c r="KB248" s="84"/>
      <c r="KC248" s="84"/>
      <c r="KD248" s="84"/>
      <c r="KE248" s="84"/>
      <c r="KF248" s="84"/>
      <c r="KG248" s="84"/>
      <c r="KH248" s="84"/>
      <c r="KI248" s="84"/>
      <c r="KJ248" s="84"/>
      <c r="KK248" s="84"/>
      <c r="KL248" s="84"/>
      <c r="KM248" s="84"/>
      <c r="KN248" s="84"/>
      <c r="KO248" s="84"/>
      <c r="KP248" s="84"/>
      <c r="KQ248" s="84"/>
      <c r="KR248" s="84"/>
      <c r="KS248" s="84"/>
      <c r="KT248" s="84"/>
      <c r="KU248" s="84"/>
      <c r="KV248" s="84"/>
      <c r="KW248" s="84"/>
      <c r="KX248" s="84"/>
      <c r="KY248" s="84"/>
      <c r="KZ248" s="84"/>
      <c r="LA248" s="84"/>
      <c r="LB248" s="84"/>
      <c r="LC248" s="84"/>
      <c r="LD248" s="84"/>
      <c r="LE248" s="84"/>
      <c r="LF248" s="84"/>
      <c r="LG248" s="84"/>
      <c r="LH248" s="84"/>
      <c r="LI248" s="84"/>
      <c r="LJ248" s="84"/>
      <c r="LK248" s="84"/>
      <c r="LL248" s="84"/>
      <c r="LM248" s="84"/>
      <c r="LN248" s="84"/>
      <c r="LO248" s="84"/>
      <c r="LP248" s="84"/>
      <c r="LQ248" s="84"/>
      <c r="LR248" s="84"/>
      <c r="LS248" s="84"/>
      <c r="LT248" s="84"/>
      <c r="LU248" s="84"/>
      <c r="LV248" s="84"/>
      <c r="LW248" s="84"/>
      <c r="LX248" s="84"/>
      <c r="LY248" s="84"/>
      <c r="LZ248" s="84"/>
      <c r="MA248" s="84"/>
      <c r="MB248" s="84"/>
      <c r="MC248" s="84"/>
      <c r="MD248" s="84"/>
      <c r="ME248" s="84"/>
      <c r="MF248" s="84"/>
      <c r="MG248" s="84"/>
      <c r="MH248" s="84"/>
      <c r="MI248" s="84"/>
      <c r="MJ248" s="84"/>
      <c r="MK248" s="84"/>
      <c r="ML248" s="84"/>
      <c r="MM248" s="84"/>
      <c r="MN248" s="84"/>
      <c r="MO248" s="84"/>
      <c r="MP248" s="84"/>
      <c r="MQ248" s="84"/>
      <c r="MR248" s="84"/>
      <c r="MS248" s="84"/>
      <c r="MT248" s="84"/>
      <c r="MU248" s="84"/>
      <c r="MV248" s="84"/>
      <c r="MW248" s="84"/>
      <c r="MX248" s="84"/>
      <c r="MY248" s="84"/>
      <c r="MZ248" s="84"/>
      <c r="NA248" s="84"/>
      <c r="NB248" s="84"/>
      <c r="NC248" s="84"/>
      <c r="ND248" s="84"/>
      <c r="NE248" s="84"/>
      <c r="NF248" s="84"/>
      <c r="NG248" s="84"/>
      <c r="NH248" s="84"/>
      <c r="NI248" s="84"/>
      <c r="NJ248" s="84"/>
      <c r="NK248" s="84"/>
      <c r="NL248" s="84"/>
      <c r="NM248" s="84"/>
      <c r="NN248" s="84"/>
      <c r="NO248" s="84"/>
      <c r="NP248" s="84"/>
      <c r="NQ248" s="84"/>
      <c r="NR248" s="84"/>
      <c r="NS248" s="84"/>
      <c r="NT248" s="84"/>
      <c r="NU248" s="84"/>
      <c r="NV248" s="84"/>
      <c r="NW248" s="84"/>
    </row>
    <row r="249" spans="1:387" s="40" customFormat="1" ht="125.25" customHeight="1" x14ac:dyDescent="0.25">
      <c r="A249" s="79"/>
      <c r="B249" s="79"/>
      <c r="C249" s="79">
        <v>1</v>
      </c>
      <c r="D249" s="79"/>
      <c r="E249" s="79"/>
      <c r="F249" s="30">
        <v>1</v>
      </c>
      <c r="G249" s="30"/>
      <c r="H249" s="30"/>
      <c r="I249" s="30"/>
      <c r="J249" s="30"/>
      <c r="K249" s="30"/>
      <c r="L249" s="30"/>
      <c r="M249" s="32" t="s">
        <v>1092</v>
      </c>
      <c r="N249" s="33" t="s">
        <v>48</v>
      </c>
      <c r="O249" s="3" t="s">
        <v>2450</v>
      </c>
      <c r="P249" s="34" t="s">
        <v>2451</v>
      </c>
      <c r="Q249" s="10" t="s">
        <v>2439</v>
      </c>
      <c r="R249" s="32" t="s">
        <v>2441</v>
      </c>
      <c r="S249" s="35" t="s">
        <v>2440</v>
      </c>
      <c r="T249" s="82">
        <v>44894</v>
      </c>
      <c r="U249" s="82">
        <v>44897</v>
      </c>
      <c r="V249" s="82">
        <v>44900</v>
      </c>
      <c r="W249" s="36">
        <v>533333333</v>
      </c>
      <c r="X249" s="19">
        <v>0</v>
      </c>
      <c r="Y249" s="19">
        <v>0</v>
      </c>
      <c r="Z249" s="19">
        <v>0</v>
      </c>
      <c r="AA249" s="19">
        <v>0</v>
      </c>
      <c r="AB249" s="22">
        <f t="shared" si="91"/>
        <v>533333333</v>
      </c>
      <c r="AC249" s="19">
        <v>0</v>
      </c>
      <c r="AD249" s="22">
        <f t="shared" si="92"/>
        <v>533333333</v>
      </c>
      <c r="AE249" s="20">
        <v>0</v>
      </c>
      <c r="AF249" s="22">
        <f t="shared" si="93"/>
        <v>533333333</v>
      </c>
      <c r="AG249" s="38" t="s">
        <v>339</v>
      </c>
      <c r="AH249" s="37" t="s">
        <v>1013</v>
      </c>
      <c r="AI249" s="37" t="s">
        <v>766</v>
      </c>
      <c r="AJ249" s="39">
        <v>860007760</v>
      </c>
      <c r="AK249" s="39">
        <v>1</v>
      </c>
      <c r="AL249" s="37" t="s">
        <v>767</v>
      </c>
      <c r="AM249" s="39">
        <v>5870366</v>
      </c>
      <c r="AN249" s="108" t="s">
        <v>768</v>
      </c>
      <c r="AO249" s="109" t="s">
        <v>20</v>
      </c>
      <c r="AP249" s="84"/>
      <c r="AQ249" s="84"/>
      <c r="AR249" s="84"/>
      <c r="AS249" s="84"/>
      <c r="AT249" s="84"/>
      <c r="AU249" s="84"/>
      <c r="AV249" s="84"/>
      <c r="AW249" s="84"/>
      <c r="AX249" s="84"/>
      <c r="AY249" s="84"/>
      <c r="AZ249" s="84"/>
      <c r="BA249" s="84"/>
      <c r="BB249" s="84"/>
      <c r="BC249" s="84"/>
      <c r="BD249" s="84"/>
      <c r="BE249" s="84"/>
      <c r="BF249" s="84"/>
      <c r="BG249" s="84"/>
      <c r="BH249" s="84"/>
      <c r="BI249" s="84"/>
      <c r="BJ249" s="84"/>
      <c r="BK249" s="84"/>
      <c r="BL249" s="84"/>
      <c r="BM249" s="84"/>
      <c r="BN249" s="84"/>
      <c r="BO249" s="84"/>
      <c r="BP249" s="84"/>
      <c r="BQ249" s="84"/>
      <c r="BR249" s="84"/>
      <c r="BS249" s="84"/>
      <c r="BT249" s="84"/>
      <c r="BU249" s="84"/>
      <c r="BV249" s="84"/>
      <c r="BW249" s="84"/>
      <c r="BX249" s="84"/>
      <c r="BY249" s="84"/>
      <c r="BZ249" s="84"/>
      <c r="CA249" s="84"/>
      <c r="CB249" s="84"/>
      <c r="CC249" s="84"/>
      <c r="CD249" s="84"/>
      <c r="CE249" s="84"/>
      <c r="CF249" s="84"/>
      <c r="CG249" s="84"/>
      <c r="CH249" s="84"/>
      <c r="CI249" s="84"/>
      <c r="CJ249" s="84"/>
      <c r="CK249" s="84"/>
      <c r="CL249" s="84"/>
      <c r="CM249" s="84"/>
      <c r="CN249" s="84"/>
      <c r="CO249" s="84"/>
      <c r="CP249" s="84"/>
      <c r="CQ249" s="84"/>
      <c r="CR249" s="84"/>
      <c r="CS249" s="84"/>
      <c r="CT249" s="84"/>
      <c r="CU249" s="84"/>
      <c r="CV249" s="84"/>
      <c r="CW249" s="84"/>
      <c r="CX249" s="84"/>
      <c r="CY249" s="84"/>
      <c r="CZ249" s="84"/>
      <c r="DA249" s="84"/>
      <c r="DB249" s="84"/>
      <c r="DC249" s="84"/>
      <c r="DD249" s="84"/>
      <c r="DE249" s="84"/>
      <c r="DF249" s="84"/>
      <c r="DG249" s="84"/>
      <c r="DH249" s="84"/>
      <c r="DI249" s="84"/>
      <c r="DJ249" s="84"/>
      <c r="DK249" s="84"/>
      <c r="DL249" s="84"/>
      <c r="DM249" s="84"/>
      <c r="DN249" s="84"/>
      <c r="DO249" s="84"/>
      <c r="DP249" s="84"/>
      <c r="DQ249" s="84"/>
      <c r="DR249" s="84"/>
      <c r="DS249" s="84"/>
      <c r="DT249" s="84"/>
      <c r="DU249" s="84"/>
      <c r="DV249" s="84"/>
      <c r="DW249" s="84"/>
      <c r="DX249" s="84"/>
      <c r="DY249" s="84"/>
      <c r="DZ249" s="84"/>
      <c r="EA249" s="84"/>
      <c r="EB249" s="84"/>
      <c r="EC249" s="84"/>
      <c r="ED249" s="84"/>
      <c r="EE249" s="84"/>
      <c r="EF249" s="84"/>
      <c r="EG249" s="84"/>
      <c r="EH249" s="84"/>
      <c r="EI249" s="84"/>
      <c r="EJ249" s="84"/>
      <c r="EK249" s="84"/>
      <c r="EL249" s="84"/>
      <c r="EM249" s="84"/>
      <c r="EN249" s="84"/>
      <c r="EO249" s="84"/>
      <c r="EP249" s="84"/>
      <c r="EQ249" s="84"/>
      <c r="ER249" s="84"/>
      <c r="ES249" s="84"/>
      <c r="ET249" s="84"/>
      <c r="EU249" s="84"/>
      <c r="EV249" s="84"/>
      <c r="EW249" s="84"/>
      <c r="EX249" s="84"/>
      <c r="EY249" s="84"/>
      <c r="EZ249" s="84"/>
      <c r="FA249" s="84"/>
      <c r="FB249" s="84"/>
      <c r="FC249" s="84"/>
      <c r="FD249" s="84"/>
      <c r="FE249" s="84"/>
      <c r="FF249" s="84"/>
      <c r="FG249" s="84"/>
      <c r="FH249" s="84"/>
      <c r="FI249" s="84"/>
      <c r="FJ249" s="84"/>
      <c r="FK249" s="84"/>
      <c r="FL249" s="84"/>
      <c r="FM249" s="84"/>
      <c r="FN249" s="84"/>
      <c r="FO249" s="84"/>
      <c r="FP249" s="84"/>
      <c r="FQ249" s="84"/>
      <c r="FR249" s="84"/>
      <c r="FS249" s="84"/>
      <c r="FT249" s="84"/>
      <c r="FU249" s="84"/>
      <c r="FV249" s="84"/>
      <c r="FW249" s="84"/>
      <c r="FX249" s="84"/>
      <c r="FY249" s="84"/>
      <c r="FZ249" s="84"/>
      <c r="GA249" s="84"/>
      <c r="GB249" s="84"/>
      <c r="GC249" s="84"/>
      <c r="GD249" s="84"/>
      <c r="GE249" s="84"/>
      <c r="GF249" s="84"/>
      <c r="GG249" s="84"/>
      <c r="GH249" s="84"/>
      <c r="GI249" s="84"/>
      <c r="GJ249" s="84"/>
      <c r="GK249" s="84"/>
      <c r="GL249" s="84"/>
      <c r="GM249" s="84"/>
      <c r="GN249" s="84"/>
      <c r="GO249" s="84"/>
      <c r="GP249" s="84"/>
      <c r="GQ249" s="84"/>
      <c r="GR249" s="84"/>
      <c r="GS249" s="84"/>
      <c r="GT249" s="84"/>
      <c r="GU249" s="84"/>
      <c r="GV249" s="84"/>
      <c r="GW249" s="84"/>
      <c r="GX249" s="84"/>
      <c r="GY249" s="84"/>
      <c r="GZ249" s="84"/>
      <c r="HA249" s="84"/>
      <c r="HB249" s="84"/>
      <c r="HC249" s="84"/>
      <c r="HD249" s="84"/>
      <c r="HE249" s="84"/>
      <c r="HF249" s="84"/>
      <c r="HG249" s="84"/>
      <c r="HH249" s="84"/>
      <c r="HI249" s="84"/>
      <c r="HJ249" s="84"/>
      <c r="HK249" s="84"/>
      <c r="HL249" s="84"/>
      <c r="HM249" s="84"/>
      <c r="HN249" s="84"/>
      <c r="HO249" s="84"/>
      <c r="HP249" s="84"/>
      <c r="HQ249" s="84"/>
      <c r="HR249" s="84"/>
      <c r="HS249" s="84"/>
      <c r="HT249" s="84"/>
      <c r="HU249" s="84"/>
      <c r="HV249" s="84"/>
      <c r="HW249" s="84"/>
      <c r="HX249" s="84"/>
      <c r="HY249" s="84"/>
      <c r="HZ249" s="84"/>
      <c r="IA249" s="84"/>
      <c r="IB249" s="84"/>
      <c r="IC249" s="84"/>
      <c r="ID249" s="84"/>
      <c r="IE249" s="84"/>
      <c r="IF249" s="84"/>
      <c r="IG249" s="84"/>
      <c r="IH249" s="84"/>
      <c r="II249" s="84"/>
      <c r="IJ249" s="84"/>
      <c r="IK249" s="84"/>
      <c r="IL249" s="84"/>
      <c r="IM249" s="84"/>
      <c r="IN249" s="84"/>
      <c r="IO249" s="84"/>
      <c r="IP249" s="84"/>
      <c r="IQ249" s="84"/>
      <c r="IR249" s="84"/>
      <c r="IS249" s="84"/>
      <c r="IT249" s="84"/>
      <c r="IU249" s="84"/>
      <c r="IV249" s="84"/>
      <c r="IW249" s="84"/>
      <c r="IX249" s="84"/>
      <c r="IY249" s="84"/>
      <c r="IZ249" s="84"/>
      <c r="JA249" s="84"/>
      <c r="JB249" s="84"/>
      <c r="JC249" s="84"/>
      <c r="JD249" s="84"/>
      <c r="JE249" s="84"/>
      <c r="JF249" s="84"/>
      <c r="JG249" s="84"/>
      <c r="JH249" s="84"/>
      <c r="JI249" s="84"/>
      <c r="JJ249" s="84"/>
      <c r="JK249" s="84"/>
      <c r="JL249" s="84"/>
      <c r="JM249" s="84"/>
      <c r="JN249" s="84"/>
      <c r="JO249" s="84"/>
      <c r="JP249" s="84"/>
      <c r="JQ249" s="84"/>
      <c r="JR249" s="84"/>
      <c r="JS249" s="84"/>
      <c r="JT249" s="84"/>
      <c r="JU249" s="84"/>
      <c r="JV249" s="84"/>
      <c r="JW249" s="84"/>
      <c r="JX249" s="84"/>
      <c r="JY249" s="84"/>
      <c r="JZ249" s="84"/>
      <c r="KA249" s="84"/>
      <c r="KB249" s="84"/>
      <c r="KC249" s="84"/>
      <c r="KD249" s="84"/>
      <c r="KE249" s="84"/>
      <c r="KF249" s="84"/>
      <c r="KG249" s="84"/>
      <c r="KH249" s="84"/>
      <c r="KI249" s="84"/>
      <c r="KJ249" s="84"/>
      <c r="KK249" s="84"/>
      <c r="KL249" s="84"/>
      <c r="KM249" s="84"/>
      <c r="KN249" s="84"/>
      <c r="KO249" s="84"/>
      <c r="KP249" s="84"/>
      <c r="KQ249" s="84"/>
      <c r="KR249" s="84"/>
      <c r="KS249" s="84"/>
      <c r="KT249" s="84"/>
      <c r="KU249" s="84"/>
      <c r="KV249" s="84"/>
      <c r="KW249" s="84"/>
      <c r="KX249" s="84"/>
      <c r="KY249" s="84"/>
      <c r="KZ249" s="84"/>
      <c r="LA249" s="84"/>
      <c r="LB249" s="84"/>
      <c r="LC249" s="84"/>
      <c r="LD249" s="84"/>
      <c r="LE249" s="84"/>
      <c r="LF249" s="84"/>
      <c r="LG249" s="84"/>
      <c r="LH249" s="84"/>
      <c r="LI249" s="84"/>
      <c r="LJ249" s="84"/>
      <c r="LK249" s="84"/>
      <c r="LL249" s="84"/>
      <c r="LM249" s="84"/>
      <c r="LN249" s="84"/>
      <c r="LO249" s="84"/>
      <c r="LP249" s="84"/>
      <c r="LQ249" s="84"/>
      <c r="LR249" s="84"/>
      <c r="LS249" s="84"/>
      <c r="LT249" s="84"/>
      <c r="LU249" s="84"/>
      <c r="LV249" s="84"/>
      <c r="LW249" s="84"/>
      <c r="LX249" s="84"/>
      <c r="LY249" s="84"/>
      <c r="LZ249" s="84"/>
      <c r="MA249" s="84"/>
      <c r="MB249" s="84"/>
      <c r="MC249" s="84"/>
      <c r="MD249" s="84"/>
      <c r="ME249" s="84"/>
      <c r="MF249" s="84"/>
      <c r="MG249" s="84"/>
      <c r="MH249" s="84"/>
      <c r="MI249" s="84"/>
      <c r="MJ249" s="84"/>
      <c r="MK249" s="84"/>
      <c r="ML249" s="84"/>
      <c r="MM249" s="84"/>
      <c r="MN249" s="84"/>
      <c r="MO249" s="84"/>
      <c r="MP249" s="84"/>
      <c r="MQ249" s="84"/>
      <c r="MR249" s="84"/>
      <c r="MS249" s="84"/>
      <c r="MT249" s="84"/>
      <c r="MU249" s="84"/>
      <c r="MV249" s="84"/>
      <c r="MW249" s="84"/>
      <c r="MX249" s="84"/>
      <c r="MY249" s="84"/>
      <c r="MZ249" s="84"/>
      <c r="NA249" s="84"/>
      <c r="NB249" s="84"/>
      <c r="NC249" s="84"/>
      <c r="ND249" s="84"/>
      <c r="NE249" s="84"/>
      <c r="NF249" s="84"/>
      <c r="NG249" s="84"/>
      <c r="NH249" s="84"/>
      <c r="NI249" s="84"/>
      <c r="NJ249" s="84"/>
      <c r="NK249" s="84"/>
      <c r="NL249" s="84"/>
      <c r="NM249" s="84"/>
      <c r="NN249" s="84"/>
      <c r="NO249" s="84"/>
      <c r="NP249" s="84"/>
      <c r="NQ249" s="84"/>
      <c r="NR249" s="84"/>
      <c r="NS249" s="84"/>
      <c r="NT249" s="84"/>
      <c r="NU249" s="84"/>
      <c r="NV249" s="84"/>
      <c r="NW249" s="84"/>
    </row>
    <row r="250" spans="1:387" s="40" customFormat="1" ht="125.25" customHeight="1" x14ac:dyDescent="0.25">
      <c r="A250" s="79"/>
      <c r="B250" s="79">
        <v>1</v>
      </c>
      <c r="C250" s="79"/>
      <c r="D250" s="79"/>
      <c r="E250" s="79"/>
      <c r="F250" s="30"/>
      <c r="G250" s="30">
        <v>1</v>
      </c>
      <c r="H250" s="30"/>
      <c r="I250" s="30"/>
      <c r="J250" s="30"/>
      <c r="K250" s="30"/>
      <c r="L250" s="30"/>
      <c r="M250" s="32" t="s">
        <v>1099</v>
      </c>
      <c r="N250" s="33" t="s">
        <v>36</v>
      </c>
      <c r="O250" s="3" t="s">
        <v>2452</v>
      </c>
      <c r="P250" s="34" t="s">
        <v>2453</v>
      </c>
      <c r="Q250" s="10" t="s">
        <v>2428</v>
      </c>
      <c r="R250" s="32" t="s">
        <v>2430</v>
      </c>
      <c r="S250" s="35" t="s">
        <v>2429</v>
      </c>
      <c r="T250" s="82">
        <v>44893</v>
      </c>
      <c r="U250" s="82">
        <v>44895</v>
      </c>
      <c r="V250" s="82">
        <v>45245</v>
      </c>
      <c r="W250" s="36">
        <v>67795000</v>
      </c>
      <c r="X250" s="19">
        <v>711847500</v>
      </c>
      <c r="Y250" s="19">
        <v>0</v>
      </c>
      <c r="Z250" s="19">
        <v>0</v>
      </c>
      <c r="AA250" s="19">
        <v>0</v>
      </c>
      <c r="AB250" s="22">
        <f t="shared" si="88"/>
        <v>779642500</v>
      </c>
      <c r="AC250" s="19">
        <v>0</v>
      </c>
      <c r="AD250" s="22">
        <f t="shared" si="89"/>
        <v>779642500</v>
      </c>
      <c r="AE250" s="20">
        <v>0</v>
      </c>
      <c r="AF250" s="22">
        <f t="shared" si="90"/>
        <v>779642500</v>
      </c>
      <c r="AG250" s="38" t="s">
        <v>676</v>
      </c>
      <c r="AH250" s="37" t="s">
        <v>696</v>
      </c>
      <c r="AI250" s="37" t="s">
        <v>469</v>
      </c>
      <c r="AJ250" s="39">
        <v>860350543</v>
      </c>
      <c r="AK250" s="39">
        <v>9</v>
      </c>
      <c r="AL250" s="37" t="s">
        <v>2431</v>
      </c>
      <c r="AM250" s="39">
        <v>8053992</v>
      </c>
      <c r="AN250" s="108" t="s">
        <v>63</v>
      </c>
      <c r="AO250" s="109" t="s">
        <v>20</v>
      </c>
      <c r="AP250" s="84"/>
      <c r="AQ250" s="84"/>
      <c r="AR250" s="84"/>
      <c r="AS250" s="84"/>
      <c r="AT250" s="84"/>
      <c r="AU250" s="84"/>
      <c r="AV250" s="84"/>
      <c r="AW250" s="84"/>
      <c r="AX250" s="84"/>
      <c r="AY250" s="84"/>
      <c r="AZ250" s="84"/>
      <c r="BA250" s="84"/>
      <c r="BB250" s="84"/>
      <c r="BC250" s="84"/>
      <c r="BD250" s="84"/>
      <c r="BE250" s="84"/>
      <c r="BF250" s="84"/>
      <c r="BG250" s="84"/>
      <c r="BH250" s="84"/>
      <c r="BI250" s="84"/>
      <c r="BJ250" s="84"/>
      <c r="BK250" s="84"/>
      <c r="BL250" s="84"/>
      <c r="BM250" s="84"/>
      <c r="BN250" s="84"/>
      <c r="BO250" s="84"/>
      <c r="BP250" s="84"/>
      <c r="BQ250" s="84"/>
      <c r="BR250" s="84"/>
      <c r="BS250" s="84"/>
      <c r="BT250" s="84"/>
      <c r="BU250" s="84"/>
      <c r="BV250" s="84"/>
      <c r="BW250" s="84"/>
      <c r="BX250" s="84"/>
      <c r="BY250" s="84"/>
      <c r="BZ250" s="84"/>
      <c r="CA250" s="84"/>
      <c r="CB250" s="84"/>
      <c r="CC250" s="84"/>
      <c r="CD250" s="84"/>
      <c r="CE250" s="84"/>
      <c r="CF250" s="84"/>
      <c r="CG250" s="84"/>
      <c r="CH250" s="84"/>
      <c r="CI250" s="84"/>
      <c r="CJ250" s="84"/>
      <c r="CK250" s="84"/>
      <c r="CL250" s="84"/>
      <c r="CM250" s="84"/>
      <c r="CN250" s="84"/>
      <c r="CO250" s="84"/>
      <c r="CP250" s="84"/>
      <c r="CQ250" s="84"/>
      <c r="CR250" s="84"/>
      <c r="CS250" s="84"/>
      <c r="CT250" s="84"/>
      <c r="CU250" s="84"/>
      <c r="CV250" s="84"/>
      <c r="CW250" s="84"/>
      <c r="CX250" s="84"/>
      <c r="CY250" s="84"/>
      <c r="CZ250" s="84"/>
      <c r="DA250" s="84"/>
      <c r="DB250" s="84"/>
      <c r="DC250" s="84"/>
      <c r="DD250" s="84"/>
      <c r="DE250" s="84"/>
      <c r="DF250" s="84"/>
      <c r="DG250" s="84"/>
      <c r="DH250" s="84"/>
      <c r="DI250" s="84"/>
      <c r="DJ250" s="84"/>
      <c r="DK250" s="84"/>
      <c r="DL250" s="84"/>
      <c r="DM250" s="84"/>
      <c r="DN250" s="84"/>
      <c r="DO250" s="84"/>
      <c r="DP250" s="84"/>
      <c r="DQ250" s="84"/>
      <c r="DR250" s="84"/>
      <c r="DS250" s="84"/>
      <c r="DT250" s="84"/>
      <c r="DU250" s="84"/>
      <c r="DV250" s="84"/>
      <c r="DW250" s="84"/>
      <c r="DX250" s="84"/>
      <c r="DY250" s="84"/>
      <c r="DZ250" s="84"/>
      <c r="EA250" s="84"/>
      <c r="EB250" s="84"/>
      <c r="EC250" s="84"/>
      <c r="ED250" s="84"/>
      <c r="EE250" s="84"/>
      <c r="EF250" s="84"/>
      <c r="EG250" s="84"/>
      <c r="EH250" s="84"/>
      <c r="EI250" s="84"/>
      <c r="EJ250" s="84"/>
      <c r="EK250" s="84"/>
      <c r="EL250" s="84"/>
      <c r="EM250" s="84"/>
      <c r="EN250" s="84"/>
      <c r="EO250" s="84"/>
      <c r="EP250" s="84"/>
      <c r="EQ250" s="84"/>
      <c r="ER250" s="84"/>
      <c r="ES250" s="84"/>
      <c r="ET250" s="84"/>
      <c r="EU250" s="84"/>
      <c r="EV250" s="84"/>
      <c r="EW250" s="84"/>
      <c r="EX250" s="84"/>
      <c r="EY250" s="84"/>
      <c r="EZ250" s="84"/>
      <c r="FA250" s="84"/>
      <c r="FB250" s="84"/>
      <c r="FC250" s="84"/>
      <c r="FD250" s="84"/>
      <c r="FE250" s="84"/>
      <c r="FF250" s="84"/>
      <c r="FG250" s="84"/>
      <c r="FH250" s="84"/>
      <c r="FI250" s="84"/>
      <c r="FJ250" s="84"/>
      <c r="FK250" s="84"/>
      <c r="FL250" s="84"/>
      <c r="FM250" s="84"/>
      <c r="FN250" s="84"/>
      <c r="FO250" s="84"/>
      <c r="FP250" s="84"/>
      <c r="FQ250" s="84"/>
      <c r="FR250" s="84"/>
      <c r="FS250" s="84"/>
      <c r="FT250" s="84"/>
      <c r="FU250" s="84"/>
      <c r="FV250" s="84"/>
      <c r="FW250" s="84"/>
      <c r="FX250" s="84"/>
      <c r="FY250" s="84"/>
      <c r="FZ250" s="84"/>
      <c r="GA250" s="84"/>
      <c r="GB250" s="84"/>
      <c r="GC250" s="84"/>
      <c r="GD250" s="84"/>
      <c r="GE250" s="84"/>
      <c r="GF250" s="84"/>
      <c r="GG250" s="84"/>
      <c r="GH250" s="84"/>
      <c r="GI250" s="84"/>
      <c r="GJ250" s="84"/>
      <c r="GK250" s="84"/>
      <c r="GL250" s="84"/>
      <c r="GM250" s="84"/>
      <c r="GN250" s="84"/>
      <c r="GO250" s="84"/>
      <c r="GP250" s="84"/>
      <c r="GQ250" s="84"/>
      <c r="GR250" s="84"/>
      <c r="GS250" s="84"/>
      <c r="GT250" s="84"/>
      <c r="GU250" s="84"/>
      <c r="GV250" s="84"/>
      <c r="GW250" s="84"/>
      <c r="GX250" s="84"/>
      <c r="GY250" s="84"/>
      <c r="GZ250" s="84"/>
      <c r="HA250" s="84"/>
      <c r="HB250" s="84"/>
      <c r="HC250" s="84"/>
      <c r="HD250" s="84"/>
      <c r="HE250" s="84"/>
      <c r="HF250" s="84"/>
      <c r="HG250" s="84"/>
      <c r="HH250" s="84"/>
      <c r="HI250" s="84"/>
      <c r="HJ250" s="84"/>
      <c r="HK250" s="84"/>
      <c r="HL250" s="84"/>
      <c r="HM250" s="84"/>
      <c r="HN250" s="84"/>
      <c r="HO250" s="84"/>
      <c r="HP250" s="84"/>
      <c r="HQ250" s="84"/>
      <c r="HR250" s="84"/>
      <c r="HS250" s="84"/>
      <c r="HT250" s="84"/>
      <c r="HU250" s="84"/>
      <c r="HV250" s="84"/>
      <c r="HW250" s="84"/>
      <c r="HX250" s="84"/>
      <c r="HY250" s="84"/>
      <c r="HZ250" s="84"/>
      <c r="IA250" s="84"/>
      <c r="IB250" s="84"/>
      <c r="IC250" s="84"/>
      <c r="ID250" s="84"/>
      <c r="IE250" s="84"/>
      <c r="IF250" s="84"/>
      <c r="IG250" s="84"/>
      <c r="IH250" s="84"/>
      <c r="II250" s="84"/>
      <c r="IJ250" s="84"/>
      <c r="IK250" s="84"/>
      <c r="IL250" s="84"/>
      <c r="IM250" s="84"/>
      <c r="IN250" s="84"/>
      <c r="IO250" s="84"/>
      <c r="IP250" s="84"/>
      <c r="IQ250" s="84"/>
      <c r="IR250" s="84"/>
      <c r="IS250" s="84"/>
      <c r="IT250" s="84"/>
      <c r="IU250" s="84"/>
      <c r="IV250" s="84"/>
      <c r="IW250" s="84"/>
      <c r="IX250" s="84"/>
      <c r="IY250" s="84"/>
      <c r="IZ250" s="84"/>
      <c r="JA250" s="84"/>
      <c r="JB250" s="84"/>
      <c r="JC250" s="84"/>
      <c r="JD250" s="84"/>
      <c r="JE250" s="84"/>
      <c r="JF250" s="84"/>
      <c r="JG250" s="84"/>
      <c r="JH250" s="84"/>
      <c r="JI250" s="84"/>
      <c r="JJ250" s="84"/>
      <c r="JK250" s="84"/>
      <c r="JL250" s="84"/>
      <c r="JM250" s="84"/>
      <c r="JN250" s="84"/>
      <c r="JO250" s="84"/>
      <c r="JP250" s="84"/>
      <c r="JQ250" s="84"/>
      <c r="JR250" s="84"/>
      <c r="JS250" s="84"/>
      <c r="JT250" s="84"/>
      <c r="JU250" s="84"/>
      <c r="JV250" s="84"/>
      <c r="JW250" s="84"/>
      <c r="JX250" s="84"/>
      <c r="JY250" s="84"/>
      <c r="JZ250" s="84"/>
      <c r="KA250" s="84"/>
      <c r="KB250" s="84"/>
      <c r="KC250" s="84"/>
      <c r="KD250" s="84"/>
      <c r="KE250" s="84"/>
      <c r="KF250" s="84"/>
      <c r="KG250" s="84"/>
      <c r="KH250" s="84"/>
      <c r="KI250" s="84"/>
      <c r="KJ250" s="84"/>
      <c r="KK250" s="84"/>
      <c r="KL250" s="84"/>
      <c r="KM250" s="84"/>
      <c r="KN250" s="84"/>
      <c r="KO250" s="84"/>
      <c r="KP250" s="84"/>
      <c r="KQ250" s="84"/>
      <c r="KR250" s="84"/>
      <c r="KS250" s="84"/>
      <c r="KT250" s="84"/>
      <c r="KU250" s="84"/>
      <c r="KV250" s="84"/>
      <c r="KW250" s="84"/>
      <c r="KX250" s="84"/>
      <c r="KY250" s="84"/>
      <c r="KZ250" s="84"/>
      <c r="LA250" s="84"/>
      <c r="LB250" s="84"/>
      <c r="LC250" s="84"/>
      <c r="LD250" s="84"/>
      <c r="LE250" s="84"/>
      <c r="LF250" s="84"/>
      <c r="LG250" s="84"/>
      <c r="LH250" s="84"/>
      <c r="LI250" s="84"/>
      <c r="LJ250" s="84"/>
      <c r="LK250" s="84"/>
      <c r="LL250" s="84"/>
      <c r="LM250" s="84"/>
      <c r="LN250" s="84"/>
      <c r="LO250" s="84"/>
      <c r="LP250" s="84"/>
      <c r="LQ250" s="84"/>
      <c r="LR250" s="84"/>
      <c r="LS250" s="84"/>
      <c r="LT250" s="84"/>
      <c r="LU250" s="84"/>
      <c r="LV250" s="84"/>
      <c r="LW250" s="84"/>
      <c r="LX250" s="84"/>
      <c r="LY250" s="84"/>
      <c r="LZ250" s="84"/>
      <c r="MA250" s="84"/>
      <c r="MB250" s="84"/>
      <c r="MC250" s="84"/>
      <c r="MD250" s="84"/>
      <c r="ME250" s="84"/>
      <c r="MF250" s="84"/>
      <c r="MG250" s="84"/>
      <c r="MH250" s="84"/>
      <c r="MI250" s="84"/>
      <c r="MJ250" s="84"/>
      <c r="MK250" s="84"/>
      <c r="ML250" s="84"/>
      <c r="MM250" s="84"/>
      <c r="MN250" s="84"/>
      <c r="MO250" s="84"/>
      <c r="MP250" s="84"/>
      <c r="MQ250" s="84"/>
      <c r="MR250" s="84"/>
      <c r="MS250" s="84"/>
      <c r="MT250" s="84"/>
      <c r="MU250" s="84"/>
      <c r="MV250" s="84"/>
      <c r="MW250" s="84"/>
      <c r="MX250" s="84"/>
      <c r="MY250" s="84"/>
      <c r="MZ250" s="84"/>
      <c r="NA250" s="84"/>
      <c r="NB250" s="84"/>
      <c r="NC250" s="84"/>
      <c r="ND250" s="84"/>
      <c r="NE250" s="84"/>
      <c r="NF250" s="84"/>
      <c r="NG250" s="84"/>
      <c r="NH250" s="84"/>
      <c r="NI250" s="84"/>
      <c r="NJ250" s="84"/>
      <c r="NK250" s="84"/>
      <c r="NL250" s="84"/>
      <c r="NM250" s="84"/>
      <c r="NN250" s="84"/>
      <c r="NO250" s="84"/>
      <c r="NP250" s="84"/>
      <c r="NQ250" s="84"/>
      <c r="NR250" s="84"/>
      <c r="NS250" s="84"/>
      <c r="NT250" s="84"/>
      <c r="NU250" s="84"/>
      <c r="NV250" s="84"/>
      <c r="NW250" s="84"/>
    </row>
    <row r="251" spans="1:387" s="40" customFormat="1" ht="125.25" customHeight="1" x14ac:dyDescent="0.25">
      <c r="A251" s="79">
        <v>1</v>
      </c>
      <c r="B251" s="79"/>
      <c r="C251" s="79"/>
      <c r="D251" s="79"/>
      <c r="E251" s="79"/>
      <c r="F251" s="30"/>
      <c r="G251" s="30"/>
      <c r="H251" s="30">
        <v>1</v>
      </c>
      <c r="I251" s="30"/>
      <c r="J251" s="30"/>
      <c r="K251" s="30"/>
      <c r="L251" s="30"/>
      <c r="M251" s="32" t="s">
        <v>1960</v>
      </c>
      <c r="N251" s="33" t="s">
        <v>309</v>
      </c>
      <c r="O251" s="3" t="s">
        <v>2424</v>
      </c>
      <c r="P251" s="34" t="s">
        <v>2425</v>
      </c>
      <c r="Q251" s="10" t="s">
        <v>2393</v>
      </c>
      <c r="R251" s="32" t="s">
        <v>2394</v>
      </c>
      <c r="S251" s="35" t="s">
        <v>1491</v>
      </c>
      <c r="T251" s="82">
        <v>44891</v>
      </c>
      <c r="U251" s="82">
        <v>44894</v>
      </c>
      <c r="V251" s="82">
        <v>44910</v>
      </c>
      <c r="W251" s="36">
        <v>65000000</v>
      </c>
      <c r="X251" s="19">
        <v>0</v>
      </c>
      <c r="Y251" s="19">
        <v>0</v>
      </c>
      <c r="Z251" s="19">
        <v>0</v>
      </c>
      <c r="AA251" s="19">
        <v>0</v>
      </c>
      <c r="AB251" s="22">
        <f t="shared" ref="AB251" si="94">W251+X251+Y251+Z251+AA251</f>
        <v>65000000</v>
      </c>
      <c r="AC251" s="19">
        <v>0</v>
      </c>
      <c r="AD251" s="22">
        <f t="shared" ref="AD251" si="95">AB251+AC251</f>
        <v>65000000</v>
      </c>
      <c r="AE251" s="20">
        <v>0</v>
      </c>
      <c r="AF251" s="22">
        <f t="shared" ref="AF251" si="96">AD251-AE251</f>
        <v>65000000</v>
      </c>
      <c r="AG251" s="38" t="s">
        <v>78</v>
      </c>
      <c r="AH251" s="37" t="s">
        <v>1013</v>
      </c>
      <c r="AI251" s="37" t="s">
        <v>2395</v>
      </c>
      <c r="AJ251" s="39">
        <v>900126531</v>
      </c>
      <c r="AK251" s="39">
        <v>6</v>
      </c>
      <c r="AL251" s="37" t="s">
        <v>2396</v>
      </c>
      <c r="AM251" s="39">
        <v>7045641</v>
      </c>
      <c r="AN251" s="108" t="s">
        <v>2397</v>
      </c>
      <c r="AO251" s="109" t="s">
        <v>20</v>
      </c>
      <c r="AP251" s="84"/>
      <c r="AQ251" s="84"/>
      <c r="AR251" s="84"/>
      <c r="AS251" s="84"/>
      <c r="AT251" s="84"/>
      <c r="AU251" s="84"/>
      <c r="AV251" s="84"/>
      <c r="AW251" s="84"/>
      <c r="AX251" s="84"/>
      <c r="AY251" s="84"/>
      <c r="AZ251" s="84"/>
      <c r="BA251" s="84"/>
      <c r="BB251" s="84"/>
      <c r="BC251" s="84"/>
      <c r="BD251" s="84"/>
      <c r="BE251" s="84"/>
      <c r="BF251" s="84"/>
      <c r="BG251" s="84"/>
      <c r="BH251" s="84"/>
      <c r="BI251" s="84"/>
      <c r="BJ251" s="84"/>
      <c r="BK251" s="84"/>
      <c r="BL251" s="84"/>
      <c r="BM251" s="84"/>
      <c r="BN251" s="84"/>
      <c r="BO251" s="84"/>
      <c r="BP251" s="84"/>
      <c r="BQ251" s="84"/>
      <c r="BR251" s="84"/>
      <c r="BS251" s="84"/>
      <c r="BT251" s="84"/>
      <c r="BU251" s="84"/>
      <c r="BV251" s="84"/>
      <c r="BW251" s="84"/>
      <c r="BX251" s="84"/>
      <c r="BY251" s="84"/>
      <c r="BZ251" s="84"/>
      <c r="CA251" s="84"/>
      <c r="CB251" s="84"/>
      <c r="CC251" s="84"/>
      <c r="CD251" s="84"/>
      <c r="CE251" s="84"/>
      <c r="CF251" s="84"/>
      <c r="CG251" s="84"/>
      <c r="CH251" s="84"/>
      <c r="CI251" s="84"/>
      <c r="CJ251" s="84"/>
      <c r="CK251" s="84"/>
      <c r="CL251" s="84"/>
      <c r="CM251" s="84"/>
      <c r="CN251" s="84"/>
      <c r="CO251" s="84"/>
      <c r="CP251" s="84"/>
      <c r="CQ251" s="84"/>
      <c r="CR251" s="84"/>
      <c r="CS251" s="84"/>
      <c r="CT251" s="84"/>
      <c r="CU251" s="84"/>
      <c r="CV251" s="84"/>
      <c r="CW251" s="84"/>
      <c r="CX251" s="84"/>
      <c r="CY251" s="84"/>
      <c r="CZ251" s="84"/>
      <c r="DA251" s="84"/>
      <c r="DB251" s="84"/>
      <c r="DC251" s="84"/>
      <c r="DD251" s="84"/>
      <c r="DE251" s="84"/>
      <c r="DF251" s="84"/>
      <c r="DG251" s="84"/>
      <c r="DH251" s="84"/>
      <c r="DI251" s="84"/>
      <c r="DJ251" s="84"/>
      <c r="DK251" s="84"/>
      <c r="DL251" s="84"/>
      <c r="DM251" s="84"/>
      <c r="DN251" s="84"/>
      <c r="DO251" s="84"/>
      <c r="DP251" s="84"/>
      <c r="DQ251" s="84"/>
      <c r="DR251" s="84"/>
      <c r="DS251" s="84"/>
      <c r="DT251" s="84"/>
      <c r="DU251" s="84"/>
      <c r="DV251" s="84"/>
      <c r="DW251" s="84"/>
      <c r="DX251" s="84"/>
      <c r="DY251" s="84"/>
      <c r="DZ251" s="84"/>
      <c r="EA251" s="84"/>
      <c r="EB251" s="84"/>
      <c r="EC251" s="84"/>
      <c r="ED251" s="84"/>
      <c r="EE251" s="84"/>
      <c r="EF251" s="84"/>
      <c r="EG251" s="84"/>
      <c r="EH251" s="84"/>
      <c r="EI251" s="84"/>
      <c r="EJ251" s="84"/>
      <c r="EK251" s="84"/>
      <c r="EL251" s="84"/>
      <c r="EM251" s="84"/>
      <c r="EN251" s="84"/>
      <c r="EO251" s="84"/>
      <c r="EP251" s="84"/>
      <c r="EQ251" s="84"/>
      <c r="ER251" s="84"/>
      <c r="ES251" s="84"/>
      <c r="ET251" s="84"/>
      <c r="EU251" s="84"/>
      <c r="EV251" s="84"/>
      <c r="EW251" s="84"/>
      <c r="EX251" s="84"/>
      <c r="EY251" s="84"/>
      <c r="EZ251" s="84"/>
      <c r="FA251" s="84"/>
      <c r="FB251" s="84"/>
      <c r="FC251" s="84"/>
      <c r="FD251" s="84"/>
      <c r="FE251" s="84"/>
      <c r="FF251" s="84"/>
      <c r="FG251" s="84"/>
      <c r="FH251" s="84"/>
      <c r="FI251" s="84"/>
      <c r="FJ251" s="84"/>
      <c r="FK251" s="84"/>
      <c r="FL251" s="84"/>
      <c r="FM251" s="84"/>
      <c r="FN251" s="84"/>
      <c r="FO251" s="84"/>
      <c r="FP251" s="84"/>
      <c r="FQ251" s="84"/>
      <c r="FR251" s="84"/>
      <c r="FS251" s="84"/>
      <c r="FT251" s="84"/>
      <c r="FU251" s="84"/>
      <c r="FV251" s="84"/>
      <c r="FW251" s="84"/>
      <c r="FX251" s="84"/>
      <c r="FY251" s="84"/>
      <c r="FZ251" s="84"/>
      <c r="GA251" s="84"/>
      <c r="GB251" s="84"/>
      <c r="GC251" s="84"/>
      <c r="GD251" s="84"/>
      <c r="GE251" s="84"/>
      <c r="GF251" s="84"/>
      <c r="GG251" s="84"/>
      <c r="GH251" s="84"/>
      <c r="GI251" s="84"/>
      <c r="GJ251" s="84"/>
      <c r="GK251" s="84"/>
      <c r="GL251" s="84"/>
      <c r="GM251" s="84"/>
      <c r="GN251" s="84"/>
      <c r="GO251" s="84"/>
      <c r="GP251" s="84"/>
      <c r="GQ251" s="84"/>
      <c r="GR251" s="84"/>
      <c r="GS251" s="84"/>
      <c r="GT251" s="84"/>
      <c r="GU251" s="84"/>
      <c r="GV251" s="84"/>
      <c r="GW251" s="84"/>
      <c r="GX251" s="84"/>
      <c r="GY251" s="84"/>
      <c r="GZ251" s="84"/>
      <c r="HA251" s="84"/>
      <c r="HB251" s="84"/>
      <c r="HC251" s="84"/>
      <c r="HD251" s="84"/>
      <c r="HE251" s="84"/>
      <c r="HF251" s="84"/>
      <c r="HG251" s="84"/>
      <c r="HH251" s="84"/>
      <c r="HI251" s="84"/>
      <c r="HJ251" s="84"/>
      <c r="HK251" s="84"/>
      <c r="HL251" s="84"/>
      <c r="HM251" s="84"/>
      <c r="HN251" s="84"/>
      <c r="HO251" s="84"/>
      <c r="HP251" s="84"/>
      <c r="HQ251" s="84"/>
      <c r="HR251" s="84"/>
      <c r="HS251" s="84"/>
      <c r="HT251" s="84"/>
      <c r="HU251" s="84"/>
      <c r="HV251" s="84"/>
      <c r="HW251" s="84"/>
      <c r="HX251" s="84"/>
      <c r="HY251" s="84"/>
      <c r="HZ251" s="84"/>
      <c r="IA251" s="84"/>
      <c r="IB251" s="84"/>
      <c r="IC251" s="84"/>
      <c r="ID251" s="84"/>
      <c r="IE251" s="84"/>
      <c r="IF251" s="84"/>
      <c r="IG251" s="84"/>
      <c r="IH251" s="84"/>
      <c r="II251" s="84"/>
      <c r="IJ251" s="84"/>
      <c r="IK251" s="84"/>
      <c r="IL251" s="84"/>
      <c r="IM251" s="84"/>
      <c r="IN251" s="84"/>
      <c r="IO251" s="84"/>
      <c r="IP251" s="84"/>
      <c r="IQ251" s="84"/>
      <c r="IR251" s="84"/>
      <c r="IS251" s="84"/>
      <c r="IT251" s="84"/>
      <c r="IU251" s="84"/>
      <c r="IV251" s="84"/>
      <c r="IW251" s="84"/>
      <c r="IX251" s="84"/>
      <c r="IY251" s="84"/>
      <c r="IZ251" s="84"/>
      <c r="JA251" s="84"/>
      <c r="JB251" s="84"/>
      <c r="JC251" s="84"/>
      <c r="JD251" s="84"/>
      <c r="JE251" s="84"/>
      <c r="JF251" s="84"/>
      <c r="JG251" s="84"/>
      <c r="JH251" s="84"/>
      <c r="JI251" s="84"/>
      <c r="JJ251" s="84"/>
      <c r="JK251" s="84"/>
      <c r="JL251" s="84"/>
      <c r="JM251" s="84"/>
      <c r="JN251" s="84"/>
      <c r="JO251" s="84"/>
      <c r="JP251" s="84"/>
      <c r="JQ251" s="84"/>
      <c r="JR251" s="84"/>
      <c r="JS251" s="84"/>
      <c r="JT251" s="84"/>
      <c r="JU251" s="84"/>
      <c r="JV251" s="84"/>
      <c r="JW251" s="84"/>
      <c r="JX251" s="84"/>
      <c r="JY251" s="84"/>
      <c r="JZ251" s="84"/>
      <c r="KA251" s="84"/>
      <c r="KB251" s="84"/>
      <c r="KC251" s="84"/>
      <c r="KD251" s="84"/>
      <c r="KE251" s="84"/>
      <c r="KF251" s="84"/>
      <c r="KG251" s="84"/>
      <c r="KH251" s="84"/>
      <c r="KI251" s="84"/>
      <c r="KJ251" s="84"/>
      <c r="KK251" s="84"/>
      <c r="KL251" s="84"/>
      <c r="KM251" s="84"/>
      <c r="KN251" s="84"/>
      <c r="KO251" s="84"/>
      <c r="KP251" s="84"/>
      <c r="KQ251" s="84"/>
      <c r="KR251" s="84"/>
      <c r="KS251" s="84"/>
      <c r="KT251" s="84"/>
      <c r="KU251" s="84"/>
      <c r="KV251" s="84"/>
      <c r="KW251" s="84"/>
      <c r="KX251" s="84"/>
      <c r="KY251" s="84"/>
      <c r="KZ251" s="84"/>
      <c r="LA251" s="84"/>
      <c r="LB251" s="84"/>
      <c r="LC251" s="84"/>
      <c r="LD251" s="84"/>
      <c r="LE251" s="84"/>
      <c r="LF251" s="84"/>
      <c r="LG251" s="84"/>
      <c r="LH251" s="84"/>
      <c r="LI251" s="84"/>
      <c r="LJ251" s="84"/>
      <c r="LK251" s="84"/>
      <c r="LL251" s="84"/>
      <c r="LM251" s="84"/>
      <c r="LN251" s="84"/>
      <c r="LO251" s="84"/>
      <c r="LP251" s="84"/>
      <c r="LQ251" s="84"/>
      <c r="LR251" s="84"/>
      <c r="LS251" s="84"/>
      <c r="LT251" s="84"/>
      <c r="LU251" s="84"/>
      <c r="LV251" s="84"/>
      <c r="LW251" s="84"/>
      <c r="LX251" s="84"/>
      <c r="LY251" s="84"/>
      <c r="LZ251" s="84"/>
      <c r="MA251" s="84"/>
      <c r="MB251" s="84"/>
      <c r="MC251" s="84"/>
      <c r="MD251" s="84"/>
      <c r="ME251" s="84"/>
      <c r="MF251" s="84"/>
      <c r="MG251" s="84"/>
      <c r="MH251" s="84"/>
      <c r="MI251" s="84"/>
      <c r="MJ251" s="84"/>
      <c r="MK251" s="84"/>
      <c r="ML251" s="84"/>
      <c r="MM251" s="84"/>
      <c r="MN251" s="84"/>
      <c r="MO251" s="84"/>
      <c r="MP251" s="84"/>
      <c r="MQ251" s="84"/>
      <c r="MR251" s="84"/>
      <c r="MS251" s="84"/>
      <c r="MT251" s="84"/>
      <c r="MU251" s="84"/>
      <c r="MV251" s="84"/>
      <c r="MW251" s="84"/>
      <c r="MX251" s="84"/>
      <c r="MY251" s="84"/>
      <c r="MZ251" s="84"/>
      <c r="NA251" s="84"/>
      <c r="NB251" s="84"/>
      <c r="NC251" s="84"/>
      <c r="ND251" s="84"/>
      <c r="NE251" s="84"/>
      <c r="NF251" s="84"/>
      <c r="NG251" s="84"/>
      <c r="NH251" s="84"/>
      <c r="NI251" s="84"/>
      <c r="NJ251" s="84"/>
      <c r="NK251" s="84"/>
      <c r="NL251" s="84"/>
      <c r="NM251" s="84"/>
      <c r="NN251" s="84"/>
      <c r="NO251" s="84"/>
      <c r="NP251" s="84"/>
      <c r="NQ251" s="84"/>
      <c r="NR251" s="84"/>
      <c r="NS251" s="84"/>
      <c r="NT251" s="84"/>
      <c r="NU251" s="84"/>
      <c r="NV251" s="84"/>
      <c r="NW251" s="84"/>
    </row>
    <row r="252" spans="1:387" s="40" customFormat="1" ht="125.25" customHeight="1" x14ac:dyDescent="0.25">
      <c r="A252" s="79"/>
      <c r="B252" s="79"/>
      <c r="C252" s="79">
        <v>1</v>
      </c>
      <c r="D252" s="79"/>
      <c r="E252" s="79"/>
      <c r="F252" s="30"/>
      <c r="G252" s="30"/>
      <c r="H252" s="30">
        <v>1</v>
      </c>
      <c r="I252" s="30"/>
      <c r="J252" s="30"/>
      <c r="K252" s="30"/>
      <c r="L252" s="30"/>
      <c r="M252" s="32" t="s">
        <v>2193</v>
      </c>
      <c r="N252" s="33" t="s">
        <v>19</v>
      </c>
      <c r="O252" s="3" t="s">
        <v>2454</v>
      </c>
      <c r="P252" s="34" t="s">
        <v>2455</v>
      </c>
      <c r="Q252" s="10" t="s">
        <v>2443</v>
      </c>
      <c r="R252" s="32" t="s">
        <v>635</v>
      </c>
      <c r="S252" s="35" t="s">
        <v>2442</v>
      </c>
      <c r="T252" s="82">
        <v>44893</v>
      </c>
      <c r="U252" s="82">
        <v>44894</v>
      </c>
      <c r="V252" s="82">
        <v>44925</v>
      </c>
      <c r="W252" s="36">
        <v>57591257</v>
      </c>
      <c r="X252" s="19">
        <v>0</v>
      </c>
      <c r="Y252" s="19">
        <v>0</v>
      </c>
      <c r="Z252" s="19">
        <v>0</v>
      </c>
      <c r="AA252" s="19">
        <v>0</v>
      </c>
      <c r="AB252" s="22">
        <f t="shared" ref="AB252" si="97">W252+X252+Y252+Z252+AA252</f>
        <v>57591257</v>
      </c>
      <c r="AC252" s="19">
        <v>0</v>
      </c>
      <c r="AD252" s="22">
        <f t="shared" ref="AD252" si="98">AB252+AC252</f>
        <v>57591257</v>
      </c>
      <c r="AE252" s="20">
        <v>0</v>
      </c>
      <c r="AF252" s="22">
        <f t="shared" ref="AF252" si="99">AD252-AE252</f>
        <v>57591257</v>
      </c>
      <c r="AG252" s="38" t="s">
        <v>2444</v>
      </c>
      <c r="AH252" s="37" t="s">
        <v>1013</v>
      </c>
      <c r="AI252" s="37" t="s">
        <v>637</v>
      </c>
      <c r="AJ252" s="39">
        <v>860026518</v>
      </c>
      <c r="AK252" s="39">
        <v>6</v>
      </c>
      <c r="AL252" s="37" t="s">
        <v>2445</v>
      </c>
      <c r="AM252" s="39">
        <v>3266200</v>
      </c>
      <c r="AN252" s="108" t="s">
        <v>468</v>
      </c>
      <c r="AO252" s="109" t="s">
        <v>20</v>
      </c>
      <c r="AP252" s="84"/>
      <c r="AQ252" s="84"/>
      <c r="AR252" s="84"/>
      <c r="AS252" s="84"/>
      <c r="AT252" s="84"/>
      <c r="AU252" s="84"/>
      <c r="AV252" s="84"/>
      <c r="AW252" s="84"/>
      <c r="AX252" s="84"/>
      <c r="AY252" s="84"/>
      <c r="AZ252" s="84"/>
      <c r="BA252" s="84"/>
      <c r="BB252" s="84"/>
      <c r="BC252" s="84"/>
      <c r="BD252" s="84"/>
      <c r="BE252" s="84"/>
      <c r="BF252" s="84"/>
      <c r="BG252" s="84"/>
      <c r="BH252" s="84"/>
      <c r="BI252" s="84"/>
      <c r="BJ252" s="84"/>
      <c r="BK252" s="84"/>
      <c r="BL252" s="84"/>
      <c r="BM252" s="84"/>
      <c r="BN252" s="84"/>
      <c r="BO252" s="84"/>
      <c r="BP252" s="84"/>
      <c r="BQ252" s="84"/>
      <c r="BR252" s="84"/>
      <c r="BS252" s="84"/>
      <c r="BT252" s="84"/>
      <c r="BU252" s="84"/>
      <c r="BV252" s="84"/>
      <c r="BW252" s="84"/>
      <c r="BX252" s="84"/>
      <c r="BY252" s="84"/>
      <c r="BZ252" s="84"/>
      <c r="CA252" s="84"/>
      <c r="CB252" s="84"/>
      <c r="CC252" s="84"/>
      <c r="CD252" s="84"/>
      <c r="CE252" s="84"/>
      <c r="CF252" s="84"/>
      <c r="CG252" s="84"/>
      <c r="CH252" s="84"/>
      <c r="CI252" s="84"/>
      <c r="CJ252" s="84"/>
      <c r="CK252" s="84"/>
      <c r="CL252" s="84"/>
      <c r="CM252" s="84"/>
      <c r="CN252" s="84"/>
      <c r="CO252" s="84"/>
      <c r="CP252" s="84"/>
      <c r="CQ252" s="84"/>
      <c r="CR252" s="84"/>
      <c r="CS252" s="84"/>
      <c r="CT252" s="84"/>
      <c r="CU252" s="84"/>
      <c r="CV252" s="84"/>
      <c r="CW252" s="84"/>
      <c r="CX252" s="84"/>
      <c r="CY252" s="84"/>
      <c r="CZ252" s="84"/>
      <c r="DA252" s="84"/>
      <c r="DB252" s="84"/>
      <c r="DC252" s="84"/>
      <c r="DD252" s="84"/>
      <c r="DE252" s="84"/>
      <c r="DF252" s="84"/>
      <c r="DG252" s="84"/>
      <c r="DH252" s="84"/>
      <c r="DI252" s="84"/>
      <c r="DJ252" s="84"/>
      <c r="DK252" s="84"/>
      <c r="DL252" s="84"/>
      <c r="DM252" s="84"/>
      <c r="DN252" s="84"/>
      <c r="DO252" s="84"/>
      <c r="DP252" s="84"/>
      <c r="DQ252" s="84"/>
      <c r="DR252" s="84"/>
      <c r="DS252" s="84"/>
      <c r="DT252" s="84"/>
      <c r="DU252" s="84"/>
      <c r="DV252" s="84"/>
      <c r="DW252" s="84"/>
      <c r="DX252" s="84"/>
      <c r="DY252" s="84"/>
      <c r="DZ252" s="84"/>
      <c r="EA252" s="84"/>
      <c r="EB252" s="84"/>
      <c r="EC252" s="84"/>
      <c r="ED252" s="84"/>
      <c r="EE252" s="84"/>
      <c r="EF252" s="84"/>
      <c r="EG252" s="84"/>
      <c r="EH252" s="84"/>
      <c r="EI252" s="84"/>
      <c r="EJ252" s="84"/>
      <c r="EK252" s="84"/>
      <c r="EL252" s="84"/>
      <c r="EM252" s="84"/>
      <c r="EN252" s="84"/>
      <c r="EO252" s="84"/>
      <c r="EP252" s="84"/>
      <c r="EQ252" s="84"/>
      <c r="ER252" s="84"/>
      <c r="ES252" s="84"/>
      <c r="ET252" s="84"/>
      <c r="EU252" s="84"/>
      <c r="EV252" s="84"/>
      <c r="EW252" s="84"/>
      <c r="EX252" s="84"/>
      <c r="EY252" s="84"/>
      <c r="EZ252" s="84"/>
      <c r="FA252" s="84"/>
      <c r="FB252" s="84"/>
      <c r="FC252" s="84"/>
      <c r="FD252" s="84"/>
      <c r="FE252" s="84"/>
      <c r="FF252" s="84"/>
      <c r="FG252" s="84"/>
      <c r="FH252" s="84"/>
      <c r="FI252" s="84"/>
      <c r="FJ252" s="84"/>
      <c r="FK252" s="84"/>
      <c r="FL252" s="84"/>
      <c r="FM252" s="84"/>
      <c r="FN252" s="84"/>
      <c r="FO252" s="84"/>
      <c r="FP252" s="84"/>
      <c r="FQ252" s="84"/>
      <c r="FR252" s="84"/>
      <c r="FS252" s="84"/>
      <c r="FT252" s="84"/>
      <c r="FU252" s="84"/>
      <c r="FV252" s="84"/>
      <c r="FW252" s="84"/>
      <c r="FX252" s="84"/>
      <c r="FY252" s="84"/>
      <c r="FZ252" s="84"/>
      <c r="GA252" s="84"/>
      <c r="GB252" s="84"/>
      <c r="GC252" s="84"/>
      <c r="GD252" s="84"/>
      <c r="GE252" s="84"/>
      <c r="GF252" s="84"/>
      <c r="GG252" s="84"/>
      <c r="GH252" s="84"/>
      <c r="GI252" s="84"/>
      <c r="GJ252" s="84"/>
      <c r="GK252" s="84"/>
      <c r="GL252" s="84"/>
      <c r="GM252" s="84"/>
      <c r="GN252" s="84"/>
      <c r="GO252" s="84"/>
      <c r="GP252" s="84"/>
      <c r="GQ252" s="84"/>
      <c r="GR252" s="84"/>
      <c r="GS252" s="84"/>
      <c r="GT252" s="84"/>
      <c r="GU252" s="84"/>
      <c r="GV252" s="84"/>
      <c r="GW252" s="84"/>
      <c r="GX252" s="84"/>
      <c r="GY252" s="84"/>
      <c r="GZ252" s="84"/>
      <c r="HA252" s="84"/>
      <c r="HB252" s="84"/>
      <c r="HC252" s="84"/>
      <c r="HD252" s="84"/>
      <c r="HE252" s="84"/>
      <c r="HF252" s="84"/>
      <c r="HG252" s="84"/>
      <c r="HH252" s="84"/>
      <c r="HI252" s="84"/>
      <c r="HJ252" s="84"/>
      <c r="HK252" s="84"/>
      <c r="HL252" s="84"/>
      <c r="HM252" s="84"/>
      <c r="HN252" s="84"/>
      <c r="HO252" s="84"/>
      <c r="HP252" s="84"/>
      <c r="HQ252" s="84"/>
      <c r="HR252" s="84"/>
      <c r="HS252" s="84"/>
      <c r="HT252" s="84"/>
      <c r="HU252" s="84"/>
      <c r="HV252" s="84"/>
      <c r="HW252" s="84"/>
      <c r="HX252" s="84"/>
      <c r="HY252" s="84"/>
      <c r="HZ252" s="84"/>
      <c r="IA252" s="84"/>
      <c r="IB252" s="84"/>
      <c r="IC252" s="84"/>
      <c r="ID252" s="84"/>
      <c r="IE252" s="84"/>
      <c r="IF252" s="84"/>
      <c r="IG252" s="84"/>
      <c r="IH252" s="84"/>
      <c r="II252" s="84"/>
      <c r="IJ252" s="84"/>
      <c r="IK252" s="84"/>
      <c r="IL252" s="84"/>
      <c r="IM252" s="84"/>
      <c r="IN252" s="84"/>
      <c r="IO252" s="84"/>
      <c r="IP252" s="84"/>
      <c r="IQ252" s="84"/>
      <c r="IR252" s="84"/>
      <c r="IS252" s="84"/>
      <c r="IT252" s="84"/>
      <c r="IU252" s="84"/>
      <c r="IV252" s="84"/>
      <c r="IW252" s="84"/>
      <c r="IX252" s="84"/>
      <c r="IY252" s="84"/>
      <c r="IZ252" s="84"/>
      <c r="JA252" s="84"/>
      <c r="JB252" s="84"/>
      <c r="JC252" s="84"/>
      <c r="JD252" s="84"/>
      <c r="JE252" s="84"/>
      <c r="JF252" s="84"/>
      <c r="JG252" s="84"/>
      <c r="JH252" s="84"/>
      <c r="JI252" s="84"/>
      <c r="JJ252" s="84"/>
      <c r="JK252" s="84"/>
      <c r="JL252" s="84"/>
      <c r="JM252" s="84"/>
      <c r="JN252" s="84"/>
      <c r="JO252" s="84"/>
      <c r="JP252" s="84"/>
      <c r="JQ252" s="84"/>
      <c r="JR252" s="84"/>
      <c r="JS252" s="84"/>
      <c r="JT252" s="84"/>
      <c r="JU252" s="84"/>
      <c r="JV252" s="84"/>
      <c r="JW252" s="84"/>
      <c r="JX252" s="84"/>
      <c r="JY252" s="84"/>
      <c r="JZ252" s="84"/>
      <c r="KA252" s="84"/>
      <c r="KB252" s="84"/>
      <c r="KC252" s="84"/>
      <c r="KD252" s="84"/>
      <c r="KE252" s="84"/>
      <c r="KF252" s="84"/>
      <c r="KG252" s="84"/>
      <c r="KH252" s="84"/>
      <c r="KI252" s="84"/>
      <c r="KJ252" s="84"/>
      <c r="KK252" s="84"/>
      <c r="KL252" s="84"/>
      <c r="KM252" s="84"/>
      <c r="KN252" s="84"/>
      <c r="KO252" s="84"/>
      <c r="KP252" s="84"/>
      <c r="KQ252" s="84"/>
      <c r="KR252" s="84"/>
      <c r="KS252" s="84"/>
      <c r="KT252" s="84"/>
      <c r="KU252" s="84"/>
      <c r="KV252" s="84"/>
      <c r="KW252" s="84"/>
      <c r="KX252" s="84"/>
      <c r="KY252" s="84"/>
      <c r="KZ252" s="84"/>
      <c r="LA252" s="84"/>
      <c r="LB252" s="84"/>
      <c r="LC252" s="84"/>
      <c r="LD252" s="84"/>
      <c r="LE252" s="84"/>
      <c r="LF252" s="84"/>
      <c r="LG252" s="84"/>
      <c r="LH252" s="84"/>
      <c r="LI252" s="84"/>
      <c r="LJ252" s="84"/>
      <c r="LK252" s="84"/>
      <c r="LL252" s="84"/>
      <c r="LM252" s="84"/>
      <c r="LN252" s="84"/>
      <c r="LO252" s="84"/>
      <c r="LP252" s="84"/>
      <c r="LQ252" s="84"/>
      <c r="LR252" s="84"/>
      <c r="LS252" s="84"/>
      <c r="LT252" s="84"/>
      <c r="LU252" s="84"/>
      <c r="LV252" s="84"/>
      <c r="LW252" s="84"/>
      <c r="LX252" s="84"/>
      <c r="LY252" s="84"/>
      <c r="LZ252" s="84"/>
      <c r="MA252" s="84"/>
      <c r="MB252" s="84"/>
      <c r="MC252" s="84"/>
      <c r="MD252" s="84"/>
      <c r="ME252" s="84"/>
      <c r="MF252" s="84"/>
      <c r="MG252" s="84"/>
      <c r="MH252" s="84"/>
      <c r="MI252" s="84"/>
      <c r="MJ252" s="84"/>
      <c r="MK252" s="84"/>
      <c r="ML252" s="84"/>
      <c r="MM252" s="84"/>
      <c r="MN252" s="84"/>
      <c r="MO252" s="84"/>
      <c r="MP252" s="84"/>
      <c r="MQ252" s="84"/>
      <c r="MR252" s="84"/>
      <c r="MS252" s="84"/>
      <c r="MT252" s="84"/>
      <c r="MU252" s="84"/>
      <c r="MV252" s="84"/>
      <c r="MW252" s="84"/>
      <c r="MX252" s="84"/>
      <c r="MY252" s="84"/>
      <c r="MZ252" s="84"/>
      <c r="NA252" s="84"/>
      <c r="NB252" s="84"/>
      <c r="NC252" s="84"/>
      <c r="ND252" s="84"/>
      <c r="NE252" s="84"/>
      <c r="NF252" s="84"/>
      <c r="NG252" s="84"/>
      <c r="NH252" s="84"/>
      <c r="NI252" s="84"/>
      <c r="NJ252" s="84"/>
      <c r="NK252" s="84"/>
      <c r="NL252" s="84"/>
      <c r="NM252" s="84"/>
      <c r="NN252" s="84"/>
      <c r="NO252" s="84"/>
      <c r="NP252" s="84"/>
      <c r="NQ252" s="84"/>
      <c r="NR252" s="84"/>
      <c r="NS252" s="84"/>
      <c r="NT252" s="84"/>
      <c r="NU252" s="84"/>
      <c r="NV252" s="84"/>
      <c r="NW252" s="84"/>
    </row>
  </sheetData>
  <autoFilter ref="A1:AO252"/>
  <hyperlinks>
    <hyperlink ref="P2" r:id="rId1" display="https://community.secop.gov.co/Public/Tendering/OpportunityDetail/Index?noticeUID=CO1.NTC.2707901&amp;isFromPublicArea=True&amp;isModal=true&amp;asPopupView=true"/>
    <hyperlink ref="P6" r:id="rId2" display="https://community.secop.gov.co/Public/Tendering/OpportunityDetail/Index?noticeUID=CO1.NTC.2798278&amp;isFromPublicArea=True&amp;isModal=true&amp;asPopupView=true"/>
    <hyperlink ref="AN71" r:id="rId3"/>
    <hyperlink ref="AN81" r:id="rId4"/>
    <hyperlink ref="AN78" r:id="rId5"/>
    <hyperlink ref="AN95" r:id="rId6"/>
    <hyperlink ref="P30" r:id="rId7" display="https://community.secop.gov.co/Public/Tendering/OpportunityDetail/Index?noticeUID=CO1.NTC.2845489&amp;isFromPublicArea=True&amp;isModal=true&amp;asPopupView=true"/>
    <hyperlink ref="P78" display="https://www.secop.gov.co/CO1ContractsManagement/Tendering/ProcurementContractEdit/View?docUniqueIdentifier=CO1.PCCNTR.3657266&amp;prevCtxUrl=https%3a%2f%2fwww.secop.gov.co%2fCO1ContractsManagement%2fTendering%2fProcurementContractManagement%2fIndex&amp;prevCtxLbl"/>
    <hyperlink ref="AN30" r:id="rId8"/>
    <hyperlink ref="AN82" r:id="rId9"/>
    <hyperlink ref="AN70" r:id="rId10"/>
    <hyperlink ref="AN84" r:id="rId11"/>
    <hyperlink ref="AN87" r:id="rId12"/>
    <hyperlink ref="AN86" r:id="rId13"/>
    <hyperlink ref="AN90" r:id="rId14"/>
    <hyperlink ref="AN92" r:id="rId15"/>
    <hyperlink ref="AN83" r:id="rId16"/>
    <hyperlink ref="AN88" r:id="rId17"/>
    <hyperlink ref="P83" r:id="rId18" display="https://community.secop.gov.co/Public/Tendering/OpportunityDetail/Index?noticeUID=CO1.NTC.2905854&amp;isFromPublicArea=True&amp;isModal=true&amp;asPopupView=true"/>
    <hyperlink ref="AN85" r:id="rId19"/>
    <hyperlink ref="AN93" r:id="rId20"/>
    <hyperlink ref="AN94" r:id="rId21"/>
    <hyperlink ref="AN96" r:id="rId22"/>
    <hyperlink ref="AN97" r:id="rId23"/>
    <hyperlink ref="P141" r:id="rId24" display="https://community.secop.gov.co/Public/Tendering/OpportunityDetail/Index?noticeUID=CO1.NTC.2954510&amp;isFromPublicArea=True&amp;isModal=true&amp;asPopupView=true"/>
    <hyperlink ref="AN213" r:id="rId25"/>
  </hyperlinks>
  <pageMargins left="0.7" right="0.7" top="0.75" bottom="0.75" header="0.3" footer="0.3"/>
  <pageSetup orientation="portrait" verticalDpi="1200" r:id="rId26"/>
  <drawing r:id="rId27"/>
  <legacyDrawing r:id="rId28"/>
  <controls>
    <mc:AlternateContent xmlns:mc="http://schemas.openxmlformats.org/markup-compatibility/2006">
      <mc:Choice Requires="x14">
        <control shapeId="5121" r:id="rId29" name="Control 1">
          <controlPr defaultSize="0" r:id="rId30">
            <anchor moveWithCells="1">
              <from>
                <xdr:col>13</xdr:col>
                <xdr:colOff>95250</xdr:colOff>
                <xdr:row>252</xdr:row>
                <xdr:rowOff>0</xdr:rowOff>
              </from>
              <to>
                <xdr:col>13</xdr:col>
                <xdr:colOff>276225</xdr:colOff>
                <xdr:row>253</xdr:row>
                <xdr:rowOff>47625</xdr:rowOff>
              </to>
            </anchor>
          </controlPr>
        </control>
      </mc:Choice>
      <mc:Fallback>
        <control shapeId="5121" r:id="rId29"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VIGENCIA 2018</vt:lpstr>
      <vt:lpstr>VIGENCIA 2019</vt:lpstr>
      <vt:lpstr>VIGENCIA 2020</vt:lpstr>
      <vt:lpstr>VIGENCIA 2021</vt:lpstr>
      <vt:lpstr>VIGENCIA 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2022-12-05T17:00:34Z</dcterms:modified>
</cp:coreProperties>
</file>