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1315" windowHeight="9975"/>
  </bookViews>
  <sheets>
    <sheet name="PRECIOS DE REFERENCIA" sheetId="1" r:id="rId1"/>
    <sheet name="PRESUPUESTO POR GRUPOS" sheetId="3" r:id="rId2"/>
  </sheets>
  <calcPr calcId="145621"/>
</workbook>
</file>

<file path=xl/calcChain.xml><?xml version="1.0" encoding="utf-8"?>
<calcChain xmlns="http://schemas.openxmlformats.org/spreadsheetml/2006/main">
  <c r="I376" i="1" l="1"/>
  <c r="I375" i="1"/>
  <c r="I378" i="1"/>
  <c r="I377" i="1"/>
  <c r="J377" i="1" s="1"/>
  <c r="G112" i="3" l="1"/>
  <c r="F121" i="3" s="1"/>
  <c r="F112" i="3"/>
  <c r="E112" i="3"/>
  <c r="D121" i="3" s="1"/>
  <c r="H111" i="3"/>
  <c r="H110" i="3"/>
  <c r="H109" i="3"/>
  <c r="H108" i="3"/>
  <c r="H107" i="3"/>
  <c r="H106" i="3"/>
  <c r="H105" i="3"/>
  <c r="H104" i="3"/>
  <c r="H103" i="3"/>
  <c r="H102" i="3"/>
  <c r="H101" i="3"/>
  <c r="H100" i="3"/>
  <c r="H99" i="3"/>
  <c r="H98" i="3"/>
  <c r="H97" i="3"/>
  <c r="H96" i="3"/>
  <c r="H95" i="3"/>
  <c r="H94" i="3"/>
  <c r="H93" i="3"/>
  <c r="H92" i="3"/>
  <c r="H91" i="3"/>
  <c r="H90" i="3"/>
  <c r="H89" i="3"/>
  <c r="H88" i="3"/>
  <c r="H87" i="3"/>
  <c r="H86" i="3"/>
  <c r="H85" i="3"/>
  <c r="H84" i="3"/>
  <c r="H83" i="3"/>
  <c r="H82" i="3"/>
  <c r="H81" i="3"/>
  <c r="H80" i="3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F1451" i="1"/>
  <c r="J1442" i="1"/>
  <c r="J1441" i="1"/>
  <c r="J1440" i="1"/>
  <c r="J1439" i="1"/>
  <c r="I1023" i="1"/>
  <c r="J1023" i="1" s="1"/>
  <c r="I1022" i="1"/>
  <c r="J1022" i="1" s="1"/>
  <c r="J856" i="1"/>
  <c r="J855" i="1"/>
  <c r="J854" i="1"/>
  <c r="J853" i="1"/>
  <c r="J852" i="1"/>
  <c r="J851" i="1"/>
  <c r="J850" i="1"/>
  <c r="J849" i="1"/>
  <c r="J848" i="1"/>
  <c r="J847" i="1"/>
  <c r="J846" i="1"/>
  <c r="J845" i="1"/>
  <c r="J191" i="1"/>
  <c r="H112" i="3" l="1"/>
  <c r="E121" i="3"/>
  <c r="G121" i="3" s="1"/>
  <c r="J149" i="1" l="1"/>
  <c r="J667" i="1" l="1"/>
  <c r="J1434" i="1"/>
  <c r="J1433" i="1"/>
  <c r="J1428" i="1"/>
  <c r="J1419" i="1"/>
  <c r="J1418" i="1"/>
  <c r="J1417" i="1"/>
  <c r="J1412" i="1"/>
  <c r="I1403" i="1"/>
  <c r="J1403" i="1" s="1"/>
  <c r="I1402" i="1"/>
  <c r="J1402" i="1" s="1"/>
  <c r="I1401" i="1"/>
  <c r="J1401" i="1" s="1"/>
  <c r="J1404" i="1" s="1"/>
  <c r="I1395" i="1"/>
  <c r="J1395" i="1" s="1"/>
  <c r="J1396" i="1" s="1"/>
  <c r="I1389" i="1"/>
  <c r="J1389" i="1" s="1"/>
  <c r="I1388" i="1"/>
  <c r="J1388" i="1" s="1"/>
  <c r="I1387" i="1"/>
  <c r="J1387" i="1" s="1"/>
  <c r="J1382" i="1"/>
  <c r="I1374" i="1"/>
  <c r="J1374" i="1" s="1"/>
  <c r="I1373" i="1"/>
  <c r="J1373" i="1" s="1"/>
  <c r="I1372" i="1"/>
  <c r="J1372" i="1" s="1"/>
  <c r="I1371" i="1"/>
  <c r="J1371" i="1" s="1"/>
  <c r="I1370" i="1"/>
  <c r="J1370" i="1" s="1"/>
  <c r="I1369" i="1"/>
  <c r="J1369" i="1" s="1"/>
  <c r="I1368" i="1"/>
  <c r="J1368" i="1" s="1"/>
  <c r="I1367" i="1"/>
  <c r="J1367" i="1" s="1"/>
  <c r="I1366" i="1"/>
  <c r="J1366" i="1" s="1"/>
  <c r="J1375" i="1" s="1"/>
  <c r="I1360" i="1"/>
  <c r="J1360" i="1" s="1"/>
  <c r="I1359" i="1"/>
  <c r="J1359" i="1" s="1"/>
  <c r="I1358" i="1"/>
  <c r="J1358" i="1" s="1"/>
  <c r="I1357" i="1"/>
  <c r="J1357" i="1" s="1"/>
  <c r="I1356" i="1"/>
  <c r="J1356" i="1" s="1"/>
  <c r="I1355" i="1"/>
  <c r="J1355" i="1" s="1"/>
  <c r="J1349" i="1"/>
  <c r="J1348" i="1"/>
  <c r="J1347" i="1"/>
  <c r="J1346" i="1"/>
  <c r="J1345" i="1"/>
  <c r="J1344" i="1"/>
  <c r="J1343" i="1"/>
  <c r="J1342" i="1"/>
  <c r="J1448" i="1"/>
  <c r="J1447" i="1"/>
  <c r="J1449" i="1" s="1"/>
  <c r="J1341" i="1"/>
  <c r="J1340" i="1"/>
  <c r="J1339" i="1"/>
  <c r="J1338" i="1"/>
  <c r="J1337" i="1"/>
  <c r="J1336" i="1"/>
  <c r="J1335" i="1"/>
  <c r="J1334" i="1"/>
  <c r="J1333" i="1"/>
  <c r="J1332" i="1"/>
  <c r="J1331" i="1"/>
  <c r="J1330" i="1"/>
  <c r="J1329" i="1"/>
  <c r="J1328" i="1"/>
  <c r="J1327" i="1"/>
  <c r="J1321" i="1"/>
  <c r="J1320" i="1"/>
  <c r="J1319" i="1"/>
  <c r="J1318" i="1"/>
  <c r="J1317" i="1"/>
  <c r="J1316" i="1"/>
  <c r="J1315" i="1"/>
  <c r="J1314" i="1"/>
  <c r="J1313" i="1"/>
  <c r="J1312" i="1"/>
  <c r="J1311" i="1"/>
  <c r="J1310" i="1"/>
  <c r="J1309" i="1"/>
  <c r="J1308" i="1"/>
  <c r="J1307" i="1"/>
  <c r="J1306" i="1"/>
  <c r="J1305" i="1"/>
  <c r="J1304" i="1"/>
  <c r="J1303" i="1"/>
  <c r="J1302" i="1"/>
  <c r="J1301" i="1"/>
  <c r="J1300" i="1"/>
  <c r="J1299" i="1"/>
  <c r="J1298" i="1"/>
  <c r="J1297" i="1"/>
  <c r="J1296" i="1"/>
  <c r="J1295" i="1"/>
  <c r="J1294" i="1"/>
  <c r="J1293" i="1"/>
  <c r="J1292" i="1"/>
  <c r="J1291" i="1"/>
  <c r="J1290" i="1"/>
  <c r="J1289" i="1"/>
  <c r="J1288" i="1"/>
  <c r="J1287" i="1"/>
  <c r="J1286" i="1"/>
  <c r="J1285" i="1"/>
  <c r="J1284" i="1"/>
  <c r="J1283" i="1"/>
  <c r="J1282" i="1"/>
  <c r="J1281" i="1"/>
  <c r="J1280" i="1"/>
  <c r="J1279" i="1"/>
  <c r="J1278" i="1"/>
  <c r="J1277" i="1"/>
  <c r="J1276" i="1"/>
  <c r="J1275" i="1"/>
  <c r="J1274" i="1"/>
  <c r="J1273" i="1"/>
  <c r="J1272" i="1"/>
  <c r="J1271" i="1"/>
  <c r="J1270" i="1"/>
  <c r="J1269" i="1"/>
  <c r="J1268" i="1"/>
  <c r="J1267" i="1"/>
  <c r="J1266" i="1"/>
  <c r="J1265" i="1"/>
  <c r="J1264" i="1"/>
  <c r="J1263" i="1"/>
  <c r="J1262" i="1"/>
  <c r="J1261" i="1"/>
  <c r="J1260" i="1"/>
  <c r="J1259" i="1"/>
  <c r="J1258" i="1"/>
  <c r="J1257" i="1"/>
  <c r="J1251" i="1"/>
  <c r="J1250" i="1"/>
  <c r="J1249" i="1"/>
  <c r="J1248" i="1"/>
  <c r="J1247" i="1"/>
  <c r="J1246" i="1"/>
  <c r="J1245" i="1"/>
  <c r="J1244" i="1"/>
  <c r="J1243" i="1"/>
  <c r="J1242" i="1"/>
  <c r="J1241" i="1"/>
  <c r="J1240" i="1"/>
  <c r="J1239" i="1"/>
  <c r="J1238" i="1"/>
  <c r="J1232" i="1"/>
  <c r="J1231" i="1"/>
  <c r="J1230" i="1"/>
  <c r="J1224" i="1"/>
  <c r="J1223" i="1"/>
  <c r="J1222" i="1"/>
  <c r="J1221" i="1"/>
  <c r="J1220" i="1"/>
  <c r="J1219" i="1"/>
  <c r="J1218" i="1"/>
  <c r="J1217" i="1"/>
  <c r="J1216" i="1"/>
  <c r="J1215" i="1"/>
  <c r="J1214" i="1"/>
  <c r="J1213" i="1"/>
  <c r="J1212" i="1"/>
  <c r="J1206" i="1"/>
  <c r="J1205" i="1"/>
  <c r="J1199" i="1"/>
  <c r="J1200" i="1" s="1"/>
  <c r="I1192" i="1"/>
  <c r="J1192" i="1" s="1"/>
  <c r="I1191" i="1"/>
  <c r="J1191" i="1" s="1"/>
  <c r="I1190" i="1"/>
  <c r="J1190" i="1" s="1"/>
  <c r="I1185" i="1"/>
  <c r="H1185" i="1"/>
  <c r="J1184" i="1"/>
  <c r="J1183" i="1"/>
  <c r="J1177" i="1"/>
  <c r="J1176" i="1"/>
  <c r="J1175" i="1"/>
  <c r="J1170" i="1"/>
  <c r="I1163" i="1"/>
  <c r="J1163" i="1" s="1"/>
  <c r="J1162" i="1"/>
  <c r="J1161" i="1"/>
  <c r="J1155" i="1"/>
  <c r="J1154" i="1"/>
  <c r="J1153" i="1"/>
  <c r="J1152" i="1"/>
  <c r="J1151" i="1"/>
  <c r="J1150" i="1"/>
  <c r="J1149" i="1"/>
  <c r="J1148" i="1"/>
  <c r="J1147" i="1"/>
  <c r="J1141" i="1"/>
  <c r="J1140" i="1"/>
  <c r="J1139" i="1"/>
  <c r="J1138" i="1"/>
  <c r="J1137" i="1"/>
  <c r="J1136" i="1"/>
  <c r="J1130" i="1"/>
  <c r="J1129" i="1"/>
  <c r="J1122" i="1"/>
  <c r="I1111" i="1"/>
  <c r="J1111" i="1" s="1"/>
  <c r="I1110" i="1"/>
  <c r="J1110" i="1" s="1"/>
  <c r="I1109" i="1"/>
  <c r="J1109" i="1" s="1"/>
  <c r="I1108" i="1"/>
  <c r="J1108" i="1" s="1"/>
  <c r="I1107" i="1"/>
  <c r="J1107" i="1" s="1"/>
  <c r="I1106" i="1"/>
  <c r="J1106" i="1" s="1"/>
  <c r="I1100" i="1"/>
  <c r="J1100" i="1" s="1"/>
  <c r="I1099" i="1"/>
  <c r="J1099" i="1" s="1"/>
  <c r="I1098" i="1"/>
  <c r="J1098" i="1" s="1"/>
  <c r="I1097" i="1"/>
  <c r="J1097" i="1" s="1"/>
  <c r="J1096" i="1"/>
  <c r="J1095" i="1"/>
  <c r="J1094" i="1"/>
  <c r="J1093" i="1"/>
  <c r="J1092" i="1"/>
  <c r="J1091" i="1"/>
  <c r="J1090" i="1"/>
  <c r="J1089" i="1"/>
  <c r="J1088" i="1"/>
  <c r="J1081" i="1"/>
  <c r="J1080" i="1"/>
  <c r="J1079" i="1"/>
  <c r="J1078" i="1"/>
  <c r="J1077" i="1"/>
  <c r="J1076" i="1"/>
  <c r="J1075" i="1"/>
  <c r="J1074" i="1"/>
  <c r="J1073" i="1"/>
  <c r="J1072" i="1"/>
  <c r="J1071" i="1"/>
  <c r="J1070" i="1"/>
  <c r="J1069" i="1"/>
  <c r="J1068" i="1"/>
  <c r="J1067" i="1"/>
  <c r="J1066" i="1"/>
  <c r="J1065" i="1"/>
  <c r="J1064" i="1"/>
  <c r="J1063" i="1"/>
  <c r="J1062" i="1"/>
  <c r="J1061" i="1"/>
  <c r="J1060" i="1"/>
  <c r="J1059" i="1"/>
  <c r="J1058" i="1"/>
  <c r="J1057" i="1"/>
  <c r="J1056" i="1"/>
  <c r="J1055" i="1"/>
  <c r="J1054" i="1"/>
  <c r="J1053" i="1"/>
  <c r="J1052" i="1"/>
  <c r="I1046" i="1"/>
  <c r="J1046" i="1" s="1"/>
  <c r="I1045" i="1"/>
  <c r="J1045" i="1" s="1"/>
  <c r="I1044" i="1"/>
  <c r="J1044" i="1" s="1"/>
  <c r="I1043" i="1"/>
  <c r="J1043" i="1" s="1"/>
  <c r="I1042" i="1"/>
  <c r="J1042" i="1" s="1"/>
  <c r="I1041" i="1"/>
  <c r="J1041" i="1" s="1"/>
  <c r="I1040" i="1"/>
  <c r="J1040" i="1" s="1"/>
  <c r="I1039" i="1"/>
  <c r="J1039" i="1" s="1"/>
  <c r="I1038" i="1"/>
  <c r="J1038" i="1" s="1"/>
  <c r="I1037" i="1"/>
  <c r="J1037" i="1" s="1"/>
  <c r="I1036" i="1"/>
  <c r="J1036" i="1" s="1"/>
  <c r="I1035" i="1"/>
  <c r="J1035" i="1" s="1"/>
  <c r="I1034" i="1"/>
  <c r="J1034" i="1" s="1"/>
  <c r="I1033" i="1"/>
  <c r="J1033" i="1" s="1"/>
  <c r="I1032" i="1"/>
  <c r="J1032" i="1" s="1"/>
  <c r="I1031" i="1"/>
  <c r="J1031" i="1" s="1"/>
  <c r="I1030" i="1"/>
  <c r="J1030" i="1" s="1"/>
  <c r="I1029" i="1"/>
  <c r="J1029" i="1" s="1"/>
  <c r="I1021" i="1"/>
  <c r="J1021" i="1" s="1"/>
  <c r="I1020" i="1"/>
  <c r="J1020" i="1" s="1"/>
  <c r="I1019" i="1"/>
  <c r="J1019" i="1" s="1"/>
  <c r="I1018" i="1"/>
  <c r="J1018" i="1" s="1"/>
  <c r="I1017" i="1"/>
  <c r="J1017" i="1" s="1"/>
  <c r="J1016" i="1"/>
  <c r="J1015" i="1"/>
  <c r="J1014" i="1"/>
  <c r="J1013" i="1"/>
  <c r="J1012" i="1"/>
  <c r="J1011" i="1"/>
  <c r="J1010" i="1"/>
  <c r="J1009" i="1"/>
  <c r="J1008" i="1"/>
  <c r="J1007" i="1"/>
  <c r="J1006" i="1"/>
  <c r="J1005" i="1"/>
  <c r="J1004" i="1"/>
  <c r="J1003" i="1"/>
  <c r="J1002" i="1"/>
  <c r="J1001" i="1"/>
  <c r="J1000" i="1"/>
  <c r="J999" i="1"/>
  <c r="J998" i="1"/>
  <c r="J997" i="1"/>
  <c r="J996" i="1"/>
  <c r="J995" i="1"/>
  <c r="J994" i="1"/>
  <c r="J993" i="1"/>
  <c r="J992" i="1"/>
  <c r="J991" i="1"/>
  <c r="J990" i="1"/>
  <c r="J989" i="1"/>
  <c r="J988" i="1"/>
  <c r="J987" i="1"/>
  <c r="J986" i="1"/>
  <c r="J985" i="1"/>
  <c r="J984" i="1"/>
  <c r="J983" i="1"/>
  <c r="J982" i="1"/>
  <c r="J981" i="1"/>
  <c r="J980" i="1"/>
  <c r="J979" i="1"/>
  <c r="J978" i="1"/>
  <c r="J977" i="1"/>
  <c r="J976" i="1"/>
  <c r="J975" i="1"/>
  <c r="J974" i="1"/>
  <c r="J973" i="1"/>
  <c r="J972" i="1"/>
  <c r="J971" i="1"/>
  <c r="J970" i="1"/>
  <c r="J969" i="1"/>
  <c r="J968" i="1"/>
  <c r="J967" i="1"/>
  <c r="J966" i="1"/>
  <c r="J965" i="1"/>
  <c r="J964" i="1"/>
  <c r="J963" i="1"/>
  <c r="J962" i="1"/>
  <c r="J961" i="1"/>
  <c r="J960" i="1"/>
  <c r="J959" i="1"/>
  <c r="J958" i="1"/>
  <c r="J957" i="1"/>
  <c r="J956" i="1"/>
  <c r="J955" i="1"/>
  <c r="J954" i="1"/>
  <c r="J953" i="1"/>
  <c r="J952" i="1"/>
  <c r="J946" i="1"/>
  <c r="J945" i="1"/>
  <c r="J944" i="1"/>
  <c r="J943" i="1"/>
  <c r="J942" i="1"/>
  <c r="J941" i="1"/>
  <c r="J940" i="1"/>
  <c r="J939" i="1"/>
  <c r="J938" i="1"/>
  <c r="J937" i="1"/>
  <c r="J936" i="1"/>
  <c r="J935" i="1"/>
  <c r="J934" i="1"/>
  <c r="J933" i="1"/>
  <c r="J932" i="1"/>
  <c r="J931" i="1"/>
  <c r="J930" i="1"/>
  <c r="J929" i="1"/>
  <c r="J928" i="1"/>
  <c r="J927" i="1"/>
  <c r="J926" i="1"/>
  <c r="J925" i="1"/>
  <c r="J924" i="1"/>
  <c r="J923" i="1"/>
  <c r="J922" i="1"/>
  <c r="J921" i="1"/>
  <c r="J920" i="1"/>
  <c r="J919" i="1"/>
  <c r="J918" i="1"/>
  <c r="J917" i="1"/>
  <c r="J916" i="1"/>
  <c r="J915" i="1"/>
  <c r="J914" i="1"/>
  <c r="J913" i="1"/>
  <c r="J912" i="1"/>
  <c r="J911" i="1"/>
  <c r="J910" i="1"/>
  <c r="J909" i="1"/>
  <c r="J908" i="1"/>
  <c r="J907" i="1"/>
  <c r="J906" i="1"/>
  <c r="J905" i="1"/>
  <c r="J904" i="1"/>
  <c r="J903" i="1"/>
  <c r="J902" i="1"/>
  <c r="J901" i="1"/>
  <c r="J900" i="1"/>
  <c r="J899" i="1"/>
  <c r="J898" i="1"/>
  <c r="J897" i="1"/>
  <c r="J896" i="1"/>
  <c r="J895" i="1"/>
  <c r="J894" i="1"/>
  <c r="J893" i="1"/>
  <c r="J892" i="1"/>
  <c r="J891" i="1"/>
  <c r="J890" i="1"/>
  <c r="J889" i="1"/>
  <c r="J888" i="1"/>
  <c r="J887" i="1"/>
  <c r="J886" i="1"/>
  <c r="J885" i="1"/>
  <c r="J884" i="1"/>
  <c r="J883" i="1"/>
  <c r="J882" i="1"/>
  <c r="J881" i="1"/>
  <c r="J880" i="1"/>
  <c r="J879" i="1"/>
  <c r="J874" i="1"/>
  <c r="J869" i="1"/>
  <c r="J844" i="1"/>
  <c r="I843" i="1"/>
  <c r="J843" i="1" s="1"/>
  <c r="J837" i="1"/>
  <c r="J836" i="1"/>
  <c r="J835" i="1"/>
  <c r="J834" i="1"/>
  <c r="J833" i="1"/>
  <c r="J827" i="1"/>
  <c r="I821" i="1"/>
  <c r="J821" i="1" s="1"/>
  <c r="I820" i="1"/>
  <c r="J820" i="1" s="1"/>
  <c r="I819" i="1"/>
  <c r="J819" i="1" s="1"/>
  <c r="I818" i="1"/>
  <c r="J818" i="1" s="1"/>
  <c r="I817" i="1"/>
  <c r="J817" i="1" s="1"/>
  <c r="I816" i="1"/>
  <c r="J816" i="1" s="1"/>
  <c r="J811" i="1"/>
  <c r="J803" i="1"/>
  <c r="J804" i="1" s="1"/>
  <c r="J798" i="1"/>
  <c r="J754" i="1"/>
  <c r="I699" i="1"/>
  <c r="J699" i="1" s="1"/>
  <c r="I698" i="1"/>
  <c r="J698" i="1" s="1"/>
  <c r="I697" i="1"/>
  <c r="J697" i="1" s="1"/>
  <c r="I696" i="1"/>
  <c r="J696" i="1" s="1"/>
  <c r="I695" i="1"/>
  <c r="J695" i="1" s="1"/>
  <c r="I694" i="1"/>
  <c r="J694" i="1" s="1"/>
  <c r="I693" i="1"/>
  <c r="J693" i="1" s="1"/>
  <c r="I692" i="1"/>
  <c r="J692" i="1" s="1"/>
  <c r="I691" i="1"/>
  <c r="J691" i="1" s="1"/>
  <c r="I690" i="1"/>
  <c r="J690" i="1" s="1"/>
  <c r="I689" i="1"/>
  <c r="J689" i="1" s="1"/>
  <c r="I688" i="1"/>
  <c r="J688" i="1" s="1"/>
  <c r="I687" i="1"/>
  <c r="J687" i="1" s="1"/>
  <c r="J681" i="1"/>
  <c r="J680" i="1"/>
  <c r="J679" i="1"/>
  <c r="J678" i="1"/>
  <c r="J677" i="1"/>
  <c r="J676" i="1"/>
  <c r="J675" i="1"/>
  <c r="J682" i="1" s="1"/>
  <c r="J659" i="1"/>
  <c r="J658" i="1"/>
  <c r="J660" i="1" s="1"/>
  <c r="J652" i="1"/>
  <c r="J651" i="1"/>
  <c r="J650" i="1"/>
  <c r="J649" i="1"/>
  <c r="J648" i="1"/>
  <c r="J647" i="1"/>
  <c r="J646" i="1"/>
  <c r="J645" i="1"/>
  <c r="J644" i="1"/>
  <c r="J643" i="1"/>
  <c r="J642" i="1"/>
  <c r="J641" i="1"/>
  <c r="J640" i="1"/>
  <c r="J639" i="1"/>
  <c r="J638" i="1"/>
  <c r="J637" i="1"/>
  <c r="J636" i="1"/>
  <c r="J635" i="1"/>
  <c r="J634" i="1"/>
  <c r="J633" i="1"/>
  <c r="J628" i="1"/>
  <c r="J627" i="1"/>
  <c r="J626" i="1"/>
  <c r="J625" i="1"/>
  <c r="I619" i="1"/>
  <c r="J619" i="1" s="1"/>
  <c r="I618" i="1"/>
  <c r="J618" i="1" s="1"/>
  <c r="I612" i="1"/>
  <c r="J612" i="1" s="1"/>
  <c r="I611" i="1"/>
  <c r="J611" i="1" s="1"/>
  <c r="I610" i="1"/>
  <c r="J610" i="1" s="1"/>
  <c r="I609" i="1"/>
  <c r="J609" i="1" s="1"/>
  <c r="I608" i="1"/>
  <c r="J608" i="1" s="1"/>
  <c r="I607" i="1"/>
  <c r="J607" i="1" s="1"/>
  <c r="I606" i="1"/>
  <c r="J606" i="1" s="1"/>
  <c r="I605" i="1"/>
  <c r="J605" i="1" s="1"/>
  <c r="I604" i="1"/>
  <c r="J604" i="1" s="1"/>
  <c r="I603" i="1"/>
  <c r="J603" i="1" s="1"/>
  <c r="I602" i="1"/>
  <c r="J602" i="1" s="1"/>
  <c r="I601" i="1"/>
  <c r="J601" i="1" s="1"/>
  <c r="I600" i="1"/>
  <c r="J600" i="1" s="1"/>
  <c r="I599" i="1"/>
  <c r="J599" i="1" s="1"/>
  <c r="J594" i="1"/>
  <c r="I583" i="1"/>
  <c r="J583" i="1" s="1"/>
  <c r="I582" i="1"/>
  <c r="J582" i="1" s="1"/>
  <c r="I581" i="1"/>
  <c r="J581" i="1" s="1"/>
  <c r="I580" i="1"/>
  <c r="J580" i="1" s="1"/>
  <c r="I579" i="1"/>
  <c r="J579" i="1" s="1"/>
  <c r="I578" i="1"/>
  <c r="J578" i="1" s="1"/>
  <c r="I577" i="1"/>
  <c r="J577" i="1" s="1"/>
  <c r="I576" i="1"/>
  <c r="J576" i="1" s="1"/>
  <c r="I575" i="1"/>
  <c r="J575" i="1" s="1"/>
  <c r="I574" i="1"/>
  <c r="J574" i="1" s="1"/>
  <c r="I573" i="1"/>
  <c r="J573" i="1" s="1"/>
  <c r="I572" i="1"/>
  <c r="J572" i="1" s="1"/>
  <c r="I571" i="1"/>
  <c r="J571" i="1" s="1"/>
  <c r="I570" i="1"/>
  <c r="J570" i="1" s="1"/>
  <c r="I569" i="1"/>
  <c r="J569" i="1" s="1"/>
  <c r="I568" i="1"/>
  <c r="J568" i="1" s="1"/>
  <c r="I567" i="1"/>
  <c r="J567" i="1" s="1"/>
  <c r="I566" i="1"/>
  <c r="J566" i="1" s="1"/>
  <c r="I565" i="1"/>
  <c r="J565" i="1" s="1"/>
  <c r="I564" i="1"/>
  <c r="J564" i="1" s="1"/>
  <c r="I563" i="1"/>
  <c r="J563" i="1" s="1"/>
  <c r="I562" i="1"/>
  <c r="J562" i="1" s="1"/>
  <c r="I561" i="1"/>
  <c r="J561" i="1" s="1"/>
  <c r="J560" i="1"/>
  <c r="I554" i="1"/>
  <c r="J554" i="1" s="1"/>
  <c r="I553" i="1"/>
  <c r="J553" i="1" s="1"/>
  <c r="I552" i="1"/>
  <c r="J552" i="1" s="1"/>
  <c r="I551" i="1"/>
  <c r="J551" i="1" s="1"/>
  <c r="I550" i="1"/>
  <c r="J550" i="1" s="1"/>
  <c r="I549" i="1"/>
  <c r="J549" i="1" s="1"/>
  <c r="I548" i="1"/>
  <c r="J548" i="1" s="1"/>
  <c r="I547" i="1"/>
  <c r="J547" i="1" s="1"/>
  <c r="I546" i="1"/>
  <c r="J546" i="1" s="1"/>
  <c r="I545" i="1"/>
  <c r="J545" i="1" s="1"/>
  <c r="I544" i="1"/>
  <c r="J544" i="1" s="1"/>
  <c r="I543" i="1"/>
  <c r="J543" i="1" s="1"/>
  <c r="I542" i="1"/>
  <c r="J542" i="1" s="1"/>
  <c r="I541" i="1"/>
  <c r="J541" i="1" s="1"/>
  <c r="I540" i="1"/>
  <c r="J540" i="1" s="1"/>
  <c r="I539" i="1"/>
  <c r="J539" i="1" s="1"/>
  <c r="I538" i="1"/>
  <c r="J538" i="1" s="1"/>
  <c r="I537" i="1"/>
  <c r="J537" i="1" s="1"/>
  <c r="I536" i="1"/>
  <c r="J536" i="1" s="1"/>
  <c r="I535" i="1"/>
  <c r="J535" i="1" s="1"/>
  <c r="I534" i="1"/>
  <c r="J534" i="1" s="1"/>
  <c r="I533" i="1"/>
  <c r="J533" i="1" s="1"/>
  <c r="I532" i="1"/>
  <c r="J532" i="1" s="1"/>
  <c r="I531" i="1"/>
  <c r="J531" i="1" s="1"/>
  <c r="I530" i="1"/>
  <c r="J530" i="1" s="1"/>
  <c r="I529" i="1"/>
  <c r="J529" i="1" s="1"/>
  <c r="J524" i="1"/>
  <c r="J517" i="1"/>
  <c r="J518" i="1" s="1"/>
  <c r="I511" i="1"/>
  <c r="J511" i="1" s="1"/>
  <c r="I510" i="1"/>
  <c r="J510" i="1" s="1"/>
  <c r="I509" i="1"/>
  <c r="J509" i="1" s="1"/>
  <c r="I508" i="1"/>
  <c r="J508" i="1" s="1"/>
  <c r="I507" i="1"/>
  <c r="J507" i="1" s="1"/>
  <c r="I501" i="1"/>
  <c r="J501" i="1" s="1"/>
  <c r="J500" i="1"/>
  <c r="J495" i="1"/>
  <c r="J488" i="1"/>
  <c r="J482" i="1"/>
  <c r="I474" i="1"/>
  <c r="J474" i="1" s="1"/>
  <c r="I473" i="1"/>
  <c r="J473" i="1" s="1"/>
  <c r="I472" i="1"/>
  <c r="J472" i="1" s="1"/>
  <c r="J467" i="1"/>
  <c r="J461" i="1"/>
  <c r="I449" i="1"/>
  <c r="J449" i="1" s="1"/>
  <c r="I448" i="1"/>
  <c r="J448" i="1" s="1"/>
  <c r="I447" i="1"/>
  <c r="J447" i="1" s="1"/>
  <c r="I446" i="1"/>
  <c r="J446" i="1" s="1"/>
  <c r="I445" i="1"/>
  <c r="J445" i="1" s="1"/>
  <c r="I444" i="1"/>
  <c r="J444" i="1" s="1"/>
  <c r="I443" i="1"/>
  <c r="J443" i="1" s="1"/>
  <c r="I442" i="1"/>
  <c r="J442" i="1" s="1"/>
  <c r="I441" i="1"/>
  <c r="J441" i="1" s="1"/>
  <c r="I440" i="1"/>
  <c r="J440" i="1" s="1"/>
  <c r="I439" i="1"/>
  <c r="J439" i="1" s="1"/>
  <c r="I438" i="1"/>
  <c r="J438" i="1" s="1"/>
  <c r="I437" i="1"/>
  <c r="J437" i="1" s="1"/>
  <c r="I436" i="1"/>
  <c r="J436" i="1" s="1"/>
  <c r="I435" i="1"/>
  <c r="J435" i="1" s="1"/>
  <c r="I434" i="1"/>
  <c r="J434" i="1" s="1"/>
  <c r="I433" i="1"/>
  <c r="J433" i="1" s="1"/>
  <c r="I432" i="1"/>
  <c r="J432" i="1" s="1"/>
  <c r="I431" i="1"/>
  <c r="J431" i="1" s="1"/>
  <c r="I430" i="1"/>
  <c r="J430" i="1" s="1"/>
  <c r="I429" i="1"/>
  <c r="J429" i="1" s="1"/>
  <c r="I428" i="1"/>
  <c r="J428" i="1" s="1"/>
  <c r="I427" i="1"/>
  <c r="J427" i="1" s="1"/>
  <c r="I426" i="1"/>
  <c r="J426" i="1" s="1"/>
  <c r="I425" i="1"/>
  <c r="J425" i="1" s="1"/>
  <c r="I424" i="1"/>
  <c r="J424" i="1" s="1"/>
  <c r="I423" i="1"/>
  <c r="J423" i="1" s="1"/>
  <c r="I422" i="1"/>
  <c r="J422" i="1" s="1"/>
  <c r="I421" i="1"/>
  <c r="J421" i="1" s="1"/>
  <c r="I420" i="1"/>
  <c r="J420" i="1" s="1"/>
  <c r="I419" i="1"/>
  <c r="J419" i="1" s="1"/>
  <c r="I418" i="1"/>
  <c r="J418" i="1" s="1"/>
  <c r="I417" i="1"/>
  <c r="J417" i="1" s="1"/>
  <c r="I416" i="1"/>
  <c r="J416" i="1" s="1"/>
  <c r="I415" i="1"/>
  <c r="J415" i="1" s="1"/>
  <c r="I414" i="1"/>
  <c r="J414" i="1" s="1"/>
  <c r="I413" i="1"/>
  <c r="J413" i="1" s="1"/>
  <c r="I412" i="1"/>
  <c r="J412" i="1" s="1"/>
  <c r="J407" i="1"/>
  <c r="I400" i="1"/>
  <c r="J400" i="1" s="1"/>
  <c r="I399" i="1"/>
  <c r="J399" i="1" s="1"/>
  <c r="I398" i="1"/>
  <c r="J398" i="1" s="1"/>
  <c r="I397" i="1"/>
  <c r="J397" i="1" s="1"/>
  <c r="I396" i="1"/>
  <c r="J396" i="1" s="1"/>
  <c r="I395" i="1"/>
  <c r="J395" i="1" s="1"/>
  <c r="I394" i="1"/>
  <c r="J394" i="1" s="1"/>
  <c r="I393" i="1"/>
  <c r="J393" i="1" s="1"/>
  <c r="I392" i="1"/>
  <c r="J392" i="1" s="1"/>
  <c r="I386" i="1"/>
  <c r="J386" i="1" s="1"/>
  <c r="I385" i="1"/>
  <c r="J385" i="1" s="1"/>
  <c r="I384" i="1"/>
  <c r="J384" i="1" s="1"/>
  <c r="J376" i="1"/>
  <c r="J375" i="1"/>
  <c r="J369" i="1"/>
  <c r="J368" i="1"/>
  <c r="J367" i="1"/>
  <c r="J366" i="1"/>
  <c r="J365" i="1"/>
  <c r="J364" i="1"/>
  <c r="J358" i="1"/>
  <c r="J357" i="1"/>
  <c r="J356" i="1"/>
  <c r="J355" i="1"/>
  <c r="J354" i="1"/>
  <c r="J349" i="1"/>
  <c r="I336" i="1"/>
  <c r="J336" i="1" s="1"/>
  <c r="I335" i="1"/>
  <c r="J335" i="1" s="1"/>
  <c r="I334" i="1"/>
  <c r="J334" i="1" s="1"/>
  <c r="I328" i="1"/>
  <c r="J328" i="1" s="1"/>
  <c r="I327" i="1"/>
  <c r="J327" i="1" s="1"/>
  <c r="I326" i="1"/>
  <c r="J326" i="1" s="1"/>
  <c r="I325" i="1"/>
  <c r="J325" i="1" s="1"/>
  <c r="I324" i="1"/>
  <c r="J324" i="1" s="1"/>
  <c r="I323" i="1"/>
  <c r="J323" i="1" s="1"/>
  <c r="I322" i="1"/>
  <c r="J322" i="1" s="1"/>
  <c r="I321" i="1"/>
  <c r="J321" i="1" s="1"/>
  <c r="I320" i="1"/>
  <c r="J320" i="1" s="1"/>
  <c r="I319" i="1"/>
  <c r="J319" i="1" s="1"/>
  <c r="I318" i="1"/>
  <c r="J318" i="1" s="1"/>
  <c r="J312" i="1"/>
  <c r="J311" i="1"/>
  <c r="J310" i="1"/>
  <c r="J309" i="1"/>
  <c r="J308" i="1"/>
  <c r="J307" i="1"/>
  <c r="I301" i="1"/>
  <c r="J301" i="1" s="1"/>
  <c r="I300" i="1"/>
  <c r="J300" i="1" s="1"/>
  <c r="I299" i="1"/>
  <c r="J299" i="1" s="1"/>
  <c r="I298" i="1"/>
  <c r="J298" i="1" s="1"/>
  <c r="I297" i="1"/>
  <c r="J297" i="1" s="1"/>
  <c r="J291" i="1"/>
  <c r="J292" i="1" s="1"/>
  <c r="J286" i="1"/>
  <c r="J279" i="1"/>
  <c r="J278" i="1"/>
  <c r="I277" i="1"/>
  <c r="J277" i="1" s="1"/>
  <c r="I276" i="1"/>
  <c r="J276" i="1" s="1"/>
  <c r="J275" i="1"/>
  <c r="I274" i="1"/>
  <c r="J274" i="1" s="1"/>
  <c r="I273" i="1"/>
  <c r="J273" i="1" s="1"/>
  <c r="J265" i="1"/>
  <c r="J264" i="1"/>
  <c r="J263" i="1"/>
  <c r="J257" i="1"/>
  <c r="J256" i="1"/>
  <c r="J255" i="1"/>
  <c r="J254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08" i="1"/>
  <c r="J201" i="1"/>
  <c r="J202" i="1" s="1"/>
  <c r="I196" i="1"/>
  <c r="J196" i="1" s="1"/>
  <c r="J190" i="1"/>
  <c r="J189" i="1"/>
  <c r="I184" i="1"/>
  <c r="J184" i="1" s="1"/>
  <c r="I183" i="1"/>
  <c r="J183" i="1" s="1"/>
  <c r="I182" i="1"/>
  <c r="J182" i="1" s="1"/>
  <c r="I181" i="1"/>
  <c r="J181" i="1" s="1"/>
  <c r="I180" i="1"/>
  <c r="J180" i="1" s="1"/>
  <c r="I179" i="1"/>
  <c r="J179" i="1" s="1"/>
  <c r="I178" i="1"/>
  <c r="J178" i="1" s="1"/>
  <c r="I177" i="1"/>
  <c r="J177" i="1" s="1"/>
  <c r="J171" i="1"/>
  <c r="I170" i="1"/>
  <c r="J170" i="1" s="1"/>
  <c r="I169" i="1"/>
  <c r="J169" i="1" s="1"/>
  <c r="I168" i="1"/>
  <c r="J168" i="1" s="1"/>
  <c r="I167" i="1"/>
  <c r="J167" i="1" s="1"/>
  <c r="I166" i="1"/>
  <c r="J166" i="1" s="1"/>
  <c r="I165" i="1"/>
  <c r="J165" i="1" s="1"/>
  <c r="I159" i="1"/>
  <c r="J159" i="1" s="1"/>
  <c r="I158" i="1"/>
  <c r="J158" i="1" s="1"/>
  <c r="I157" i="1"/>
  <c r="J157" i="1" s="1"/>
  <c r="I151" i="1"/>
  <c r="J151" i="1" s="1"/>
  <c r="I150" i="1"/>
  <c r="J150" i="1" s="1"/>
  <c r="I148" i="1"/>
  <c r="J148" i="1" s="1"/>
  <c r="I147" i="1"/>
  <c r="J147" i="1" s="1"/>
  <c r="I146" i="1"/>
  <c r="J146" i="1" s="1"/>
  <c r="I145" i="1"/>
  <c r="J145" i="1" s="1"/>
  <c r="J138" i="1"/>
  <c r="J136" i="1"/>
  <c r="J126" i="1"/>
  <c r="J125" i="1"/>
  <c r="I124" i="1"/>
  <c r="J124" i="1" s="1"/>
  <c r="I123" i="1"/>
  <c r="J123" i="1" s="1"/>
  <c r="I118" i="1"/>
  <c r="J118" i="1" s="1"/>
  <c r="I117" i="1"/>
  <c r="J117" i="1" s="1"/>
  <c r="I116" i="1"/>
  <c r="J116" i="1" s="1"/>
  <c r="I115" i="1"/>
  <c r="J115" i="1" s="1"/>
  <c r="J110" i="1"/>
  <c r="J109" i="1"/>
  <c r="J104" i="1"/>
  <c r="J103" i="1"/>
  <c r="J102" i="1"/>
  <c r="J101" i="1"/>
  <c r="J100" i="1"/>
  <c r="J99" i="1"/>
  <c r="J98" i="1"/>
  <c r="J97" i="1"/>
  <c r="J96" i="1"/>
  <c r="J95" i="1"/>
  <c r="J94" i="1"/>
  <c r="I89" i="1"/>
  <c r="J89" i="1" s="1"/>
  <c r="J90" i="1" s="1"/>
  <c r="J85" i="1"/>
  <c r="J77" i="1"/>
  <c r="J76" i="1"/>
  <c r="J75" i="1"/>
  <c r="J74" i="1"/>
  <c r="I69" i="1"/>
  <c r="J69" i="1" s="1"/>
  <c r="J70" i="1" s="1"/>
  <c r="I64" i="1"/>
  <c r="J64" i="1" s="1"/>
  <c r="I63" i="1"/>
  <c r="J63" i="1" s="1"/>
  <c r="I58" i="1"/>
  <c r="J58" i="1" s="1"/>
  <c r="I57" i="1"/>
  <c r="J57" i="1" s="1"/>
  <c r="I56" i="1"/>
  <c r="J56" i="1" s="1"/>
  <c r="I51" i="1"/>
  <c r="J51" i="1" s="1"/>
  <c r="J52" i="1" s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329" i="1" l="1"/>
  <c r="J1082" i="1"/>
  <c r="J857" i="1"/>
  <c r="J59" i="1"/>
  <c r="J78" i="1"/>
  <c r="J105" i="1"/>
  <c r="J172" i="1"/>
  <c r="J838" i="1"/>
  <c r="J475" i="1"/>
  <c r="J1435" i="1"/>
  <c r="J302" i="1"/>
  <c r="J387" i="1"/>
  <c r="J249" i="1"/>
  <c r="J258" i="1"/>
  <c r="J266" i="1"/>
  <c r="J370" i="1"/>
  <c r="J1185" i="1"/>
  <c r="J119" i="1"/>
  <c r="J160" i="1"/>
  <c r="J192" i="1"/>
  <c r="J197" i="1"/>
  <c r="J555" i="1"/>
  <c r="J584" i="1"/>
  <c r="J613" i="1"/>
  <c r="J620" i="1"/>
  <c r="J629" i="1"/>
  <c r="J700" i="1"/>
  <c r="J822" i="1"/>
  <c r="J947" i="1"/>
  <c r="J1024" i="1"/>
  <c r="J1112" i="1"/>
  <c r="J1164" i="1"/>
  <c r="J1225" i="1"/>
  <c r="J1350" i="1"/>
  <c r="J1390" i="1"/>
  <c r="J65" i="1"/>
  <c r="J512" i="1"/>
  <c r="J1193" i="1"/>
  <c r="J47" i="1"/>
  <c r="J111" i="1"/>
  <c r="J141" i="1"/>
  <c r="J228" i="1"/>
  <c r="J313" i="1"/>
  <c r="J359" i="1"/>
  <c r="J379" i="1"/>
  <c r="J502" i="1"/>
  <c r="J1047" i="1"/>
  <c r="J1101" i="1"/>
  <c r="J1131" i="1"/>
  <c r="J1142" i="1"/>
  <c r="J1156" i="1"/>
  <c r="J1178" i="1"/>
  <c r="J1207" i="1"/>
  <c r="J1233" i="1"/>
  <c r="J1252" i="1"/>
  <c r="J1322" i="1"/>
  <c r="J1361" i="1"/>
  <c r="J1420" i="1"/>
  <c r="J127" i="1"/>
  <c r="J152" i="1"/>
  <c r="J185" i="1"/>
  <c r="J280" i="1"/>
  <c r="J337" i="1"/>
  <c r="J401" i="1"/>
  <c r="J450" i="1"/>
  <c r="J653" i="1"/>
</calcChain>
</file>

<file path=xl/sharedStrings.xml><?xml version="1.0" encoding="utf-8"?>
<sst xmlns="http://schemas.openxmlformats.org/spreadsheetml/2006/main" count="3276" uniqueCount="1115">
  <si>
    <t>REPUBLICA DE COLOMBIA.</t>
  </si>
  <si>
    <t>MINISTERIO DE DEFENSA NACIONAL</t>
  </si>
  <si>
    <t>HOSPITAL MILITAR CENTRAL</t>
  </si>
  <si>
    <t>ANEXO No. 2</t>
  </si>
  <si>
    <t>PRECIOS DE REFERENCIA</t>
  </si>
  <si>
    <t xml:space="preserve">SELECCIÓN ABREVIADA PARA LA ADQUISICIÓN DE BIENES Y SERVICIOS DE CARACTERÍSTICAS TÉCNICAS UNIFORMES POR SUBASTA INVERSA </t>
  </si>
  <si>
    <t>GRUPO No.</t>
  </si>
  <si>
    <t>VALVULAS DE CARDIOVASCULAR</t>
  </si>
  <si>
    <t xml:space="preserve">ITEM </t>
  </si>
  <si>
    <t>CODIGO UNSPSC</t>
  </si>
  <si>
    <t>CODIGO INTERNO</t>
  </si>
  <si>
    <t>DESCRIPCION</t>
  </si>
  <si>
    <t>UNIDAD DE MEDIDA</t>
  </si>
  <si>
    <t>CANT</t>
  </si>
  <si>
    <t>VALOR UNITARIO</t>
  </si>
  <si>
    <t>VALOR IVA</t>
  </si>
  <si>
    <t>VALOR UNITARIO MAS IVA</t>
  </si>
  <si>
    <t>ANILLO PARA ANULOPLASTICA # 26mm</t>
  </si>
  <si>
    <t>UNIDAD</t>
  </si>
  <si>
    <t>ANILLO PARA ANULOPLASTICA # 28mm</t>
  </si>
  <si>
    <t>ANILLO PARA ANULOPLASTIA # 30</t>
  </si>
  <si>
    <t>ANILLO PARA ANULOPLASTIA #32</t>
  </si>
  <si>
    <t>TUBO VALVULADO #21</t>
  </si>
  <si>
    <t>TUBO VALVULADO #23</t>
  </si>
  <si>
    <t>TUBO VALVULADO #25</t>
  </si>
  <si>
    <t>TUBO VALVULADO #27</t>
  </si>
  <si>
    <t>VALVULA AORTICA BIOLOGICA # 19 SUPRAANULAR</t>
  </si>
  <si>
    <t>VALVULA AORTICA BIOLOGICA # 21 SUPRAANULAR</t>
  </si>
  <si>
    <t>VALVULA AORTICA BIOLOGICA # 23 SUPRAANULAR</t>
  </si>
  <si>
    <t>VALVULA AORTICA BIOLOGIACA 21</t>
  </si>
  <si>
    <t>VALVULA AORTICA  BIOLOGICA 23</t>
  </si>
  <si>
    <t>VALVULA AORTICA BIOLOGICA # 25</t>
  </si>
  <si>
    <t>VALVULA AORTICA BIOLOGICA # 27</t>
  </si>
  <si>
    <t>VALVULA AORTICA BIOLOGICA # 29</t>
  </si>
  <si>
    <t>1196420162</t>
  </si>
  <si>
    <t xml:space="preserve">VALVULA AORTICA MECANICA # 19 </t>
  </si>
  <si>
    <t>VALVULA AORTICA MECANICA #, 21</t>
  </si>
  <si>
    <t>VALVULA AORTICA MECANICA #, 23</t>
  </si>
  <si>
    <t>VALVULA AORTICA MECANICA #, 25</t>
  </si>
  <si>
    <t>VALVULA AORTICA MECANICA #, 27</t>
  </si>
  <si>
    <t>VALVULA MITRAL BIOLOGICA # 25</t>
  </si>
  <si>
    <t>VALVULA MITRAL BIOLOGICA # 27</t>
  </si>
  <si>
    <t>VALVULA MITRAL BIOLOGICA # 29</t>
  </si>
  <si>
    <t>VALVULA MITRAL BIOLOGICA #31</t>
  </si>
  <si>
    <t>VALVULA MITRAL MECANICA # 25</t>
  </si>
  <si>
    <t>VALVULA MITRAL MECANICA # 27</t>
  </si>
  <si>
    <t>VALVULA MITRAL MECANICA # 29</t>
  </si>
  <si>
    <t>VALVULA MITRAL MECANICA # 31</t>
  </si>
  <si>
    <t>VALVULA MITRAL MECANICA # 33</t>
  </si>
  <si>
    <t xml:space="preserve">TOTAL </t>
  </si>
  <si>
    <t xml:space="preserve">GRUPO No. </t>
  </si>
  <si>
    <t>HOJAS DE SIERRA</t>
  </si>
  <si>
    <t>42291709-42291604</t>
  </si>
  <si>
    <t>HOJAS DE SIERRA PARA ESTERNOTOMO ACCULAN 3 TI  PUNTA ESTERNAL  3MM</t>
  </si>
  <si>
    <t>CLAMP BULLDOS</t>
  </si>
  <si>
    <t>CAJA X 10 UND</t>
  </si>
  <si>
    <t xml:space="preserve">PINZAS PARA ABLACION </t>
  </si>
  <si>
    <t>42203416-42295803</t>
  </si>
  <si>
    <t xml:space="preserve">LAPIZ BIPOLAR DE RADIOFRECIENCIA </t>
  </si>
  <si>
    <t xml:space="preserve">PINZA DE ABLACION MONOPOLAR </t>
  </si>
  <si>
    <t>LINEA DE MUESTREO</t>
  </si>
  <si>
    <t xml:space="preserve">LINEA DE MUESTREO </t>
  </si>
  <si>
    <t>TOTAL</t>
  </si>
  <si>
    <t>VALVULAS CARDIACAS ESPECIALES</t>
  </si>
  <si>
    <t>VALVULA AORTICA  BIOLOGICA 19 BOVINO</t>
  </si>
  <si>
    <t>VALVULA  AORTICA BIOLOGICA 21 BOVINO</t>
  </si>
  <si>
    <t>VALVULA   AORTICA BIOLOGICA 23 BOVINO</t>
  </si>
  <si>
    <t>VALVULA AORTICA BIOLOGICA 25 BOVINO</t>
  </si>
  <si>
    <t>CATETER IMPANTABLE PARA QUIMIOTERAPIA</t>
  </si>
  <si>
    <t>CATETER IMPLANTABLE BABY POIT</t>
  </si>
  <si>
    <t>CATETER DE IMPLANTACION PARA QUIMIOTERAPIA PEDIATRICO DE 3.5 FR A 6.5 FR</t>
  </si>
  <si>
    <t>CATETER DE IMPLANTACION PARA QUIMIOTERAPIA RESERVORIO 6.5 FR DILATADOR DE 6 FR</t>
  </si>
  <si>
    <t xml:space="preserve">UNIDAD </t>
  </si>
  <si>
    <t>CIRUGIA TORAX</t>
  </si>
  <si>
    <t>SISTEMA COMPRESIÓN DINAMICO DE TORAX</t>
  </si>
  <si>
    <t>INJERTOS VASCULARES</t>
  </si>
  <si>
    <t>INJERTO ARCO AORTICO DACRON 22MM X 40 CM RECTA, 4 RAMAS DE 8MM X 15 CM</t>
  </si>
  <si>
    <t>INJERTO ARCO AORTICO DACRON 24MM X 40 CM RECTA, 4 RAMAS DE 8MM X 15 CM</t>
  </si>
  <si>
    <t>INJERTO ARCO AORTICO DACRON 26MM X 40 CM RECTA, 4 RAMAS DE 8MM X 15 CM</t>
  </si>
  <si>
    <t>INJERTO ARCO AORTICO DACRON 28MM X 40 CM RECTA, 4 RAMAS DE 8MM X 15 CM</t>
  </si>
  <si>
    <t>INJERTO ARCO AORTICO DACRON 30MM X 40 CM RECTA, 4 RAMAS DE 8MM X 15 CM</t>
  </si>
  <si>
    <t xml:space="preserve">INJERTO RAIZ AORTICA EN DACRON DE 24 MM X 15 CM, FALDA DE 24 CM, COLLAR DE 10 MM </t>
  </si>
  <si>
    <t xml:space="preserve">INJERTO RAIZ AORTICA EN DACRON DE 26 MM X 15 CM, FALDA DE 26 CM, COLLAR DE 10 MM </t>
  </si>
  <si>
    <t xml:space="preserve">INJERTO RAIZ AORTICA EN DACRON DE 28 MM X 15 CM, FALDA DE 28 CM, COLLAR DE 10 MM </t>
  </si>
  <si>
    <t xml:space="preserve">INJERTO RAIZ AORTICA EN DACRON DE 30 MM X 15 CM, FALDA DE 30 CM, COLLAR DE 10 MM </t>
  </si>
  <si>
    <t>PROTESIS VASCULAR RECTA DE DACRON DE 24MM X 15 A 30CM</t>
  </si>
  <si>
    <t>PROTESIS VASCULAR RECTA DE DACRON DE 32 MM X 15 A 30 CM</t>
  </si>
  <si>
    <t>KIT GASTROSTOMIA ADULTO</t>
  </si>
  <si>
    <t>42231602-42231600</t>
  </si>
  <si>
    <t xml:space="preserve">KIT DE  GASTROSTOMIA ADULTO No 20 FR </t>
  </si>
  <si>
    <t>KIT DE  GASTROSTOMIA ADULTO No   24 FR</t>
  </si>
  <si>
    <t>GASTRO ADULTO</t>
  </si>
  <si>
    <t>42294926-44</t>
  </si>
  <si>
    <t>TUBO DE INSERCION DE ENTEROSCOPIO MONOBALON INSTITUCIONAL</t>
  </si>
  <si>
    <t xml:space="preserve">ASA CRECIENTE DE POLIPECTOMIA LONGITUD 230CMS PARA COLONOSCOPIA  DIAMETRO DE LAZO DE 25 MM,  DIAMETRO 0,3 MM </t>
  </si>
  <si>
    <t>TIJERA ENDOSCOPICA  REUSABLE  LONGITUD 230 DIAMETRO MINIMO DE CANAL DE 2,8</t>
  </si>
  <si>
    <t>PINZA PARA TOMA DE BIOPSIA CON CALOR REUSABLE  TAMAÑO DE APERTURA DE LA COPA 7,8 CM LONGITUG 230CM TAMAÑO MINIMO DE CANAL ENTRE 2,3 A 2,8MM,  INCLUYE CUERPO Y MANGO.</t>
  </si>
  <si>
    <t>PH METRIA</t>
  </si>
  <si>
    <t>BUFFE SOLUCION PH4.00+/-0.5</t>
  </si>
  <si>
    <t>BUFFE SOLUCION PH7.00+/-0.5</t>
  </si>
  <si>
    <t>CATETER DE PH METRIA</t>
  </si>
  <si>
    <t>CATETER DE PH METRIA + IMPEDACIOMETRIA</t>
  </si>
  <si>
    <t>PROCEDIMIENTOS GASTRO</t>
  </si>
  <si>
    <t xml:space="preserve">BALON EXTRACION DE CALCULOS BILIARES ENTRE 7MM HASTA 15MM, CON INFLADO ENTRE 12- 20 MM DE BALON </t>
  </si>
  <si>
    <t>CANASTILLAS LITOTRIPTORAS  DE 30 MM  CON CANAL DE TRABAJO DE4,2 MM</t>
  </si>
  <si>
    <t xml:space="preserve">CANASTLLA DE DORMIA </t>
  </si>
  <si>
    <t>CANASTILLAS LITOTRIPTORAS  DE 30 MM  CON CANAL DE TRABAJO DE 3.7MM</t>
  </si>
  <si>
    <t xml:space="preserve">ESFINTEROTOMO TRILUMEN </t>
  </si>
  <si>
    <t>INYECTOR PARA  ESCLEROSIS DESECHABLE</t>
  </si>
  <si>
    <t>ESFINTEROTOMO TRILUMEN   PRECORTE DE AGUJA</t>
  </si>
  <si>
    <t>INYECTOR PARA  ESCLEROSIS DESECHABLE PARA ENTEROSCOPIO</t>
  </si>
  <si>
    <t>GUIA HIDROFILICA 0,035 X 450 A 480 CMS DE GASTRO</t>
  </si>
  <si>
    <t>GUIA HIDROFILICA 0,025</t>
  </si>
  <si>
    <t>DIAGNOSTICA GASTRO</t>
  </si>
  <si>
    <t xml:space="preserve">ASA HEXAGONAL  DE POLIPECTOMIA PARA GASTROSCOPIO </t>
  </si>
  <si>
    <t xml:space="preserve">ASA OVALADA  DE POLIPECTOMIA PARA GASTROSCOPIO GRANDE </t>
  </si>
  <si>
    <t xml:space="preserve">ASA OVALADA  DE POLIPECTOMIA PARA GASTROSCOPIO MEDIANA </t>
  </si>
  <si>
    <t>ASA OVALADA  DE POLIPECTOMIA PARA GASTROSCOPIO PEQUEÑA</t>
  </si>
  <si>
    <t>42294954- 42294950</t>
  </si>
  <si>
    <t xml:space="preserve">DISPOSITIVO ENDOSCOPICO CON MALLA Y/O MATERIAL SINTETICO PARA LA EXTRACION DE POLIPOS Y CUERPO EXTRAÑO </t>
  </si>
  <si>
    <t xml:space="preserve">PINZA DE BIOPSIA PARA GASTROCOPIA Y COLONOSCOPIA  INSTITUCIONAL </t>
  </si>
  <si>
    <t xml:space="preserve">PINZA MANDIBULA DE COCODRILO DIENTES DE RATON FENESTRADA VASCULANTE GIRATORIA PARA GASTROSCPIA </t>
  </si>
  <si>
    <t>KIT DE GASTROSTOMIA PEDIATRICA</t>
  </si>
  <si>
    <t>42231602-42294900</t>
  </si>
  <si>
    <t>KIT DE GASTROSTOMIA ENDOSCOPICA PERCUTANEA PEDIATRICA TIPO PUSH  O PULL 14  FR</t>
  </si>
  <si>
    <t>42231602-42294901</t>
  </si>
  <si>
    <t xml:space="preserve">KIT DE GASTROSTOMIA ENDOSCOPICA PERCUTANEA PEDIATRICA TIPO PUSH  O PULL 16 FR  </t>
  </si>
  <si>
    <t>42231602-42294902</t>
  </si>
  <si>
    <t>KIT DE GASTROSTOMIA ENDOSCOPICA PERCUTANEA PEDIATRICA TIPO PUSH  O PULL 18 FR</t>
  </si>
  <si>
    <t>ASAS DE COLOPROCTOLOGIA</t>
  </si>
  <si>
    <t>AGUJA DE INYECCIÓN PARA COLONOSCOPIA</t>
  </si>
  <si>
    <t xml:space="preserve">ASA POLIPECTOMÍA PARA COLONOSCOPIA DESECHABLE, DIAMETRO DE 10MM,  PEQUEÑA </t>
  </si>
  <si>
    <t xml:space="preserve">ASA POLIPECTOMÍA PARA COLONOSCOPIA DESECHABLE, DIAMETRO DE 15MM. MEDIANA </t>
  </si>
  <si>
    <t>PINZA DE BIOPSIA CALIENTE PARA COLONOSCOPIA</t>
  </si>
  <si>
    <t>PINZA DE BIOPSIA FRIA PARA COLONOSCOPIA</t>
  </si>
  <si>
    <t>PINZA PARA EXTRACCIÓN DE CUERPO EXTRAÑO PARA COLONOSCOPIA</t>
  </si>
  <si>
    <t>VALVULAS Y KIT DE LIMPIEZA COLONOSCOPIO Y ENDOSCOPIO</t>
  </si>
  <si>
    <t xml:space="preserve">CANASTILLA ATRAPAPOLIPOS  MONOFILAMENTO REUTILIZABLE </t>
  </si>
  <si>
    <t>CEPILLO PARA LAVADO DE CANALES DE COLONOSCOPIO</t>
  </si>
  <si>
    <t>CEPILLO PARA LAVADO DE EQUIPOS DE COLONOSCOPIA Y ENDOSCOPIA</t>
  </si>
  <si>
    <t xml:space="preserve">LAVADOR DE CANAL </t>
  </si>
  <si>
    <t>PINZA RECUPERADORA TRIPODE PARA COLONOSCOPIA</t>
  </si>
  <si>
    <t>VALVULA DE BIOPSIA SEMIDESCARTABLE</t>
  </si>
  <si>
    <t>VALVULAS AIRE AGUA PARA COLONOSCOPIO</t>
  </si>
  <si>
    <t>VALVULAS PARA SUCCION ENDOSCOPIOS- COLONOSCOPIOS</t>
  </si>
  <si>
    <t>APOYO COLOPROCTOLOGIA I</t>
  </si>
  <si>
    <t>BALON DE DILATACION COLONICA</t>
  </si>
  <si>
    <t>GUIA HIDROFILICA PARA COLONOSCOPIA</t>
  </si>
  <si>
    <t>APOYO COLOPROCTOLOGIA II</t>
  </si>
  <si>
    <t xml:space="preserve">ENDOLOOPS CON DISPOSITIVO DE COLOCACIÓN  </t>
  </si>
  <si>
    <t>ANILLOS DE GOMA</t>
  </si>
  <si>
    <t>ANILLO DE GOMA PARA LIGADURA DE HEMORROIDES.</t>
  </si>
  <si>
    <t>PAQUETE *100</t>
  </si>
  <si>
    <t>SUTURAS DE HEMORROIDES</t>
  </si>
  <si>
    <t xml:space="preserve">SUTURA MECANICA PARA HEMORROIDES  </t>
  </si>
  <si>
    <t>SONDAS FOLEY</t>
  </si>
  <si>
    <t>SONDA DE  FOLEY 24FRX 30MLX 3 VIAS</t>
  </si>
  <si>
    <t>SONDAS DE FOLEY 22FR X 30 ML X 3 VIAS</t>
  </si>
  <si>
    <t>SONDAS DE FOLEY 20 FR X 30 ML X 3 VIAS</t>
  </si>
  <si>
    <t>SONDAS DE FOLEY 6FR X 1.5 A 5.0 ML X 2 VIAS</t>
  </si>
  <si>
    <t>SONDAS DE FOLEY 8FR X 1.5 A 5.0 ML X 2 VIAS</t>
  </si>
  <si>
    <t>SONDAS DE FOLEY 10FR X 1.5 A 5.0 ML X 2 VIAS</t>
  </si>
  <si>
    <t>SONDAS DE FOLEY 12FR X 5 A 10 ML X 2 VIAS</t>
  </si>
  <si>
    <t>SONDAS DE FOLEY 14FR X 5ML X 2 VIAS</t>
  </si>
  <si>
    <t xml:space="preserve">SONDAS DE FOLEY 16FR X 5 ML X 2 VIAS </t>
  </si>
  <si>
    <t xml:space="preserve">SONDAS DE FOLEY 18FR X 5 ML X 2 VIAS </t>
  </si>
  <si>
    <t xml:space="preserve">SONDAS DE FOLEY 20 X 5 ML X 2 VIAS </t>
  </si>
  <si>
    <t>SONDAS DE FOLEY 22 x 15 A 30ML de 2 VIAS</t>
  </si>
  <si>
    <t xml:space="preserve">SONDAS DE FOLEY 22 X 5 ML X 2 VIAS </t>
  </si>
  <si>
    <t xml:space="preserve">SONDAS DE FOLEY 24 FR X 5 ML X 2 VIAS </t>
  </si>
  <si>
    <t xml:space="preserve">SONDAS DE FOLEY 24FRX 30 ML X 2 VIAS </t>
  </si>
  <si>
    <t>SONDAS DE SILICONA</t>
  </si>
  <si>
    <t>SONDA  FOLEY DE SILICONA  DESACOPLABLE  24FR X 2 VIAS PARA NEFROLITOTOMIA</t>
  </si>
  <si>
    <t xml:space="preserve">SONDA  FOLEY DE SILICONA 24FRX 30MLX 3 VIAS </t>
  </si>
  <si>
    <t>SONDAS  FOLEY DE SILICONA 22FR X 30 ML X 3 VIAS</t>
  </si>
  <si>
    <t xml:space="preserve">SONDAS FOLEY DE SILICONA 20 FR X 30 ML X 3 VIAS </t>
  </si>
  <si>
    <t>SONDAS FOLEY DE SILICONA 6FR X 1,5 A 5 ML X 2 VIAS</t>
  </si>
  <si>
    <t>SONDAS FOLEY DE SILICONA 8FR X 1,5 A 5 ML X 2 VIAS</t>
  </si>
  <si>
    <t>SONDAS FOLEY DE SILICONA 10FR X 1,5 A 5 ML X 2 VIAS</t>
  </si>
  <si>
    <t>SONDAS FOLEY DE SILICONA 12FR X 5 ML X 2 VIAS</t>
  </si>
  <si>
    <t>SONDAS FOLEY DE SILICONA 14FR X 5ML X 2 VIAS</t>
  </si>
  <si>
    <t xml:space="preserve">SONDAS FOLEY DE SILICONA 16FR X 5 ML X 2 VIAS </t>
  </si>
  <si>
    <t xml:space="preserve">SONDAS FOLEY DE SILICONA 18FR X 5 ML X 2 VIAS </t>
  </si>
  <si>
    <t xml:space="preserve">SONDAS FOLEY DE SILICONA 20 X 5 -15 ML X 2 VIAS </t>
  </si>
  <si>
    <t>SONDAS FOLEY DE SILICONA 22 x 30ML de 2 VIAS</t>
  </si>
  <si>
    <t xml:space="preserve">SONDAS FOLEY DE SILICONA 22 X 5- 15 ML-  X 2 VIAS </t>
  </si>
  <si>
    <t xml:space="preserve">SONDAS FOLEY DE SILICONA 24 FR X 5 ML X 2 VIAS </t>
  </si>
  <si>
    <t xml:space="preserve">SONDAS FOLEY DE SILICONA 24FRX 30 ML X 2 VIAS </t>
  </si>
  <si>
    <t>FIBRAS LASER UROLOGIA</t>
  </si>
  <si>
    <t>FIBRAS DEL LASER  200</t>
  </si>
  <si>
    <t>FIBRA   DEL LASER  272</t>
  </si>
  <si>
    <t>FIBRAS DEL LASER  365</t>
  </si>
  <si>
    <t>FIBRAS DEL LASER  550</t>
  </si>
  <si>
    <t>PROTESIS TESTICULAR</t>
  </si>
  <si>
    <t xml:space="preserve"> PROTESIS TESTICULAR DE SILICONA   S. </t>
  </si>
  <si>
    <t>KIT</t>
  </si>
  <si>
    <t xml:space="preserve"> PROTESIS TESTICULAR  DE SILICONA M </t>
  </si>
  <si>
    <t xml:space="preserve"> PROTESIS TESTICULAR DE SILICONA L </t>
  </si>
  <si>
    <t>CATETER UROLOGIA</t>
  </si>
  <si>
    <t>CATETER URETERAL PUNTA ABIERTA ADULTO</t>
  </si>
  <si>
    <t>CATETER  URETERAL PUNTA ABIERTA PEDIATRICO</t>
  </si>
  <si>
    <t>GUIAS TEFLONADAS PARA UROLOGIA</t>
  </si>
  <si>
    <t>CAMISA DE ACCESO URETERAL  9,0 a 10 FR</t>
  </si>
  <si>
    <t>42142700 42295500</t>
  </si>
  <si>
    <t>CAMISA AMPLATZ RENAL 24FR A  30 FR  X 17 CM  A 20 CM</t>
  </si>
  <si>
    <t>GUIA NITINOL RECTA O CURVA</t>
  </si>
  <si>
    <t>GUIA HIDROFILICA - NITINOL</t>
  </si>
  <si>
    <t>SET DE DILATADORES URETERALES</t>
  </si>
  <si>
    <t>42295400 42295500</t>
  </si>
  <si>
    <t>CATETER URETRAL BILUMEN</t>
  </si>
  <si>
    <t>CANASTILLA UROLOGIA</t>
  </si>
  <si>
    <t>CATETER URETRAL DOBLE J DE LARGA DURACIÓN</t>
  </si>
  <si>
    <t>CATETER CENTRAL CON RECUBRIMIENTO</t>
  </si>
  <si>
    <t>CATETER VENOSO CON  RECUBRIMIENTO</t>
  </si>
  <si>
    <t>CAJA X 5 UNIDADES</t>
  </si>
  <si>
    <t>PUNTAS PARA LAPAROSCOPIA GINECO</t>
  </si>
  <si>
    <t>SISTEMA BALON NEUMOOCLUSOR CON COPA</t>
  </si>
  <si>
    <t>PUNTA PARA MANIPULADOR DE COLOR AZUL</t>
  </si>
  <si>
    <t>PUNTA PARA MANIPULADOR DE COLOR BLANCO</t>
  </si>
  <si>
    <t>PUNTA PARA MANIPULADOR DE COLOR LILA</t>
  </si>
  <si>
    <t>PUNTA PARA MANIPULADOR DE COLOR VERDE</t>
  </si>
  <si>
    <t>NEUROENDOVASCULAR</t>
  </si>
  <si>
    <t>CATETER GUIA ENVOY DE 6 FR</t>
  </si>
  <si>
    <t xml:space="preserve">CATETER GUIA ENVOY DE 7 FR, </t>
  </si>
  <si>
    <t>GUIA HIDROFILICA 0.035 X 150 CMS DE NEUROCIRUGIA</t>
  </si>
  <si>
    <t>CAJA X 1</t>
  </si>
  <si>
    <t>GUIA HIDROFILICA 0.035X260 CMS PARA HEMODINAMIA</t>
  </si>
  <si>
    <t>INTRODUCTOR PEDIATRICO 4 FR</t>
  </si>
  <si>
    <t>CAJA X 5</t>
  </si>
  <si>
    <t>STENT CEREBRAL</t>
  </si>
  <si>
    <t>ASAS PARA COLOPOSCOPIA</t>
  </si>
  <si>
    <t>ASA PARA COLPOSCOPIA BOLA  DE 3MM</t>
  </si>
  <si>
    <t>ASA PARA COLPOSCOPIA  CUADRADA 5MM X5 MM</t>
  </si>
  <si>
    <t>ASA PARA COLPOSCOPIA  CUADRADA 10MMX 8MM</t>
  </si>
  <si>
    <t>ASA PARA COLPOSCOPIA REDONDEADA 10MM X10MM</t>
  </si>
  <si>
    <t>ASA PARA COLPOSCOPIA REDONDEADA 15MM X12MM</t>
  </si>
  <si>
    <t>ASA PARA COLPOSCOPIA REDONDEADA 20MM X12MM</t>
  </si>
  <si>
    <t>ASA PARA COLPOSCOPIA REDONDEADA 20MM X15MM</t>
  </si>
  <si>
    <t>ASA TRUCONE PARA COLPOSCOPIA</t>
  </si>
  <si>
    <t>PUNCH  PARA BIOPSIA COLOPOSCOPIA</t>
  </si>
  <si>
    <t>ASA DE ROLLING PARA COLPOSCOPIA</t>
  </si>
  <si>
    <t>PIEZA DE MANO PARA EQUIPO DE RADIOCIRUGIA</t>
  </si>
  <si>
    <t>AGUJAS BLOQUEO NERVIO</t>
  </si>
  <si>
    <t>AGUJA PARA BLOQUEO  DE NERVIO PARA USO  EN COMBINACION CON ULTRASONIDO. DE 21 X50MM</t>
  </si>
  <si>
    <t>AGUJA PARA BLOQUEO  DE NERVIO PARA USO  EN COMBINACION CON ULTRASONIDO. DE 21GX100 MM</t>
  </si>
  <si>
    <t>AGUJA PARA BLOQUEO  DE NERVIO PARA USO  EN COMBINACION CON ULTRASONIDO. DE 23G X25MM</t>
  </si>
  <si>
    <t>VARIOS ANESTESIA (ELECTRODOS)</t>
  </si>
  <si>
    <t>DREN DE PEN ROSSE GRANDE</t>
  </si>
  <si>
    <t>DREN DE PEN ROSSE MEDIANO</t>
  </si>
  <si>
    <t>DREN DE PEN ROSSE PEQUEÑO</t>
  </si>
  <si>
    <t>ELECTRODOS DESECHABLES ADULTO</t>
  </si>
  <si>
    <t>ELECTRODOS DESECHABLES PEDIATRICOS</t>
  </si>
  <si>
    <t>EXTENSION DE  ANESTESIA</t>
  </si>
  <si>
    <t>LLAVES DE TRES VIAS</t>
  </si>
  <si>
    <t>CATETER DE ANESTESIA</t>
  </si>
  <si>
    <t>CATETER DE TRES LUMEN CON KIT DE INSERCION ADULTO 7 A 8.5 FR</t>
  </si>
  <si>
    <t>CATETER DOBLE LUMEN CON KIT DE INSERCION ADULTO 7FR</t>
  </si>
  <si>
    <t>CATETER MONOLUMEN CON KIT DE INSERCION ADULTO  DIAMETRO 5 A 6FR</t>
  </si>
  <si>
    <t>CATETER PARA LINEA ARTERIAL 20  A 24 G</t>
  </si>
  <si>
    <t>CATETER PERIDURAL ADULTO G17 A  G20  AGUJA 17 A 20G</t>
  </si>
  <si>
    <t>CATETER PEDIATRICOS ANESTESIA</t>
  </si>
  <si>
    <t xml:space="preserve">CATETER MONOLUMEN DE 22 G PEDIATRICO </t>
  </si>
  <si>
    <t>CATETER SUBCLAVIO 1 VIA PED. DIAMETRO 20 A 22 G</t>
  </si>
  <si>
    <t>CATETER VENOSO CENTRAL BILUMEN PEDIATRICO  4 - 5  FR POR 5 a 8 CM. CON KIT DE INSERCION PEDIATRICO.</t>
  </si>
  <si>
    <t xml:space="preserve">CATETER VENOSO CENTRAL BILUMEN PEDIATRICO  4 - 5 FR POR 12,5- 13 CM  LONG. CON KIT DE INSERCION </t>
  </si>
  <si>
    <t>CATETER VENOSO CENTRAL TRILUMEN  PEDIATRICO 4.5  A 5.5 FR POR 8  - 12,5 CM. CON KIT DE INSERCION PEDIATRICO.</t>
  </si>
  <si>
    <t>ELECTRODOS IB Y COMPRESIÓN</t>
  </si>
  <si>
    <t>FUNDA DESECHABLE DE COMPRESIÓN HASTA EL MUSLO  TALLA M</t>
  </si>
  <si>
    <t>FUNDA DESECHABLE DE COMPRESIÓN HASTA LA RODILLA TALLA M</t>
  </si>
  <si>
    <t>MEDIAS ANTIEMBOLICAS DE MEDIANA COMPRESIÓN</t>
  </si>
  <si>
    <t>ELECTRODO PARA INDICE BIOESPECTRAL</t>
  </si>
  <si>
    <t>MANTAS TERMICAS</t>
  </si>
  <si>
    <t>MANTAS TERMICAS NEONATAL</t>
  </si>
  <si>
    <t xml:space="preserve">MANTAS TERMICAS  PEDIATRICA </t>
  </si>
  <si>
    <t xml:space="preserve">MANTAS TERMICAS ADULTO </t>
  </si>
  <si>
    <t>MASCARA DE ANESTESIA</t>
  </si>
  <si>
    <t>MASCARA FACIAL PARA ANESTESIA PEDIATRICA DESECHABLE</t>
  </si>
  <si>
    <t>MASCARA FACIAL PARA ANESTESIA ADULTO DESECHABLE</t>
  </si>
  <si>
    <t>MASCARA LARINGEA Nro 1</t>
  </si>
  <si>
    <t>MASCARA LARINGEA   1.5</t>
  </si>
  <si>
    <t xml:space="preserve">MASCARA LARINGEA   2 </t>
  </si>
  <si>
    <t>MASCARA LARINGEA  2.5</t>
  </si>
  <si>
    <t>MASCARA LARINGEA   3</t>
  </si>
  <si>
    <t>MASCARA LARINGEA   4</t>
  </si>
  <si>
    <t>MASCARA LARINGEA   5</t>
  </si>
  <si>
    <t>TRASDUCTORES DE PRESIÓN</t>
  </si>
  <si>
    <t>TRASDUCTORES DE PRESION DESECHABLE</t>
  </si>
  <si>
    <t>TUBOS DE ANESTESIA</t>
  </si>
  <si>
    <t xml:space="preserve">CANULA DE GUEDELL No. 0 </t>
  </si>
  <si>
    <t xml:space="preserve">CANULA DE GUEDELL  No. 1  </t>
  </si>
  <si>
    <t>CANULA DE GUEDELL No. 2</t>
  </si>
  <si>
    <t>CANULA DE GUEDELL  No. 3</t>
  </si>
  <si>
    <t>CANULA DE GUEDELL No. 4</t>
  </si>
  <si>
    <t>CANULA DE GUEDELL  No. 5</t>
  </si>
  <si>
    <t>GUIAS DE INTUBACION DE  14 FR DE 4.9 ADULTO</t>
  </si>
  <si>
    <t>GUIAS DE INTUBACION DE 10 FR 3.0 PEDIATRICA</t>
  </si>
  <si>
    <t>GUIA DE INTUBACION DE 6 FR 2.0 NEONATAL</t>
  </si>
  <si>
    <t>TUBO ENDOBRONQUIAL DOBLE LUMEN DERECHO CALIBRE 37 FR</t>
  </si>
  <si>
    <t>TUBO ENDOBRONQUIAL DOBLE LUMEN IZQUIERDO CALIBRE 35 FR</t>
  </si>
  <si>
    <t>TUBO ENDOTRAQUEAL CON NEUMOTAPONADOR 8,5</t>
  </si>
  <si>
    <t>TUBO ENDOTRAQUEAL CON NEUMOTAPONADOR 3,5</t>
  </si>
  <si>
    <t xml:space="preserve">TUBO ENDOTRAQUEAL CON NEUMOTAPONADOR 4,0  </t>
  </si>
  <si>
    <t>TUBO ENDOTRAQUEAL CON NEUMOTAPONADOR 4,5</t>
  </si>
  <si>
    <t>TUBO ENDOTRAQUEAL CON NEUMOTAPONADOR 5,0</t>
  </si>
  <si>
    <t>TUBO ENDOTRAQUEAL CON NEUMOTAPONADOR 5,5</t>
  </si>
  <si>
    <t>TUBO ENDOTRAQUEAL CON NEUMOTAPONADOR 6,0</t>
  </si>
  <si>
    <t>TUBO ENDOTRAQUEAL CON NEUMOTAPONADOR 6,5</t>
  </si>
  <si>
    <t>TUBO ENDOTRAQUEAL CON NEUMOTAPONADOR 7,0</t>
  </si>
  <si>
    <t>TUBO ENDOTRAQUEAL CON NEUMOTAPONADOR 7,5</t>
  </si>
  <si>
    <t>TUBO ENDOTRAQUEAL CON NEUMOTAPONADOR 8,0</t>
  </si>
  <si>
    <t>TUBO ENDOTRAQUEAL CON REFORZAMIENTO ESPIRAL METALICO  CON NEUMOTAPONADOR 5,0</t>
  </si>
  <si>
    <t>TUBO ENDOTRAQUEAL CON REFORZAMIENTO ESPIRAL METALICO  CON NEUMOTAPONADOR 5,5</t>
  </si>
  <si>
    <t>TUBO ENDOTRAQUEAL CON REFORZAMIENTO ESPIRAL METALICO  CON NEUMOTAPONADOR 6,0</t>
  </si>
  <si>
    <t>TUBO ENDOTRAQUEAL CON REFORZAMIENTO ESPIRAL METALICO  CON NEUMOTAPONADOR 8,0</t>
  </si>
  <si>
    <t>TUBO ENDOTRAQUEAL CON REFORZAMIENTO ESPIRAL METALICO CON NEUMOTAPONADOR 6,5</t>
  </si>
  <si>
    <t>TUBO ENDOTRAQUEAL CON REFORZAMIENTO ESPIRAL METALICO CON NEUMOTAPONADOR 7,5</t>
  </si>
  <si>
    <t>TUBO ENDOTRAQUEAL CON REFORZAMIENTO ESPIRAL METALICO PARA CIRUGÍA MAXILOFACIAL CON NEUMOTAPONADOR 7,0</t>
  </si>
  <si>
    <t>TUBO ENDOTRAQUEAL DOBLE LUMEN DERECHO DE 35 FR</t>
  </si>
  <si>
    <t>TUBO ENDOTRAQUEAL DOBLE LUMEN IZQUIERDO 37 FR</t>
  </si>
  <si>
    <t>TUBO ENDOTRAQUEAL SIN NEUMOTAPONADOR 2,5</t>
  </si>
  <si>
    <t>TUBO ENDOTRAQUEAL SIN NEUMOTAPONADOR 3,0</t>
  </si>
  <si>
    <t>TUBO ENDOTRAQUEAL SIN NEUMOTAPONADOR 3,5</t>
  </si>
  <si>
    <t>TUBO ENDOTRAQUEAL SIN NEUMOTAPONADOR 4,0</t>
  </si>
  <si>
    <t>TUBO ENDOTRAQUEAL SIN NEUMOTAPONADOR 4,5</t>
  </si>
  <si>
    <t>TUBO ENDOTRAQUEAL SIN NEUMOTAPONADOR 5,0</t>
  </si>
  <si>
    <t>TUBO ENDOTRAQUEAL SIN NEUMOTAPONADOR 2,0</t>
  </si>
  <si>
    <t>AGUJAS DE ESTIMULACIÓN</t>
  </si>
  <si>
    <t>AGUJA DE ESTIMULACION PARA ANESTESIA DE PLEJOS  
DE G- 20X 150MM</t>
  </si>
  <si>
    <t>AGUJA DE ESTIMULACION PARA ANESTESIA DE PLEJOS  
DE G- 21X 100MM</t>
  </si>
  <si>
    <t>AGUJA DE ESTIMULACION PARA ANESTESIA DE PLEJOS  
DE G- 22X 50MM</t>
  </si>
  <si>
    <t>AGUJA DE ESTIMULACION PARA ANESTESIA DE PLEJOS  
DE G- 24X 25MM</t>
  </si>
  <si>
    <t>SET DE BLOQUEO CONTINUO DE NERVIO PERIFERICO Y MANEJO DE  DOLOR 
G18X2”, 52MM DE LONGITUD</t>
  </si>
  <si>
    <t>SET DE BLOQUEO CONTINUO DE NERVIO PERIFERICO Y MANEJO DE  DOLOR 
G18X4”,102MM DE LONGITUD</t>
  </si>
  <si>
    <t>CIRCUITOS MAPLESON</t>
  </si>
  <si>
    <t>CIRCUITOS DE VENTILACIÓN MAPLESON D</t>
  </si>
  <si>
    <t>CIRCUITOS DE ANESTESIA ADULTO Y PEDIATRICO</t>
  </si>
  <si>
    <t>CIRCUITO PARA ANESTESIA PEDIATRICO 120 CM</t>
  </si>
  <si>
    <t>CIRCUITOS ISOTERMICO DE ANESTESIA ADULTO 150 CM</t>
  </si>
  <si>
    <t>CIRCUITO PARA VENTILACION MECANICA ADULTO</t>
  </si>
  <si>
    <t>KIT DE TRAQUEOSTOMIA</t>
  </si>
  <si>
    <t>KIT DE TRAQUEOSTOMIA PERCUTANEA No  8,0</t>
  </si>
  <si>
    <t>KIT DE TRAQUEOSTOMIA PERCUTANEA No 7.0</t>
  </si>
  <si>
    <t xml:space="preserve">EQUIPO DE INFUSION DE ANESTESIA </t>
  </si>
  <si>
    <t>EQUIPO DE INFUSION DE ANALGESIA.</t>
  </si>
  <si>
    <t>EVIDEO LARINGOSCOPIO</t>
  </si>
  <si>
    <t xml:space="preserve">HOJAS DE VIDEO  LARINGOSCOPIO CON PALAS DESECHABLES SIN CANAL </t>
  </si>
  <si>
    <t xml:space="preserve">HOJAS DE VIDEO LARINGOSCOPIO CON PALAS DESECHABLES CON CANAL </t>
  </si>
  <si>
    <t>MONITOREO INVASIVOS NO INVASIVOS</t>
  </si>
  <si>
    <t>CATETER SWAN-GANZ CON SATURACION VENOSA CONTINUA   7 A 8.0 FR.</t>
  </si>
  <si>
    <t>SENSOR PARA MEDICION DE GASTO CARDIACO MINIMANETE INVASIVO.</t>
  </si>
  <si>
    <t>AGUJAS DE PUNCION LUMBAR</t>
  </si>
  <si>
    <t>AGUJAS DE PUNCION LUMBAR G20</t>
  </si>
  <si>
    <t>AGUJAS DE PUNCION LUMBAR G22</t>
  </si>
  <si>
    <t>AGUJAS DE PUNCION LUMBAR G25</t>
  </si>
  <si>
    <t>AGUJAS DE PUNCION LUMBAR G26</t>
  </si>
  <si>
    <t>AGUJAS DE PUNCION LUMBAR G27 3X1/2</t>
  </si>
  <si>
    <t>CATETER ESPECIALIZADO ANESTESIA</t>
  </si>
  <si>
    <t>CATETER VENOSO AVANZADO  8.5 FR YELCO 16 A 22G.</t>
  </si>
  <si>
    <t>OXIMETRIA CEREBRAL</t>
  </si>
  <si>
    <t>SENSORES PARA MONITORIZACION DE OXIMETRIA CEREBRAL SOMATICA (CONSUMIBLE)</t>
  </si>
  <si>
    <t xml:space="preserve">ROPA QUIRUGICA DESECHABLE  </t>
  </si>
  <si>
    <t xml:space="preserve">BATA  QUIRURGICA  ESTERIL </t>
  </si>
  <si>
    <t xml:space="preserve">BATA QUIRURGICA ANTIFLUIDO ESTERIL. </t>
  </si>
  <si>
    <t xml:space="preserve">BATA QUIRURGICA NO ESTERIL </t>
  </si>
  <si>
    <t>ENVOLVEDERA PARA ESTERILIZACION  90 x 90 +/-2CM</t>
  </si>
  <si>
    <t xml:space="preserve">ENVOLVEDERA PARA ESTERILIZACION 120 X 120 +/- 2cm </t>
  </si>
  <si>
    <t>ENVOLVEDERA PARA ESTERILIZACION 135 X 135 +/-2CM</t>
  </si>
  <si>
    <t>ENVOLVEDERA PARA ESTERILIZACION 45 x 45</t>
  </si>
  <si>
    <t>ENVOLVEDERA PARA ESTERILIZACION 75 +/- 2cm x 75 +/-2cm</t>
  </si>
  <si>
    <t>GORROS DESECHABLES  PARA  CIRUGIA (CIRUJANO)</t>
  </si>
  <si>
    <t>KIT  PACIENTE  PEDIATRICO QUIRURGICO DESECHABLE / BATA, GORRO Y POLAINAS</t>
  </si>
  <si>
    <t>KIT  PACIENTE  QUIRURGICO ADULTO DESECHABLE / BATA, GORRO Y POLAINAS.</t>
  </si>
  <si>
    <t>KIT VESTIDO QUIRURGICO DESECHABLE (BLUSA, PANTALON, GORRO Y POLAINAS)</t>
  </si>
  <si>
    <t>PAQUETE DESECHABLE PARA PARTOS</t>
  </si>
  <si>
    <t>PAQUETE DESECHABLE PARA PROCEDIMIENTOS MENORES</t>
  </si>
  <si>
    <t>PAQUETE QUIRURGICO DESECHABLE GINECOLOGICO</t>
  </si>
  <si>
    <t>PAQUETE QUIRURGICO DESECHABLE HEMODINAMIA</t>
  </si>
  <si>
    <t>PETO DESECHABLE</t>
  </si>
  <si>
    <t>POLAINA PROTECTOR DESECHABLE  DE ZAPATO</t>
  </si>
  <si>
    <t>ROPA DESECHABLE  ORTOPEDIA</t>
  </si>
  <si>
    <t xml:space="preserve">ROPA DESECHABLE DE CORAZON </t>
  </si>
  <si>
    <t xml:space="preserve">ROPA DESECHABLE UNIVERSAL  PARA CIRUGIA </t>
  </si>
  <si>
    <t>ROPA DESECHABLE UNIVERSAL  PARA CIRUGIA . ANTIFLUIDO</t>
  </si>
  <si>
    <t>SABANA RESORTADA</t>
  </si>
  <si>
    <t>SABANAS DESECHABLES</t>
  </si>
  <si>
    <t>TAPABOCA DESECHABLE</t>
  </si>
  <si>
    <t>TAPABOCAS CON VISOR</t>
  </si>
  <si>
    <t xml:space="preserve">ESTERILIZACION A VAPOR </t>
  </si>
  <si>
    <t>BIOLOGICO DE LECTURA RAPIDA PARA VAPOR</t>
  </si>
  <si>
    <t>BOWIE AND DICK</t>
  </si>
  <si>
    <t>CINTA PARA AUTOCLAVE A VAPOR</t>
  </si>
  <si>
    <t>CINTA PARA ESTERILIZAR A FORMOL</t>
  </si>
  <si>
    <t xml:space="preserve">HELLIX VAPOR </t>
  </si>
  <si>
    <t xml:space="preserve">INDICADOR EXTERNO PARA PROCESO DE VAPOR CON SISTEMA DE REGISTRO </t>
  </si>
  <si>
    <t>INDICADOR QUIMICO PARA VAPOR CLASE 3 A 4</t>
  </si>
  <si>
    <t>INDICADOR QUIMICO PARA VAPOR CLASE 5</t>
  </si>
  <si>
    <t>INDICADORES BIOLOGICOS PARA  FORMALDEHIDO.</t>
  </si>
  <si>
    <t>INTEGRADOR DESECHABLE PARA MAQUINA  LAVADORA</t>
  </si>
  <si>
    <t>INTEGRADOR QUIMICO PARA FORMOL</t>
  </si>
  <si>
    <t>PAPEL PLASTICO PARA ESERILIZAR DE 15X8X100CM</t>
  </si>
  <si>
    <t>PAPEL PLASTICO PARA ESERILIZAR DE 30X200CM</t>
  </si>
  <si>
    <t>PAPEL PLASTICO PARA ESERILKIZAR DE 10X200</t>
  </si>
  <si>
    <t>PAPEL PLASTICO PARA ESTERILIZAR DE 10X8X100CM</t>
  </si>
  <si>
    <t>PAPEL PLASTICO PARA ESTERILIZAR DE 15X200</t>
  </si>
  <si>
    <t>PAPEL PLASTICO PARA ESTERILIZAR DE 20X200CM</t>
  </si>
  <si>
    <t>PAPEL PLASTICO PARA ESTERILIZAR DE 25X200</t>
  </si>
  <si>
    <t>PAPEL PLASTICO PARA ESTERILIZAR DE 25X6X100CM</t>
  </si>
  <si>
    <t>PAPEL PLASTICO PARA ESTERILIZAR DE 30X8X100CM</t>
  </si>
  <si>
    <t>PAPEL PLASTICO PARA ESTERILIZAR DE 40X8X100CM</t>
  </si>
  <si>
    <t>PAPEL PLASTICO PARA ESTERILIZAR DE 5X200CM</t>
  </si>
  <si>
    <t>PAPEL PLASTICO PARA ESTERILIZAR DE 7.5X2.5X100CM</t>
  </si>
  <si>
    <t>PAPEL PLASTICO PARA ESTERILIZAR DE 7.5X200CM</t>
  </si>
  <si>
    <t xml:space="preserve">INSUMOS DETERGENTES </t>
  </si>
  <si>
    <t>42281704-03</t>
  </si>
  <si>
    <t>DETERGENTE ENZIMATICO PARA LAVADO DE INSTRUMENTAL</t>
  </si>
  <si>
    <t>ELIMINADOR DE OXIDO PARA AUTOCLAVES</t>
  </si>
  <si>
    <t>ESPUMA PARA DISMINUCION DE CARGA BIOLOGICA</t>
  </si>
  <si>
    <t>LIQUIDO ELIMINADOR DE OXIDO Y CORROCION</t>
  </si>
  <si>
    <t>LIQUIDO LUBRICANTE E INHIBIDOR DE OXIDO</t>
  </si>
  <si>
    <t>TRAZABILIDAD</t>
  </si>
  <si>
    <t xml:space="preserve">BOLSA DE EMPAQUE Y TRANSPORTE DE MATERIAL ESTERIL  </t>
  </si>
  <si>
    <t xml:space="preserve">CEPILLO PARA LAVADO DE INSTRUMENTAL ENDOSCOPICO LARGO </t>
  </si>
  <si>
    <t>CEPILLO PARA LAVADO DE INSTRUMENTAL ENDOSCOPICO MEDIANO</t>
  </si>
  <si>
    <t>CEPILLO PARA LAVADO DE INSTRUMENTALENDOSCOPICO  PEQUEÑO</t>
  </si>
  <si>
    <t>CINTA / STICKER PARA MARCAR INSTRUMENTAL, UNICOLOR</t>
  </si>
  <si>
    <t>FILTROS DESECHABLES DE PAPEL PARA CONTENEDORES</t>
  </si>
  <si>
    <t>MARCADOR NO TOXICO PARA ESTERILIZACION</t>
  </si>
  <si>
    <t xml:space="preserve">MUESTREADORES PARA LUMINOMETRO
</t>
  </si>
  <si>
    <t>PRECINTO O CANDADO PARA CONTENEDORES</t>
  </si>
  <si>
    <t>ROLLO PLASTICO TRANSPARENTE INDUSTRIAL DE 1,10 CM DE ANCHO</t>
  </si>
  <si>
    <t>ROLLO PLASTICO TRANSPARENTE INDUSTRIAL DE 10 CM DE ANCHO</t>
  </si>
  <si>
    <t>TARJETAS Y/O ETIQUETAS DE IDENTIFICACION PARA CONTENEDORES PEQUEÑOS METALICOS</t>
  </si>
  <si>
    <t>ACCESORIOS MATERIAL QUIRURGICO DESECHABLE</t>
  </si>
  <si>
    <t xml:space="preserve">FUNDA DE MICROSCOPIO </t>
  </si>
  <si>
    <t>FUNDAS PARA MULTIPLANO</t>
  </si>
  <si>
    <t xml:space="preserve">ESTOQUINETA </t>
  </si>
  <si>
    <t>ROLLO</t>
  </si>
  <si>
    <t>BAJA TEMPERATURA PEROXIDO DE HIDROGENO</t>
  </si>
  <si>
    <t>ADAPTADOR II AZUL PARA INYECTOR DE PEROXIDO DE HIDROGENO</t>
  </si>
  <si>
    <t> UNIDAD</t>
  </si>
  <si>
    <t>ADAPTADOR III BLANCO PARA INYECTOR DE PEROXIDO DE HIDROGENO</t>
  </si>
  <si>
    <t>ADAPTADOR VERDE PARA INYECTOR DE PEROXIDO DE HIDROGENO</t>
  </si>
  <si>
    <t>CAJA COLECTORA DE CASETTE NX</t>
  </si>
  <si>
    <t>CASSET DE PEROXIDO DE HIDROGENO PARA ESTERILIZADOR  STERRAD NX</t>
  </si>
  <si>
    <t>CASSET DE PEROXIDO DE HIDROGENO PARA ESTERILIZADOR STERRAD 100S</t>
  </si>
  <si>
    <t>CINTA PARA ESTERILIZAR A PEROXIDO DE HIDROGENO</t>
  </si>
  <si>
    <t xml:space="preserve">DETERGENTE ENZIMATICO PARA REPROCESADOR DE ENDOSCOPIOS COMPATIBLE CON EQUIPOS DE LA INSTITUCION  </t>
  </si>
  <si>
    <t>GALON</t>
  </si>
  <si>
    <t>INYECTOR PARA PEROXIDO DE HIDROGENO</t>
  </si>
  <si>
    <t>INDICADOR BIOLOGICO PARA PEROXIDO DE HIDROGENO</t>
  </si>
  <si>
    <t>KIT DE ACCESORIO STERRAD 100S</t>
  </si>
  <si>
    <t> KIT</t>
  </si>
  <si>
    <t>PAPEL TERMICO PARA IMPRESORA STERRAD NX</t>
  </si>
  <si>
    <t>ROLLO </t>
  </si>
  <si>
    <t>PAPEL TYVECK DE 10X70</t>
  </si>
  <si>
    <t>PAPEL TYVECK DE 15X70</t>
  </si>
  <si>
    <t>PAPEL TYVECK DE 20X70</t>
  </si>
  <si>
    <t>PAPEL TYVECK DE 25X70</t>
  </si>
  <si>
    <t> ROLLO</t>
  </si>
  <si>
    <t>PAPEL TYVECK DE 35X70</t>
  </si>
  <si>
    <t>PAPEL TYVECK DE 50X70</t>
  </si>
  <si>
    <t>PAPEL TYVECK DE 7.5X70</t>
  </si>
  <si>
    <t>TIRA INDICADORA  CONTROL QUIMICO PEROXIDO DE HIDROGENO</t>
  </si>
  <si>
    <t xml:space="preserve">DESINFECTANTE ALTO NIVEL </t>
  </si>
  <si>
    <t xml:space="preserve">DESINFECTANTE DE ALTO NIVEL </t>
  </si>
  <si>
    <t xml:space="preserve">TIRAS PARA MEDICION DE CONCENTRACION MINIMA EFECTIVA DE   ORTOFALDEHIDO </t>
  </si>
  <si>
    <t>SONDAS Y BOTONES DE GASTROSTROMIA</t>
  </si>
  <si>
    <t>BOTONES DE GASTROSTOMIA 12FR, A 24 FR</t>
  </si>
  <si>
    <t>SONDAS DE GASTROSTOMIA 12FR,A 24 FR.</t>
  </si>
  <si>
    <t xml:space="preserve">VENDAJE DE YESO </t>
  </si>
  <si>
    <t>ALGODON LAMINADO ACRILICO.ACRILICA  
DE 2 PULGADAS X 2,6 YARDAS</t>
  </si>
  <si>
    <t xml:space="preserve">ALGODON LAMINADO ACRILICO.ACRILICA  
DE 3 PULGADAS X 2,6 YARDAS </t>
  </si>
  <si>
    <t xml:space="preserve">ALGODON LAMINADO ACRILICO.ACRILICA  
DE 4 PULGADAS X 2,6 YARDAS </t>
  </si>
  <si>
    <t>VENDA ENYESADA 3x5</t>
  </si>
  <si>
    <t>VENDA ENYESADA 4x5</t>
  </si>
  <si>
    <t>VENDA ENYESADA 5x5</t>
  </si>
  <si>
    <t>VENDA ENYESADA 6x5</t>
  </si>
  <si>
    <t>VENDA ENYESADA ACRILICA  DE  3 PULGADAS X 4 YARDAS</t>
  </si>
  <si>
    <t xml:space="preserve">VENDA ENYESADA ACRILICA  DE  4 PULGADAS X 4 YARDAS </t>
  </si>
  <si>
    <t xml:space="preserve">VENDA ENYESADA ACRILICA  DE  5 PULGADAS X 4 YARDAS </t>
  </si>
  <si>
    <t>FRESAS DE OTORRINO</t>
  </si>
  <si>
    <t xml:space="preserve">FRESA DE 10 MILIMETROS CORTANTE PARA PIEZA DE MANO 10: 10BA10 COMPATIBLE CON EQUIPO DE LA INSTITUCION </t>
  </si>
  <si>
    <t xml:space="preserve">FRESA DE 10 MILIMETROS DIAMANTADA PARA PIEZA DE MANO 10: 10BA10D COMPATIBLE CON EQUIPO DE LA INSTITUCION </t>
  </si>
  <si>
    <t xml:space="preserve">FRESA DE 20 MILIMETROS CORTANTE PARA PIEZA DE MANO 7 : 7BA20 COMPATIBLE CON EQUIPO DE LA INSTITUCION </t>
  </si>
  <si>
    <t xml:space="preserve">FRESA DE 20 MILIMETROS DIAMANTADA PARA PIEZA DE MANO 7 : 7BA20D COMPATIBLE CON EQUIPO DE LA INSTITUCION </t>
  </si>
  <si>
    <t xml:space="preserve">FRESA DE 30 MILIMETROS CORTANTE PARA PIEZA DE MANO  7: 7BA30 COMPATIBLE CON EQUIPO DE LA INSTITUCION </t>
  </si>
  <si>
    <t xml:space="preserve">FRESA DE 30 MILIMETROS DIAMANTADA  PARA PIEZA DE MANO  7: 7BA30D COMPATIBLE CON EQUIPO DE LA INSTITUCION </t>
  </si>
  <si>
    <t xml:space="preserve">FRESA DE 40 MILIMETROS CORTANTE PARA PIEZA DE MANO 9: 9BA40 COMPATIBLE CON EQUIPO DE LA INSTITUCION </t>
  </si>
  <si>
    <t xml:space="preserve">FRESA DE 40 MILIMETROS DIAMANTADA PARA PIEZA DE MANO 9: 9BA40D COMPATIBLE CON EQUIPO DE LA INSTITUCION </t>
  </si>
  <si>
    <t xml:space="preserve">FRESA DE 50 MILIMETROS CORTANTE PARA PIEZA DE MANO 9: 9BA50 COMPATIBLE CON EQUIPO DE LA INSTITUCION </t>
  </si>
  <si>
    <t xml:space="preserve">FRESA DE 50 MILIMETROS DIAMANTADA PARA PIEZA DE MANO 9: 9BA50D COMPATIBLE CON EQUIPO DE LA INSTITUCION </t>
  </si>
  <si>
    <t xml:space="preserve">FRESA DE 60 MILIMETROS CORTANTE PARA PIEZA DE MANO 9: 9BA60 COMPATIBLE CON EQUIPO DE LA INSTITUCION </t>
  </si>
  <si>
    <t xml:space="preserve">FRESA DE 60 MILIMETROS DIAMANTADA PARA PIEZA DE MANO 9: 9BA60D COMPATIBLE CON EQUIPO DE LA INSTITUCION </t>
  </si>
  <si>
    <t xml:space="preserve">FRESA DIAMANTADA 7BA15D COMPATIBLE CON EQUIPO DE LA INSTITUCION </t>
  </si>
  <si>
    <t xml:space="preserve">CANULAS DE TRAQUEOSTOMIA </t>
  </si>
  <si>
    <t>CANULA DE TRAQUEOSTOMIA  SIN BALON DE 10.0 DE DIAMETRO INTERNO</t>
  </si>
  <si>
    <t>CANULA DE TRAQUEOSTOMIA  SIN BALON DE 4.0 DE DIAMETRO INTERNO</t>
  </si>
  <si>
    <t>CANULA DE TRAQUEOSTOMIA  SIN BALON DE 5.0 DE DIAMETRO INTERNO</t>
  </si>
  <si>
    <t>CANULA DE TRAQUEOSTOMIA  SIN BALON DE 6.0  DE DIAMETRO INTERNO</t>
  </si>
  <si>
    <t>CANULA DE TRAQUEOSTOMIA  SIN BALON DE 7.0 DE DIAMETRO INTERNO</t>
  </si>
  <si>
    <t>CANULA DE TRAQUEOSTOMIA  SIN BALON DE 8.0 DE DIAMETRO INTERNO</t>
  </si>
  <si>
    <t>CANULA DE TRAQUEOSTOMIA  SIN BALON DE 9.0  DE DIAMETRO INTERNO</t>
  </si>
  <si>
    <t xml:space="preserve">CANULA DE TRAQUEOSTOMIA ANILLADA AJUSTABLE CON BALON 7.0  DIAMETRO INTERNO </t>
  </si>
  <si>
    <t xml:space="preserve">CANULA DE TRAQUEOSTOMIA ANILLADA AJUSTABLE CON BALON 8.0 DIAMETRO INTERNO </t>
  </si>
  <si>
    <t xml:space="preserve">CANULA DE TRAQUEOSTOMIA ANILLADA AJUSTABLE CON BALON 9.0 DIAMETRO INTERNO </t>
  </si>
  <si>
    <t xml:space="preserve">CANULA DE TRAQUEOSTOMIA CON BALON DE  7.0 DE DIAMETRO INTERNO </t>
  </si>
  <si>
    <t xml:space="preserve">CANULA DE TRAQUEOSTOMIA CON BALON DE 10.0 DE DIAMETRO INTERNO </t>
  </si>
  <si>
    <t xml:space="preserve">CANULA DE TRAQUEOSTOMIA CON BALON DE 4.0 DE DIAMETRO INTERNO </t>
  </si>
  <si>
    <t xml:space="preserve">CANULA DE TRAQUEOSTOMIA CON BALON DE 5.0 DE DIAMETRO INTERNO </t>
  </si>
  <si>
    <t xml:space="preserve">CANULA DE TRAQUEOSTOMIA CON BALON DE 6.0 DE DIAMETRO INTERNO </t>
  </si>
  <si>
    <t xml:space="preserve">CANULA DE TRAQUEOSTOMIA CON BALON DE 8.0 DE DIAMETRO INTERNO </t>
  </si>
  <si>
    <t xml:space="preserve">CANULA DE TRAQUEOSTOMIA CON BALON DE 9.0 DE DIAMETRO INTERNO </t>
  </si>
  <si>
    <t>CANULA DE TRAQUEOSTOMIA FENESTRADA CON BALON  DE 10.0  DE DIAMETRO INTERNO</t>
  </si>
  <si>
    <t>CANULA DE TRAQUEOSTOMIA FENESTRADA CON BALON  DE 4.0 DE DIAMETRO INTERNO</t>
  </si>
  <si>
    <t>CANULA DE TRAQUEOSTOMIA FENESTRADA CON BALON  DE 5.0 DE DIAMETRO INTERNO</t>
  </si>
  <si>
    <t>CANULA DE TRAQUEOSTOMIA FENESTRADA CON BALON  DE 6.0 DE DIAMETRO INTERNO</t>
  </si>
  <si>
    <t>CANULA DE TRAQUEOSTOMIA FENESTRADA CON BALON  DE 7.0 DE DIAMETRO INTERNO</t>
  </si>
  <si>
    <t>CANULA DE TRAQUEOSTOMIA FENESTRADA CON BALON  DE 8.0 DE DIAMETRO INTERNO</t>
  </si>
  <si>
    <t>CANULA DE TRAQUEOSTOMIA FENESTRADA CON BALON  DE 9.0 DE DIAMETRO INTERNO</t>
  </si>
  <si>
    <t xml:space="preserve">CANULA DE TRAQUEOSTOMIA FENESTRADA SIN BALON 10.0  DE DIAMETRO INTERNO </t>
  </si>
  <si>
    <t xml:space="preserve">CANULA DE TRAQUEOSTOMIA FENESTRADA SIN BALON 4.0  DE DIAMETRO INTERNO </t>
  </si>
  <si>
    <t xml:space="preserve">CANULA DE TRAQUEOSTOMIA FENESTRADA SIN BALON 5.0 DE DIAMETRO INTERNO </t>
  </si>
  <si>
    <t xml:space="preserve">CANULA DE TRAQUEOSTOMIA FENESTRADA SIN BALON 6.0 DE DIAMETRO INTERNO </t>
  </si>
  <si>
    <t xml:space="preserve">CANULA DE TRAQUEOSTOMIA FENESTRADA SIN BALON 7.0  DE DIAMETRO INTERNO </t>
  </si>
  <si>
    <t xml:space="preserve">CANULA DE TRAQUEOSTOMIA FENESTRADA SIN BALON 8.0 DE DIAMETRO INTERNO </t>
  </si>
  <si>
    <t xml:space="preserve">CANULA DE TRAQUEOSTOMIA FENESTRADA SIN BALON 9.0  DE DIAMETRO INTERNO </t>
  </si>
  <si>
    <t xml:space="preserve">CANULA DE TRAQUEOSTOMIA NEONATAL DE 2.5  DE DIAMETRO INTERNO </t>
  </si>
  <si>
    <t xml:space="preserve">CANULA DE TRAQUEOSTOMIA NEONATAL DE 3.0 DE DIAMETRO INTERNO </t>
  </si>
  <si>
    <t xml:space="preserve">CANULA DE TRAQUEOSTOMIA NEONATAL DE 3.5  DE DIAMETRO INTERNO </t>
  </si>
  <si>
    <t xml:space="preserve">CANULA DE TRAQUEOSTOMIA NEONATAL DE 4.0 DE DIAMETRO INTERNO </t>
  </si>
  <si>
    <t xml:space="preserve">CANULA DE TRAQUEOSTOMIA PEDIATRICA 2.5 DE DIAMETRO INTERNO </t>
  </si>
  <si>
    <t>CANULA DE TRAQUEOSTOMIA PEDIATRICA 4.5 DE DIAMETRO INTERNO</t>
  </si>
  <si>
    <t>CANULA DE TRAQUEOSTOMIA PEDIATRICA 5.0 DE DIAMETRO INTERNO</t>
  </si>
  <si>
    <t>CANULA DE TRAQUEOSTOMIA PEDIATRICA 5.5 DE DIAMETRO INTERNO</t>
  </si>
  <si>
    <t>CANULA DE TRAQUEOSTOMIA PEDIATRICA 6.0 DE DIAMETRO INTERNO</t>
  </si>
  <si>
    <t>CANULA DE TRAQUEOSTOMIA PEDIATRICA DE   3.5 DE DIAMETRO INTERNO</t>
  </si>
  <si>
    <t>CANULA DE TRAQUEOSTOMIA PEDIATRICA DE  3.0  DE DIAMETRO INTERNO</t>
  </si>
  <si>
    <t>CANULA FENESTRADO CON VALVULA FONATORIA   # 10</t>
  </si>
  <si>
    <t>CANULA FENESTRADO CON VALVULA FONATORIA   # 7</t>
  </si>
  <si>
    <t>CANULA FENESTRADO CON VALVULA FONATORIA   # 8</t>
  </si>
  <si>
    <t>CANULA FENESTRADO CON VALVULA FONATORIA   # 9</t>
  </si>
  <si>
    <t>CANULA PARA LARINGECTOMIA DE 10</t>
  </si>
  <si>
    <t xml:space="preserve">CANULA PARA LARINGECTOMIA DE 8 </t>
  </si>
  <si>
    <t>CANULA PARA LARINGECTOMIA DE 9</t>
  </si>
  <si>
    <t>FRESAS VISAO Y CUCHILLAS ANGULADAS  OTORRINO</t>
  </si>
  <si>
    <t xml:space="preserve"> VISAO CORTANTE DE 1.0MM, RECTA</t>
  </si>
  <si>
    <t>UND</t>
  </si>
  <si>
    <t xml:space="preserve"> VISAO CORTANTE DE 5.0MM, RECTA</t>
  </si>
  <si>
    <t xml:space="preserve"> VISAO CORTANTE DE 6.0MM, RECTA</t>
  </si>
  <si>
    <t xml:space="preserve"> VISAO DIAMANTE FINO 4.0MM, RECTA</t>
  </si>
  <si>
    <t xml:space="preserve"> VISAO DIAMANTE FINO 5.0MM, RECTA</t>
  </si>
  <si>
    <t xml:space="preserve"> VISAO DIAMANTE GRUESO 1.0MM, RECTA</t>
  </si>
  <si>
    <t xml:space="preserve"> VISAO DIAMANTE GRUESO 2.0MM, RECTA</t>
  </si>
  <si>
    <t xml:space="preserve"> VISAO DIAMANTE GRUESO 3.0MM, RECTA</t>
  </si>
  <si>
    <t xml:space="preserve"> VISAO DIAMANTE GRUESO 4.0MM, RECTA</t>
  </si>
  <si>
    <t xml:space="preserve"> VISAO DIAMANTE GRUESO 5.0MM, RECTA</t>
  </si>
  <si>
    <t>CUCHILLA LARÍNGEA PARA MICRODEBRIDADOR SKIMMER DE 2.9MM, 22CM DE LONG.</t>
  </si>
  <si>
    <t>CUCHILLA LARINGEA PARA MICRODEBRIDADOR TRICUT DE 4.0 MM 22 CM DE LONGITUD</t>
  </si>
  <si>
    <t>CUCHILLA MICRODEBRIDADOR CORTE  3.5MM</t>
  </si>
  <si>
    <t>CUCHILLA MICRODEBRIDADOR CORTE 12° 4MM</t>
  </si>
  <si>
    <t>CUCHILLA MICRODEBRIDADOR CORTE 40° 4MM</t>
  </si>
  <si>
    <t>CUCHILLA PARA MICRODEBRIDADOR INFERIOR TURBINATE DE 2.9MM, RECTA</t>
  </si>
  <si>
    <t>CUCHILLA PARA MICRODEBRIDADOR TRICUT DE 3.5MM, ANGULADA 120 GRADOS</t>
  </si>
  <si>
    <t>CUCHILLA PARA MICRODEBRIDADOR TRICUT DE 3.5MM, ANGULADA 60 GRADOS</t>
  </si>
  <si>
    <t>FRESA M4 CORTANTE ASB DE 4.0MM, ANGULADA DE 15 GRADOS</t>
  </si>
  <si>
    <t>FRESA M4 CORTANTE PARA DCR DE 4.0MM, ANGULADA DE 15 GRADOS</t>
  </si>
  <si>
    <t>FRESA M4 CORTANTE PARA SENO FRONTAL DE 3.0MM, ANGULADA DE 40 GRADOS</t>
  </si>
  <si>
    <t>FRESA M4 CORTANTE PARA SENO FRONTAL DE 3.6MM, ANGULADA DE 55 GRADOS</t>
  </si>
  <si>
    <t>FRESA M4 DIAMANTE ASB DE 3.2MM, ANGULADA DE 15 GRADOS</t>
  </si>
  <si>
    <t>FRESA M4 DIAMANTE ASB DE 5.0MM, ANGULADA DE 15 GRADOS</t>
  </si>
  <si>
    <t>FRESA M4 DIAMANTE PARA ATRESIA COANAL DE 4.0MM, ANGULADA DE 15 GRADOS</t>
  </si>
  <si>
    <t>FRESA M4 DIAMANTE PARA DCR DE 2.9MM, ANGULADA DE 20 GRADOS</t>
  </si>
  <si>
    <t>VISAO CORTANTE DE 2.0MM, RECTA</t>
  </si>
  <si>
    <t>VISAO CORTANTE DE 3.0MM, RECTA</t>
  </si>
  <si>
    <t>VISAO CORTANTE DE 4.0MM, RECTA</t>
  </si>
  <si>
    <t>VISAO CORTANTE DE 7.0MM, RECTA</t>
  </si>
  <si>
    <t>VISAO DIAMANTE 1.0MM, CURVA</t>
  </si>
  <si>
    <t>VISAO DIAMANTE 2.0MM, CURVA</t>
  </si>
  <si>
    <t>VISAO DIAMANTE 3.0MM, CURVA</t>
  </si>
  <si>
    <t>VISAO DIAMANTE FINO 0.5MM, RECTA</t>
  </si>
  <si>
    <t>VISAO DIAMANTE FINO 1.0MM, RECTA</t>
  </si>
  <si>
    <t>VISAO DIAMANTE FINO 2.0MM, RECTA</t>
  </si>
  <si>
    <t>VISAO DIAMANTE FINO 3.0MM, RECTA</t>
  </si>
  <si>
    <t>DILATACION TROMPA DE EUSTAQUIO</t>
  </si>
  <si>
    <t>CATETER CON BALON PARA DILATACION DE TROMPA DE EUSTAQUIO</t>
  </si>
  <si>
    <t>TAPON NASAL</t>
  </si>
  <si>
    <t xml:space="preserve">TAPON NASAL </t>
  </si>
  <si>
    <t xml:space="preserve">TAPON NASAL CON TUBO SILICONA
</t>
  </si>
  <si>
    <t>FRESAS DE NEUROCIRUGIA</t>
  </si>
  <si>
    <t>CUCHILLA F2 8TA23</t>
  </si>
  <si>
    <t>PAQUETE X 1</t>
  </si>
  <si>
    <t>FRESA GRANDE REF. 10BA60 (6.0MM)</t>
  </si>
  <si>
    <t>FRESA GRANDE REF. 9BA90 (9.0MM)</t>
  </si>
  <si>
    <t>FRESA MEDIANA REF. 10BA40 (4.0MM)</t>
  </si>
  <si>
    <t>FRESA PEQUEÑA  REF. 10BA20 (2.0MM)</t>
  </si>
  <si>
    <t>FRESA PEQUEÑA  REF. 9BA30 (3.0MM)</t>
  </si>
  <si>
    <t>CLIPS DE ANEURISMA</t>
  </si>
  <si>
    <t>CLIPS PARA ANEURISMAS CEREBRALES</t>
  </si>
  <si>
    <t>CAJA X 39</t>
  </si>
  <si>
    <t>COILS DE EMBOLIZACIÓN</t>
  </si>
  <si>
    <t xml:space="preserve">COILS DE PLATINO DESPRENDIBLES. PARA NEUROCIRUGIA </t>
  </si>
  <si>
    <t>MICROCATETER COMPATIBLE PARA COILS  SISTEMA 18</t>
  </si>
  <si>
    <t>MICROCATETER COMPATIBLE PARA COILS SISTEMA 10</t>
  </si>
  <si>
    <t>MICROGUIA INTRACEREBRAL</t>
  </si>
  <si>
    <t>SISTEMA DE LIBERACION  PARA MICROPCOILS, COMPATIBLE CON COILS DE PLATINO DESPRENDIBLES PARA NEUROCIRUGIA</t>
  </si>
  <si>
    <t>VALVULAS DE NEUROCIRUGIA</t>
  </si>
  <si>
    <t>CABLE PARA PINZA BIPOLAR (REUTILIZABLE COLOR GRIS REF. 30-1536).</t>
  </si>
  <si>
    <t>CATETER PERITONEAL</t>
  </si>
  <si>
    <t>CATETER SIMONDS</t>
  </si>
  <si>
    <t>CATETER VENTRICULAR</t>
  </si>
  <si>
    <t xml:space="preserve">CATETER VENTRICULAR CUBIERTO CON ANTIBIOTICO </t>
  </si>
  <si>
    <t>CATETER VERTEBRAL 4 FR</t>
  </si>
  <si>
    <t>CATETER VERTEBRAL DE 5 FR</t>
  </si>
  <si>
    <t>CONECTOR EN Y PARA NEUROCIRUGIA</t>
  </si>
  <si>
    <t xml:space="preserve">CONECTOR RECTO  PARA NEUROCIRUGIA </t>
  </si>
  <si>
    <t>ELECTRODO INTRAPARENQUIMATOSO</t>
  </si>
  <si>
    <t>IMPLANTE DE INJERTO DURAL DE COLAGENO BOVINO</t>
  </si>
  <si>
    <t>PAQUETE</t>
  </si>
  <si>
    <t>KIT BASICO PARA MONITORIZACION DE PIC CODMAN</t>
  </si>
  <si>
    <t>KIT CEMENTO OSEO</t>
  </si>
  <si>
    <t>CAJA X 60 GRS</t>
  </si>
  <si>
    <t>KIT DE VENTRICULOSTOMIA</t>
  </si>
  <si>
    <t>RESERVORIO DE OMAYA</t>
  </si>
  <si>
    <t>SISTEMA DE PROTECCION CEREBRAL</t>
  </si>
  <si>
    <t>VALVULA DE DERIVACION VENTRICULOPERITONEAL PROGRAMABLE PARA ADULTO</t>
  </si>
  <si>
    <t>VALVULA PARA DERIVACION VENTRICULAR PROGRAMABLE PEDIATRICA</t>
  </si>
  <si>
    <t>EMBOLIZACION NEUROCIRUGIA</t>
  </si>
  <si>
    <t>BALON DE ANGIOPLASTIA CAROTIDEO</t>
  </si>
  <si>
    <t>BALON PARA ANGIOPLASTIA CEREBRAL</t>
  </si>
  <si>
    <t>CJA X 1</t>
  </si>
  <si>
    <t>EVOH-DMSO VIAL</t>
  </si>
  <si>
    <t>MICROCATETER COMPATIBLE CON EVOH-DMSO</t>
  </si>
  <si>
    <t>MICROGUIA COMPATIBLE CON MICROCATETER PARA EVOH-DMSO</t>
  </si>
  <si>
    <t>STEN INTRACEREBRAL DE LIBERACIÓN ELECTROLITICA</t>
  </si>
  <si>
    <t>STENT CAROTIDEO AUTOEXPANDIBLE</t>
  </si>
  <si>
    <t>DIVERSIFICADOR DE FLUJO</t>
  </si>
  <si>
    <t>DIVERSOR DE FLUJO  CEREBRAL  CON KIT DE ENTREGA Y LIBERACIÓN</t>
  </si>
  <si>
    <t>SUTURA MECANICA</t>
  </si>
  <si>
    <t>ENDO GIA 30MM CARGA ARTICULADA VASCULAR/MEDIA PUNTA CURVA REF:EGIA30CTAVM</t>
  </si>
  <si>
    <t>ENDO GIA 45MM CARGA ARTICULADA VASCULAR/MEDIA PUNTA CURVA REF:EGIA45CTAVM</t>
  </si>
  <si>
    <t>ENDO GIA 60MM CARGA ARTICULADA VASCULAR/MEDIA PUNTA CURVA REF:EGIA60CTAVM</t>
  </si>
  <si>
    <t xml:space="preserve">GRAPADORA LINEAL 60MM  TEJIDO GRUESO                                                               </t>
  </si>
  <si>
    <t xml:space="preserve">GRAPADORA LINEAL CORTANTE GRANDE TEJIDO GRUESO 100MM                      </t>
  </si>
  <si>
    <t>GRAPADORA LINEAL CORTANTE GRANDE TEJIDO GRUESO 80MM-75 MM- 3,8</t>
  </si>
  <si>
    <t>GRAPADORA LINEAL CORTANTE GRANDE TEJIDO GRUESO 80MM-75 MM- 4,8</t>
  </si>
  <si>
    <t xml:space="preserve">GRAPADORA LINEAL CORTANTE GRANDE TEJIDO NORMAL 100MM                      </t>
  </si>
  <si>
    <t xml:space="preserve">GRAPADORA LINEAL CORTANTE GRANDE TEJIDO NORMAL 80MM -75MM-3,8                  </t>
  </si>
  <si>
    <t>GRAPADORA LINEAL CORTANTE MEDIANA TEJIDO NORMAL 55-60 MM</t>
  </si>
  <si>
    <t>GRAPADORA LINEAL CORTANTE MEDIANA TEJIDO VASCULAR 60mm-55</t>
  </si>
  <si>
    <t xml:space="preserve">GRAPADORA PARA PIEL 35 GANCHOS DESECHABLE </t>
  </si>
  <si>
    <t xml:space="preserve">GRAPADORA TA LINEAL 30MM PEQUEÑA                                       TEJIDO VASCULAR                                      </t>
  </si>
  <si>
    <t xml:space="preserve">GRAPADORA TA LINEAL 30MM PEQUEÑA TEJIDO GRUESO                                                                         </t>
  </si>
  <si>
    <t xml:space="preserve">GRAPADORA TA LINEAL 30MM PEQUEÑA TEJIDO NORMAL                                        </t>
  </si>
  <si>
    <t xml:space="preserve">GRAPADORA TA LINEAL 45MM TEJIDO GRUESO                                                        </t>
  </si>
  <si>
    <t xml:space="preserve">GRAPADORA TA LINEAL 55MM TEJIDO GRUESO ROTICULADORA               </t>
  </si>
  <si>
    <t xml:space="preserve">GRAPADORA TA LINEAL 60MM  TEJIDO NORMAL                                                                                    </t>
  </si>
  <si>
    <t xml:space="preserve">PISTOLA EEA DST GRAPADORA CIRCULAR EEA 21MM                                                     </t>
  </si>
  <si>
    <t xml:space="preserve">PISTOLA EEA DST GRAPADORA CIRCULAR EEA 25MM                                                         </t>
  </si>
  <si>
    <t xml:space="preserve">PISTOLA EEA DST GRAPADORA CIRCULAR EEA 28MM                                                         </t>
  </si>
  <si>
    <t xml:space="preserve">PISTOLA EEA DST GRAPADORA CIRCULAR EEA 31MM                                                          </t>
  </si>
  <si>
    <t xml:space="preserve">PISTOLA GRAPADORA CIRCULAR 21MM GRAPA 3.5MM AZUL </t>
  </si>
  <si>
    <t xml:space="preserve">PISTOLA GRAPADORA CIRCULAR 21MM GRAPA 48MM VERDE LONGITUD  INSTRUMENTO XL -35CM </t>
  </si>
  <si>
    <t xml:space="preserve">PISTOLA GRAPADORA CIRCULAR 25MM GRAPA 3.5MM AZUL </t>
  </si>
  <si>
    <t xml:space="preserve">PISTOLA GRAPADORA CIRCULAR 25MM GRAPA 48MM VERDE LONGITUD  INSTRUMENTO XL -35CM </t>
  </si>
  <si>
    <t xml:space="preserve">PISTOLA GRAPADORA CIRCULAR 28MM GRAPA 48MM VERDE LONGITUD  INSTRUMENTO XL -35CM </t>
  </si>
  <si>
    <t xml:space="preserve">PISTOLA GRAPADORA CIRCULAR 31MM GRAPA 4.8MM VERDE LONGITUD INSTRUMENTO XL - 35CM </t>
  </si>
  <si>
    <t xml:space="preserve">PISTOLA GRAPADORA CIRCULAR 33MM GRAPA 4.8MM VERDE LONGITUD INSTRUMENTO 22CM </t>
  </si>
  <si>
    <t xml:space="preserve">PISTOLA LINEAL CORTANTE PARA USO EN CIRUGIA ABIERTA  CON CABEZOTE MOVIL DE 12MM                                                </t>
  </si>
  <si>
    <t xml:space="preserve">PISTOLA LINEAL CORTANTE PARA USO LAPAROSCOPICO CON CABEZOTE MOVIL DE 12mm                                                     </t>
  </si>
  <si>
    <t xml:space="preserve">PISTOLA LINEAL CORTANTE PARA USO LAPAROSCOPICO XL MOVIL                                         </t>
  </si>
  <si>
    <t>RECARGA DE 60MM ARTICULADA CUBRE TEJIDO NORMAL/GRUESO CURVA EN LA PUNTA REF:EGIA45CTAMT</t>
  </si>
  <si>
    <t>RECARGA DE 60MM ARTICULADA CUBRE TEJIDO NORMAL/GRUESO CURVA EN LA PUNTA REF:EGIA60CTAMT</t>
  </si>
  <si>
    <t>RECARGA LINEAL CORTANTE CON 3 ALTURAS DE GRAPA CURVA DE 60MM</t>
  </si>
  <si>
    <t>RECARGA LINEAL CORTANTE ENDOSCOPICA ARTICULABLE GRANDE CUBRE RANGO DE TEJIDO GRUESO-EXTRA GRUESO REF: EGIA60AXT</t>
  </si>
  <si>
    <t>RECARGA LINEAL CORTANTE ENDOSCOPICA ARTICULABLE GRANDE CUBRE RANGO DE TEJIDO NORMAL-GRUESO REF: EGIA60AMT</t>
  </si>
  <si>
    <t>RECARGA LINEAL CORTANTE ENDOSCOPICA ARTICULABLE GRANDE CUBRE RANGO DE TEJIDO VASCULAR-NORMAL REF: EGIA60AVM</t>
  </si>
  <si>
    <t>RECARGA LINEAL CORTANTE ENDOSCOPICA ARTICULABLE MEDIANA CUBRE RANGO DE TEJIDO NORMAL-GRUESO REF: EGIA45AMT</t>
  </si>
  <si>
    <t>RECARGA LINEAL CORTANTE ENDOSCOPICA ARTICULABLE MEDIANA CUBRE RANGO DE TEJIDO VASCULAR-NORMAL REF: EGIA45AVM</t>
  </si>
  <si>
    <t xml:space="preserve">1196490767      </t>
  </si>
  <si>
    <t>RECARGA LINEAL CORTANTE ENDOSCOPICA ARTICULABLE PEQUEÑA CUBRE RANGO DE TEJIDO NORMAL-GRUESO REF: EGIA30AMT</t>
  </si>
  <si>
    <t>RECARGA LINEAL CORTANTE ENDOSCOPICA ARTICULABLE PEQUEÑA CUBRE RANGO DE TEJIDO VASCULAR-NORMAL REF: EGIA30AVM</t>
  </si>
  <si>
    <t xml:space="preserve">RECARGA LINEAL CORTANTE GRANDE PARA PISTOLA  LAPAROSCOPICA DE TEJIDO GRUESO CABEZOTE RECTA                                                                               </t>
  </si>
  <si>
    <t xml:space="preserve">RECARGA LINEAL CORTANTE GRANDE PARA PISTOLA LAPAROSCOPICA DE TEJIDO GRUESO CABEZOTE ROTICULADORA                                         </t>
  </si>
  <si>
    <t>RECARGA LINEAL CORTANTE GRANDE PARA PISTOLA LAPAROSCOPICA DE TEJIDO NORMAL CABEZOTE RECTA</t>
  </si>
  <si>
    <t xml:space="preserve">RECARGA LINEAL CORTANTE GRANDE PARA PISTOLA LAPAROSCOPICA DE TEJIDO NORMAL CABEZOTE ROTICULADORA                        </t>
  </si>
  <si>
    <t xml:space="preserve">RECARGA LINEAL CORTANTE GRANDE PARA PISTOLA LAPAROSCOPICA DE TEJIDO VASCULAR CABEZOTE RECTA  </t>
  </si>
  <si>
    <t xml:space="preserve">RECARGA LINEAL CORTANTE GRANDE PARA PISTOLA LAPAROSCOPICA DE TEJIDO VASCULAR CABEZOTE ROTICULADORA                            </t>
  </si>
  <si>
    <t xml:space="preserve">RECARGA LINEAL CORTANTE GRANDE TEJIDO GRUESO 100MM                                   </t>
  </si>
  <si>
    <t xml:space="preserve">RECARGA LINEAL CORTANTE GRANDE TEJIDO GRUESO 80 MM - 75                            </t>
  </si>
  <si>
    <t xml:space="preserve">RECARGA LINEAL CORTANTE GRANDE TEJIDO NORMAL 100MM                                   </t>
  </si>
  <si>
    <t xml:space="preserve">RECARGA LINEAL CORTANTE GRANDE TEJIDO NORMAL 80 MM - 75                                </t>
  </si>
  <si>
    <t xml:space="preserve">RECARGA LINEAL CORTANTE MEDIANA PARA PISTOLA LAPAROSCOPICA DE TEJIDO NORMAL CABEZOTE RECTO                                     </t>
  </si>
  <si>
    <t xml:space="preserve">RECARGA LINEAL CORTANTE MEDIANA PARA PISTOLA LAPAROSCOPICA DE TEJIDO VASCULAR CABEZOTE RECTO 45,2,5                                     </t>
  </si>
  <si>
    <t xml:space="preserve">RECARGA LINEAL CORTANTE MEDIANA PARA PISTOLA LAPAROSCOPICA DE TEJIDO VASCULAR CABEZOTE ROTICULADORA                        </t>
  </si>
  <si>
    <t xml:space="preserve">RECARGA LINEAL CORTANTE MEDIANA TEJIDO NORMAL 60MM                                                                                 </t>
  </si>
  <si>
    <t xml:space="preserve">RECARGA LINEAL CORTANTE MEDIANA TEJIDO VASCULAR 60MM-55                          </t>
  </si>
  <si>
    <t xml:space="preserve">RECARGA LINEAL CORTANTE PEQUEÑA PARA PISTOLA LAPAROSCOPICA DE TEJIDO NORMAL CABEZOTE RECTO                                                                                  </t>
  </si>
  <si>
    <t xml:space="preserve">RECARGA LINEAL GRANDE                                                         TEJIDO NORMAL 60MM                                                                </t>
  </si>
  <si>
    <t>RECARGA LINEAL GRANDE TEJIDO GRUESO 60 MM</t>
  </si>
  <si>
    <t xml:space="preserve">RECARGA LINEAL MEDIANA                                                       TEJIDO GRUESO 45MM                              </t>
  </si>
  <si>
    <t xml:space="preserve">RECARGA LINEAL MEDIANA TEJIDO NORMAL 45MM                                                             </t>
  </si>
  <si>
    <t xml:space="preserve">RECARGA LINEAL PEQUEÑA TEJIDO GRUESO 30mm              </t>
  </si>
  <si>
    <t xml:space="preserve">RECARGA LINEAL PEQUEÑA TEJIDO NORMAL 30MM                                                                                             </t>
  </si>
  <si>
    <t xml:space="preserve">RECARGA LINEAL PEQUEÑA TEJIDO VASCULAR 30MM                                                    </t>
  </si>
  <si>
    <t xml:space="preserve">YUNQUE ACCESORIO VIA TRANS-ORAL PARA GRAPADORA CIRCULAR 21MM </t>
  </si>
  <si>
    <t xml:space="preserve">YUNQUE ACCESORIO VIA TRANS-ORAL PARA GRAPADORA CIRCULAR 25MM </t>
  </si>
  <si>
    <t xml:space="preserve">LAPAROSCOPIA </t>
  </si>
  <si>
    <t xml:space="preserve">AGUJA DE CIERRE INCISION DE TROCAR                                </t>
  </si>
  <si>
    <t xml:space="preserve">AGUJA DE VERRES 120MM PARA INSUFLACION                             </t>
  </si>
  <si>
    <t xml:space="preserve">APLICADOR DE CLIPS PARA FIJACION DE MALLAS 5MM LAPAROSCOPICO                                                                                           </t>
  </si>
  <si>
    <t>AUTOSONIX HOOK</t>
  </si>
  <si>
    <t xml:space="preserve">CANULA DE IRRIGACION SUCCION ESPATULA 5MM MONOPOLAR      </t>
  </si>
  <si>
    <t xml:space="preserve">CANULA DE IRRIGACION SUCCION GANCHO 5MM MONOPOLAR  </t>
  </si>
  <si>
    <t xml:space="preserve">DESCARTABLE PARA PINZA SELLADORA GRANDE XTD                </t>
  </si>
  <si>
    <t xml:space="preserve">DESCARTABLE PARA PINZA SELLADORA GRANDE XTD DE ACTIVACION MANUAL                                                                          </t>
  </si>
  <si>
    <t xml:space="preserve">DESCARTABLE PARA PINZA SELLADORA MEDIANA MAX                                                                               </t>
  </si>
  <si>
    <t xml:space="preserve">DESCARTABLE PARA PINZA SELLADORA MEDIANA MAX DE ACTIVACION MANUAL LS3092                                                                              </t>
  </si>
  <si>
    <t>DISECTOR ARTICULADO DE USO ÚNICO CON CAUTERIO MONOPOLAR CODIGO:SILSDISSECT36</t>
  </si>
  <si>
    <t>DISECTOR ARTICULADO DE USO ÚNICO CON CAUTERIO MONOPOLAR,  EXTRA LARGO CÓDIGO:SILSDISSECT46</t>
  </si>
  <si>
    <t>DISECTOR LAPAROSCOPICO PARA ULTRASONIDO</t>
  </si>
  <si>
    <t>DISPOSITIVO PARA LIGADURA EN LOOP LAPAROSCOPICO DE 5 MM</t>
  </si>
  <si>
    <t xml:space="preserve">ELECTRODO MONOPOLAR GANCHO O ESPATULA 5 MM LAPAROSCOPICO                                        </t>
  </si>
  <si>
    <t xml:space="preserve">ELECTRODO PARA RADIOABLACION DE 10-2.5 CM Y EXPOSICION DE 7-30 MM </t>
  </si>
  <si>
    <t>ELECTRODO PARA RADIOABLACION DE 10-2.5CM TIPO CLUSTER</t>
  </si>
  <si>
    <t xml:space="preserve">ENDOCLINCH PINZA GRASPER CON DIENTE PRONUNCIADO DE 5MM                                                 </t>
  </si>
  <si>
    <t xml:space="preserve">ENDOSTITCH 10MM, ENDOSUTURADOR                                      </t>
  </si>
  <si>
    <t>GANCHO ARTICULADO DE USO ÚNICO CON   CAUTERIO MONOPOLAR, EXTRA LARGO CÓDIGO:SILSHOOK46</t>
  </si>
  <si>
    <t>GANCHO ARTICULADO DE USO ÚNICO CON CAUTERIO MONOPOLAR CÓDIGO:SILSHOOK36</t>
  </si>
  <si>
    <t>LAPIZ DE ELECTROBISTURI ACTIVACION MANUAL PARA CONTROL DE POTENCIAS DESDE EL CAMPO QUIRURGICO</t>
  </si>
  <si>
    <t xml:space="preserve">PARCHES PARA RADIOABLACION </t>
  </si>
  <si>
    <t xml:space="preserve">PINZA APLICADORA DE CLIPS 10MM                                                    </t>
  </si>
  <si>
    <t xml:space="preserve">PINZA APLICADORA DE CLIPS 5MM                                                                   </t>
  </si>
  <si>
    <t xml:space="preserve">PINZA BABCOCK 10MM </t>
  </si>
  <si>
    <t xml:space="preserve">PINZA DE SELLADO Y CORTE ATLAS SHORT DE ACTIVACION MANUAL </t>
  </si>
  <si>
    <t xml:space="preserve">PINZA DE SELLADO Y CORTE IMPACT </t>
  </si>
  <si>
    <t xml:space="preserve">PINZA DE SELLADO Y CORTE LAPAROSCOPICA 5MM CON FUNCION MONOPOLAR </t>
  </si>
  <si>
    <t>PINZA DE SELLADO Y CORTE V DE ACTIVACION MANUAL</t>
  </si>
  <si>
    <t xml:space="preserve">PINZA DESCARTABLE SELLADORA PARA CABEZA Y CUELLO                                                      </t>
  </si>
  <si>
    <t xml:space="preserve">PINZA DESCARTABLE SELLADORA PARA UROLOGIA                      </t>
  </si>
  <si>
    <t xml:space="preserve">PINZA DISECTORA LAPAROSCOPICA CURVA CON MONOPOLAR DE 5MM                                                         </t>
  </si>
  <si>
    <t xml:space="preserve">PINZA EXTRACTORA PARA GRAPAS DE PIEL                                   </t>
  </si>
  <si>
    <t xml:space="preserve">PINZA GRASPER CON SISTEMA CIERRE CREMALLERA DE 5MM        </t>
  </si>
  <si>
    <t>PINZA PARA SELLADO DE VASOS DE 5MM CORTA PARA CIRUGÍA ABIERTA.</t>
  </si>
  <si>
    <t xml:space="preserve">PINZA ROTICULADORA ENDODISSECT 5MM                                     </t>
  </si>
  <si>
    <t xml:space="preserve">PINZA ROTICULADORA GRASPER 5MM                                     </t>
  </si>
  <si>
    <t>PINZA SELLADORA  LAPAROSCOPICA DE 5 MM CON CORTE</t>
  </si>
  <si>
    <t>PINZA SELLADORA LAPAROSCOPICA DE 10 MM CON CORTE</t>
  </si>
  <si>
    <t xml:space="preserve">PINZA SELLADORA LAPAROSCOPICA DE 5 MM                          </t>
  </si>
  <si>
    <t>PINZA SELLADORA LAPAROSCOPICA DE 5 MM CON CORTE</t>
  </si>
  <si>
    <t xml:space="preserve">RECARGA 1 HEBRA ENDOSTITCH                                            </t>
  </si>
  <si>
    <t xml:space="preserve">RECARGA TRIPLE ENDOSTITCH                                         </t>
  </si>
  <si>
    <t xml:space="preserve">RETRACTOR ESOFAGICO 10MM                      </t>
  </si>
  <si>
    <t>SISTEMA DE PUERTO DE INCISION UNICA 12 MM</t>
  </si>
  <si>
    <t>SISTEMA DE PUERTO DE INCISION UNICA 5 MM</t>
  </si>
  <si>
    <t xml:space="preserve">SUJETADOR ARTICULADO DE USO ÚNICO  EXTRA LARGO CÓDIGO:SILSCLINCH46 </t>
  </si>
  <si>
    <t>SUJETADOR ARTICULADO DE USO ÚNICO CÓDIGO:SILSCLINCH36</t>
  </si>
  <si>
    <t>TIJERA ARTICULADA DE USO ÚNICO CON CAUTERIO MONOPOLAR CÓDIGO:SILSSHEAR36</t>
  </si>
  <si>
    <t xml:space="preserve">TIJERA LAPAROSCOPICA CURVA CON MONOPOLAR DE 5MM                                                                                                                     </t>
  </si>
  <si>
    <t xml:space="preserve">TIJERA LAPAROSCOPICA LONG 5MM                                           </t>
  </si>
  <si>
    <t xml:space="preserve">TIJERA ROTICULADORA ENDOSHEARS 5MM                                     </t>
  </si>
  <si>
    <t xml:space="preserve">TIJERA ULTRASHEARS EQUIPO AUTOSONIX 5MM 30 CM LONG      </t>
  </si>
  <si>
    <t>TIJERAS ARTICULADAS DE USO ÚNICO CON CAUTERIO MONOPOLAR   , EXTRA LARGAS CÓDIGO:SILSSHEAR46</t>
  </si>
  <si>
    <t xml:space="preserve">TROCAR 5-12 150 MM LONG                                                            </t>
  </si>
  <si>
    <t xml:space="preserve">TROCAR CON VISION ENTRADA 5-12mm                                            </t>
  </si>
  <si>
    <t xml:space="preserve">TROCAR DE TORAX THORACOPORT 11,5MM CAMISA CORRUGADA                                 </t>
  </si>
  <si>
    <t xml:space="preserve">TROCAR SIN CUCHILLA 15 MM </t>
  </si>
  <si>
    <t>TROCAR SIN CUCHILLA 5 MM SHORT</t>
  </si>
  <si>
    <t>TROCAR SIN CUCHILLA 5 MM X 100MM</t>
  </si>
  <si>
    <t xml:space="preserve">TROCAR SIN CUCHILLA 5-12 MM 100 MM </t>
  </si>
  <si>
    <t>TROCAR SIN CUCHILLA 5-12 MM 150 MM LONG</t>
  </si>
  <si>
    <t>TROCAR VERSAPORT V2 DE 5-12MM CONSTA DE 1 PUNZON+2 CAMISAS</t>
  </si>
  <si>
    <t>TROCAR VERSAPORT V2 DE 5MM CONSTA DE 1 PUNZON+2 CAMISAS</t>
  </si>
  <si>
    <t>KIT TROCAR  5MM</t>
  </si>
  <si>
    <t>KIT TROCAR  5MM -12</t>
  </si>
  <si>
    <t>KIT PINZAS DE LAPAROSCOPIA</t>
  </si>
  <si>
    <t>KIT ELECTROCIRUGIA</t>
  </si>
  <si>
    <t>APOYO LAPAROSCOPIA</t>
  </si>
  <si>
    <t>DISPOSITIVO  PARA CIRUGIA POR PUERTO UNICO, SE COMPONE DE UNA CUBIERTA DE GELSEAL CON UNA LLAVE DE INSUFLACION Y UNA DE EVAC UACION DE HUMO, ETC. SISTEMA GELPOIN.</t>
  </si>
  <si>
    <t>DISPOSITIVO DE ACCESO LAPAROSCOPICO ABDOMINAL, PARA PERMITIR EL ACCESO DE LA MANO DEL CIRUJANO Y EL INSTRUMENTAL, CONSERVANDO EL NEUMOPERITONEO DURANTE LA CIRUGIA LAPAROSCOPICA.</t>
  </si>
  <si>
    <t>PORTADORA UNIVERSAL DE CLIPS X 5MM EPIX</t>
  </si>
  <si>
    <t>SISTEMA DE RECOLECCION DE ESPECÍMENES DE 10MM INZII</t>
  </si>
  <si>
    <t>SISTEMA DE RECOLECCION DE ESPECÍMENES DE 12-15MM INZII</t>
  </si>
  <si>
    <t>SISTEMA DE RECOLECCION DE ESPECÍMENES DE 5MM INZII</t>
  </si>
  <si>
    <t>SISTEMA TROCAR KII CON CUCHILLA PROTEGIDA,LISO, FIJACION AVANZADA DE 11MMX100MM(1 CANULA LISA/FIJACION AVANZADA, OBTURADOR CHUCHILLA PLANA PROTEGIDA+SELLO KII Y VALVULA PARA GAS)</t>
  </si>
  <si>
    <t>SISTEMA TROCAR KII CON CUCHILLA PROTEGIDA,LISO, FIJACION AVANZADA DE 12MMX100MM(1 CANULA LISA/FIJACION AVANZADA, OBTURADOR CHUCHILLA PLANA PROTEGIDA+SELLO KII Y VALVULA PARA GAS)</t>
  </si>
  <si>
    <t>SISTEMA TROCAR KII CON CUCHILLA PROTEGIDA,LISO, FIJACION AVANZADA DE 5MMX100MM(1 CANULA LISA/FIJACION AVANZADA, OBTURADOR CHUCHILLA PLANA PROTEGIDA+SELLO KII Y VALVULA PARA GAS)</t>
  </si>
  <si>
    <t>SISTEMA TROCAR KII FIOS PRIMERA ENTRADA CON CANULA ROSCADA EN Z DE 12MMX100MM</t>
  </si>
  <si>
    <t>SISTEMA TROCAR KII FIOS, PRIMERA ENTRADA, CANULA ROSCADA EN Z DE 11MMX100MM. PAQUETE X1 CANULAS ROSCADA EN Z +OBTURADOR OPTICO SIN CUCHILLA CON PUERTO PARA LENTE +SELLO KII Y VALVULA PARA GAS.</t>
  </si>
  <si>
    <t>SISTEMA TROCAR KII FIOS, PRIMERA ENTRADA, CANULA ROSCADA EN Z DE 5MMX100MM. PAQUETE X 2CANULAS ROSCADAS EN Z + 2SELLOS KII CON VALVULAS PARA GAS, 1 OBTURADOR SIN CUCHILLAS CON PUERTO PARA LENTE.</t>
  </si>
  <si>
    <t>SISTEMA TROCAR KII OPTICO SEPARADOR LISO FIJACION AVANZADA  DE 11MMX100MM</t>
  </si>
  <si>
    <t>SISTEMA TROCAR KII OPTICO SEPARADOR LISO FIJACION AVANZADA  DE 5MMX100MM</t>
  </si>
  <si>
    <t xml:space="preserve">TROCAR 15MM CON REDUCTORES DE 5MM y 12MM INCLUIDO </t>
  </si>
  <si>
    <t xml:space="preserve">TROCAR 5   100 MM </t>
  </si>
  <si>
    <t xml:space="preserve">TROCAR 12 100 MM </t>
  </si>
  <si>
    <t xml:space="preserve">MALLAS QUIRURGICAS </t>
  </si>
  <si>
    <t xml:space="preserve">DISPOSITIVO DE  FIJACION DE ANCLAJE. ABSORBIBLE DE 5MM PARA CIRUGIA ABIERTA </t>
  </si>
  <si>
    <t>DISPOSITIVO DE  FIJACION DE ANCLAJE. ABSORBIBLE DE 5MM, 25 FIJADORES</t>
  </si>
  <si>
    <t>DISPOSITIVO DE  FIJACION DE ANCLAJE. ABSORBIBLE DE 5MM, DE 12 FIJADORES</t>
  </si>
  <si>
    <t>MALLA 10X15CMS PLANA  POLIPROPILENO Y POLIGRECAPRONE, PARCIALMENTE ABSORBIBLE</t>
  </si>
  <si>
    <t>MALLA 10X15CMS PLANA OLIGLACTIN 910 Y POLIPROPILENO</t>
  </si>
  <si>
    <t>MALLA DE  POLIGRECAPRONE Y POLIPROPILENO 30X30CM PLANA PARCIALMENTE ABSORBIBLE, MALLA DE BAJA DENSIDAD</t>
  </si>
  <si>
    <t>MALLA DE 10X15CM OVALADA BAJA DENSIDAD. EN CELULOSA OXIDADA REGENERADA Y MALLA BLANDA DE POLIPROPILENO Y POLIDIOXANONA</t>
  </si>
  <si>
    <t>MALLA DE 15X15CM PLANA DE POLIPROPILENO Y POLIGRECAPRONE PARCIALMENTE ABSORBIBLE BAJA DENSIDAD</t>
  </si>
  <si>
    <t>MALLA DE 15X15CM PLANA POLIGLACTIN 910 Y POLIPROPILENO PLANA</t>
  </si>
  <si>
    <t>MALLA DE 15X20CM OVALADA BAJA DENSIDAD. EN CELULOSA OXIDADA REGENERADA Y MALLA BLANDA DE POLIPROPILENO Y POLIDIOXANONA</t>
  </si>
  <si>
    <t>MALLA DE 20X30 CM RECTANGULAR BAJA DENSIDAD. EN CELULOSA OXIDADA REGENERADA Y MALLA BLANDA DE POLIPROPILENO Y POLIDIOXANONA</t>
  </si>
  <si>
    <t>MALLA DE 6X11CMS PLANA EN POLIPROPILENO Y POLIGRECAPRONE.</t>
  </si>
  <si>
    <t>MALLA DE POLIGLACTIN 910 DE 15X15CM CUADRADA ABSORBIBLE</t>
  </si>
  <si>
    <t>MALLA DE POLIGLACTIN 910 Y POLIPROPILENO DE 30X30CM PLANA</t>
  </si>
  <si>
    <t>MALLA DE POLIGRECAPRONE Y POLIPROPILENO 10X12CM PLANA PARCIALMENTE ABSORBIBLE, MALLA DE BAJA DENSIDAD</t>
  </si>
  <si>
    <t>MALLA DE POLIGRECAPRONE Y POLIPROPILENO DE 15X30 PLANA PARCIALMENTE ABSORBIBLE DE  BAJA DENSIDAD.</t>
  </si>
  <si>
    <t>MALLA QUIRURGICA DE 20X25 OVAL BAJA DENSIDAD EN CELULOSA OXIDADA REGENERADA Y MALLA BLANDA DE POLIPROPILENO Y POLIDIOXANONA</t>
  </si>
  <si>
    <t xml:space="preserve">MALLA QUIRURGICA EN CELULOSA OXIDADA REGENERADA Y MALLA BLANDA DE POLIPROPILENO Y POLIDIOXANONA  DE 10X15CM OVAL. BAJA DENSIDAD </t>
  </si>
  <si>
    <t>MALLA SEPARADORA DE TEJIDO  15X15CM CUADRADA BAJA DENSIDAD. EN CELULOSA OXIDADA REGENERADA Y MALLA BLANDA DE POLIPROPILENO Y POLIDIOXANONA</t>
  </si>
  <si>
    <t>MALLA SEPARADORA DE TEJIDO  30,5X 30,5CM RECTANGULAR BAJA DENSIDAD. EN CELULOSA OXIDADA REGENERADA Y MALLA BLANDA DE POLIPROPILENO Y POLIDIOXANONA</t>
  </si>
  <si>
    <t>MALLA SEPARADORA DE TEJIDO  7,5X 15CM RECTANGULAR BAJA DENSIDAD. EN CELULOSA OXIDADA REGENERADA Y MALLA BLANDA DE POLIPROPILENO Y POLIDIOXANONA</t>
  </si>
  <si>
    <t>MALLA SEPARADORA DE TEJIDOS COMPUESTA DE POLIDIOXANONA  POLIGLECAPRONE Y POLIPROPILENO DE 12X15CM OVALADA Y/O HEXAGONAL    PARA CIRUGIA ABIERTA</t>
  </si>
  <si>
    <t>MALLA SEPARADORA DE TEJIDOS COMPUESTA DE POLIDIOXANONA  POLIGLECAPRONE Y POLIPROPILENO DE 15 X25CM OVALADA Y/O HEXAGONAL    PARA CIRUGIA ABIERTA</t>
  </si>
  <si>
    <t>MALLA SEPARADORA DE TEJIDOS COMPUESTA DE POLIDIOXANONA  POLIGLECAPRONE Y POLIPROPILENO DE 15X20CM OVALADA Y/O HEXAGONAL    PARA CIRUGIA ABIERTA</t>
  </si>
  <si>
    <t>MALLA SEPARADORA DE TEJIDOS COMPUESTA DE POLIDIOXANONA  POLIGLECAPRONE Y POLIPROPILENO DE 20X30CM OVALADA Y/O HEXAGONAL    PARA CIRUGIA ABIERTA</t>
  </si>
  <si>
    <t>MALLA SEPARADORA DE TEJIDOS COMPUESTA DE POLIDIOXANONA  POLIGLECAPRONE Y POLIPROPILENO DE 25X37,5 CM OVALADA Y/O HEXAGONAL    PARA CIRUGIA ABIERTA</t>
  </si>
  <si>
    <t>MALLA SEPARADORA DE TEJIDOS COMPUESTA DE POLIDIOXANONA, POLIPROPILENO Y POLIGLECAPRONE DE 10X10 CM OVALADA  Y/O HEXAGONAL, BAJA DENSIDAD PARA CIRUGIA ABIERTA, PARCIALMENTE ABSORBIBLE</t>
  </si>
  <si>
    <t>SISTEMA TRIDIMENSIONAL PARA HERNIA INGUINAL OVALADA</t>
  </si>
  <si>
    <t>SISTEMA TRIDIMENSIONAL PARA HERNIA INGUINAL TAMAÑO GRANDE</t>
  </si>
  <si>
    <t>SISTEMA TRIDIMENSIONAL PARA HERNIA INGUINAL TAMAÑO MEDIANO</t>
  </si>
  <si>
    <t xml:space="preserve">APOSITO PARA EL TRATAMIENTO DE HERIDAS </t>
  </si>
  <si>
    <t>APOSITO  ABDOMINAL PARA EL TRATAMIENTO DE HERIDAS POR CIERRE ASISTIDO AL VACIO POR PRESION  NEGATIVA</t>
  </si>
  <si>
    <t>CAJAX10 UNIDADES</t>
  </si>
  <si>
    <t>APOSITO  PARA EL TRATAMIENTO DE HERIDAS POR CIERRE ASISTIDO AL VACIO POR PRESION  SUBATMOSFERICA. MEDIDAS  18X12.4X3.3CM</t>
  </si>
  <si>
    <t>CAJA X 10 UNIDADES</t>
  </si>
  <si>
    <t xml:space="preserve"> APOSITO EXTRA LARGO  PARA EL TRATAMIENTO DE HERIDAS POR CIERRE ASISTIDO AL VACIO POR PRESION  SUBATMOSFERICA.</t>
  </si>
  <si>
    <t>CAJAX5 UNIDADES</t>
  </si>
  <si>
    <t xml:space="preserve">APOSITO  DE PLATA PARA EL TRATAMIENTO DE HERIDAS POR CIERRE ASISTIDO AL VACIO POR PRESION  SUBATMOSFERICA.MEDIDAS 10X7.5X3CM </t>
  </si>
  <si>
    <t xml:space="preserve">APOSITO  DE PLATA PARA EL TRATAMIENTO DE HERIDAS POR CIERRE ASISTIDO AL VACIO POR PRESION  SUBATMOSFERICA.MEDIDAS 18X12,4X3,3CM </t>
  </si>
  <si>
    <t>APOSITO  DE PLATA PARA EL TRATAMIENTO DE HERIDAS POR CIERRE ASISTIDO AL VACIO POR PRESION  SUBATMOSFERICA.MEDIDAS 25,6X15X3,2</t>
  </si>
  <si>
    <t>APOSITO  PARA EL TRATAMIENTO DE HERIDAS POR CIERRE ASISTIDO AL VACIO POR PRESION  SUBATMOSFERICA. MEDIDAS 25.6X15X3.3.CM</t>
  </si>
  <si>
    <t xml:space="preserve">APOSITO  PARA EL TRATAMIENTO DE HERIDAS POR CIERRE ASISTIDO AL VACIO POR PRESION  SUBATMOSFERICA.MEDIDAS 10X7.5X3.3CM </t>
  </si>
  <si>
    <t>APOSITO BLANCO PARA EL TRATAMIENTO DE HERIDAS  POR CIERRE ASISTIDO AL VACIO POR PRESION SUBATMOSFERICA MEDIDAS DE 10*15</t>
  </si>
  <si>
    <t>APOSITO BLANCO PARA EL TRATAMIENTO DE HERIDAS  POR CIERRE ASISTIDO AL VACIO POR PRESION SUBATMOSFERICA MEDIDAS DE 10*7.5</t>
  </si>
  <si>
    <t>CONECTOR EN Y</t>
  </si>
  <si>
    <t>RECOLECTOR DE FLUIDOS  DE 1000 C C</t>
  </si>
  <si>
    <t>RECOLECTOR DE FLUIDOS  DE 300 C C</t>
  </si>
  <si>
    <t>RECOLECTOR DE FLUIDOS  DE 500 C C</t>
  </si>
  <si>
    <t xml:space="preserve">PLACAS Y ELECTROBISTURIS </t>
  </si>
  <si>
    <t xml:space="preserve">ELECTRODO  MONOPOLAR PEDIATRICO COMPATIBLE CON LA TECNOLOGIA DE LA INSTITUCION </t>
  </si>
  <si>
    <t xml:space="preserve">ELECTRODO LARGO MONOPOLAR COMPATIBLE CON LA TECNOLOGIA DE LA INSTITUCION </t>
  </si>
  <si>
    <t xml:space="preserve">LAPICES PARA ELECTROBISTURI </t>
  </si>
  <si>
    <t>PLACA DESECHABLE CON CABLE PARA UNIDAD DE ELECTRO ADULTO</t>
  </si>
  <si>
    <t>PLACA DESECHABLE CON CABLE PARA UNIDAD DE ELECTRO NEONATAL</t>
  </si>
  <si>
    <t>PLACA DESECHABLE CON CABLE PARA UNIDAD DE ELECTRO PEDIATRICA</t>
  </si>
  <si>
    <t>SISTEMA DE DRENAJE</t>
  </si>
  <si>
    <t>KIT SISTEMA DE DRENAJE EN SILICONA PARA RECOLECCION DE FLUIDOS , TAMAÑO MEDIANO</t>
  </si>
  <si>
    <t>KIT SISTEMA DE DRENAJE EN SILICONA PARA RECOLECCION DE FLUIDOS TAMAÑO PEQUEÑO</t>
  </si>
  <si>
    <t>SISTEMA DE DRENAJE 3,2</t>
  </si>
  <si>
    <t xml:space="preserve">SISTEMA DE DRENAJE 4.8 </t>
  </si>
  <si>
    <t>SISTEMA DE DRENAJE 6,4</t>
  </si>
  <si>
    <t xml:space="preserve">SISTEMA CERRADO DE TORAX </t>
  </si>
  <si>
    <t>SISTEMA DE DRENAJE  CERRADO TORÁX ADULTO 2000 A 2400CC</t>
  </si>
  <si>
    <t>SISTEMA DE DRENAJE  PEDIATRICO CERRADO TORÁX DE  1100 A 1900CC</t>
  </si>
  <si>
    <t>JUEGO DESECHABLE DE CALENTAMIENTO DE FLUIDOS Y SANGRE</t>
  </si>
  <si>
    <t>EQUIPO PARA INFUSION D1100 PARA ADMINISTRACION RAPIDA DE FLUIDOS</t>
  </si>
  <si>
    <t>HEMOSTATICOS</t>
  </si>
  <si>
    <t xml:space="preserve">CELULOSA OXIDADA REGENERADA ABSORBIBLE TEXTURA ESTRUCTURADA NO TEJIDA, BACTERICIDA CON PORCENTAJE DE CARBOXILO SUPERIOR AL 19 %  DE 2.5 CM X 10 CM </t>
  </si>
  <si>
    <t xml:space="preserve">CELULOSA OXIDADA REGENERADA ABSORBIBLE TEXTURA ESTRUCTURADA NO TEJIDA, BACTERICIDA CON PORCENTAJE DE CARBOXILO SUPERIOR AL 19 % DE 10 CM X 10 CM </t>
  </si>
  <si>
    <t>ESPONJA HEMOSTATICA  ABSORBIBLE 7-8 CMS X5-6 CMS X1-2 CM</t>
  </si>
  <si>
    <t>HEMOSTATICO ABSORBIBLE DE CELULOSA OXIDADA REGENERADA 5.1X 7,6cm</t>
  </si>
  <si>
    <t>HEMOSTATICO ABSORBIBLE DE CELULOSA OXIDADA REGENERADA 7.6X 10.2cm</t>
  </si>
  <si>
    <t>HEMOSTATICO ABSORBIBLE DE CELULOSA OXIDADA REGENERADA EN CAPAS 5.1X10,2CM</t>
  </si>
  <si>
    <t>SELLANTES BIOLOGICOS</t>
  </si>
  <si>
    <t>MATRIZ HEMOSTATICA DE GELATINA DE ORIGEN BOVINO + TROMBINA HUMANA /</t>
  </si>
  <si>
    <t>FRASCO</t>
  </si>
  <si>
    <t>SELLANTE DE FIBRINA X  10  ML (LISTO PARA USAR)</t>
  </si>
  <si>
    <t>SELLANTE DE FIBRINA X  2ML (LISTO PARA USAR)</t>
  </si>
  <si>
    <t>SELLANTE DE FIBRINA X  4 ML (LISTO  PARA USAR)</t>
  </si>
  <si>
    <t>SELLANTE HEMOSTATICO REABSORBIBLE DE COLAGENO  DERIVADO DE PIEL BOVINA RECUEBIETO CON  N - HIDROXISUCCINIMIDA PENTAERITRITOL - POLIETILEN GLICOLBESTER TETRASUCCINIMIDIL GLUTARATO  MEDIDAS DE  4.5  X 9 CM</t>
  </si>
  <si>
    <t>PARCHE
UNIDAD</t>
  </si>
  <si>
    <t>SELLANTE HEMOSTATICO REABSORBIBLE DE COLAGENO  DERIVADO DE PIEL BOVINA RECUEBIETO CON  N - HIDROXISUCCINIMIDA PENTAERITRITOL - POLIETILEN GLICOLBESTER TETRASUCCINIMIDIL GLUTARATO  MEDIDAS DE 2.7 X 2.7 CM</t>
  </si>
  <si>
    <t>SELLANTE HEMOSTATICO REABSORBIBLE DE COLAGENO  DERIVADO DE PIEL BOVINA RECUEBIETO CON  N - HIDROXISUCCINIMIDA PENTAERITRITOL - POLIETILEN GLICOLBESTER TETRASUCCINIMIDIL GLUTARATO  MEDIDAS DE 4.5 X 4..5 CM</t>
  </si>
  <si>
    <t>SELLANTE QUIRURGICO SINTETICO A BASE DE POLIMEROS Y POLIETILENLICOL Y CLORURO DE HIDROGENO+CARBONATO / 2ML</t>
  </si>
  <si>
    <t>SELLANTE QUIRURGICO SINTETICO A BASE DE POLIMEROS Y POLIETILENLICOL Y CLORURO DE HIDROGENO+CARBONATO / 4ML</t>
  </si>
  <si>
    <t xml:space="preserve">CLIPS DE POLIMERO </t>
  </si>
  <si>
    <t>CLIPS EN POLIMERO. DE 12 A 15MM</t>
  </si>
  <si>
    <t>CARTUCHO X 6 UNIDADES</t>
  </si>
  <si>
    <t>CLIPS EN POLIMERO. DE 5 A 11MM</t>
  </si>
  <si>
    <t xml:space="preserve">GRAPADORAS DE PIEL REABSORBIBLE </t>
  </si>
  <si>
    <t>BARRERA FISICA EN GEL</t>
  </si>
  <si>
    <t xml:space="preserve"> BARRERA FISICA EN GEL POR 5GR.</t>
  </si>
  <si>
    <t xml:space="preserve">RETRACTORES </t>
  </si>
  <si>
    <t>RETRACTOR  PEQUEÑO PARA PIEL O TEJIDO,  INCISIONES DE 2.5-6CM</t>
  </si>
  <si>
    <t>RETRACTOR  PARA PIEL O TEJIDO PARA INCISIONES DE 5-9CM</t>
  </si>
  <si>
    <t>RETRACTOR  PARA PIEL O TEJIDO  PARA INCISIONES DE 9-14CM</t>
  </si>
  <si>
    <t>ASAS UROLOGIA</t>
  </si>
  <si>
    <t>ASAS  PARA RESECTOSCOPIA  COMPATIBLE CON EQUIPO DE LA INSTITUCIÓN</t>
  </si>
  <si>
    <t>ASAS  NO ESTABILIZADAS  PARA RESECTOSCOPIA  COMPATIBLE CON EQUIPO DE LA INSTITUCIÓN</t>
  </si>
  <si>
    <t>MASCARAS NEONATALES</t>
  </si>
  <si>
    <t xml:space="preserve">MASCARA FACIAL PARA ANESTESIA NEONATAL  0 (cero o neonato a termino) </t>
  </si>
  <si>
    <t>MASCARA FACIAL PARA ANESTESIA NEONATAL  000. (triple cero o pretermino extremo )</t>
  </si>
  <si>
    <t>MASCARA FACIAL PARA ANESTESIA NEONATAL 00. ( doble cero o preterminmo  )</t>
  </si>
  <si>
    <t>BALONES DE CONTRAPULSACIÓN</t>
  </si>
  <si>
    <t>BALON DE CONTRAPULSACION DE 7.0   FR Y BALON DE 34 CC. COMPATIBLE CON LA CONSOLA DE LA INSTITUCION. Y CON DISPOSICION DE APOYO TECNOLOGICO.</t>
  </si>
  <si>
    <t>BALON DE CONTRAPULSACION DE 7,0 FR Y BALON DE 40 CC. COMPATIBLE CON LA CONSOLA DE LA INSTITUCION. Y CON DISPOSICION DE APOYO TECNOLOGICO.</t>
  </si>
  <si>
    <t>MONITORIZACIÓN UCI</t>
  </si>
  <si>
    <t xml:space="preserve">CATETER DE OXIMETRIA CONTINUA PEDIASAT 5,5 FR  15 CM </t>
  </si>
  <si>
    <t xml:space="preserve">SENSOR PARA MEDICION DE PARAMETROS VOLUMETRICOS POR TERMODILUCION TRANSPULMONAR Y PARAMETROS HEMODINAMICOS CONTINUOS </t>
  </si>
  <si>
    <t>SONDA NELATON</t>
  </si>
  <si>
    <t>SONDAS DE LEVIN 10</t>
  </si>
  <si>
    <t>SONDAS DE LEVIN 12</t>
  </si>
  <si>
    <t>SONDAS DE LEVIN 14</t>
  </si>
  <si>
    <t>SONDAS DE LEVIN 16</t>
  </si>
  <si>
    <t>SONDAS DE LEVIN 18</t>
  </si>
  <si>
    <t>SONDAS DE LEVIN 8</t>
  </si>
  <si>
    <t>SONDAS DE NELATON 10</t>
  </si>
  <si>
    <t>SONDAS DE NELATON 12</t>
  </si>
  <si>
    <t>SONDAS DE NELATON 14</t>
  </si>
  <si>
    <t>SONDAS DE NELATON 16</t>
  </si>
  <si>
    <t>SONDAS DE NELATON 18</t>
  </si>
  <si>
    <t>SONDAS DE NELATON 6</t>
  </si>
  <si>
    <t>SONDAS DE NELATON 8</t>
  </si>
  <si>
    <t xml:space="preserve">CLIPS HEMOSTATICOS </t>
  </si>
  <si>
    <t>CLIP  METALICO PARA LIGADURA LAPAROSCOPICA GRANDE 300</t>
  </si>
  <si>
    <t>CARTUCHO POR 6 UNIDADES</t>
  </si>
  <si>
    <t>CLIP METALICO PARA LIGADURA MEDIANO 200</t>
  </si>
  <si>
    <t>CLIP METALICO PARA LIGADURA PEQUEÑO 100</t>
  </si>
  <si>
    <t>SUTURA ALTA COMPLEJIDAD</t>
  </si>
  <si>
    <t>CERA OSEA</t>
  </si>
  <si>
    <t>CINTA UMBILICAL</t>
  </si>
  <si>
    <t>PARCHE  DE TEFLON</t>
  </si>
  <si>
    <t>SUTURA DE ALAMBRE. ACERO PARA ESTERNON CALIBRE No 1</t>
  </si>
  <si>
    <t>SUTURA DE ALAMBRE. ACERO PARA ESTERNON CALIBRE No 5</t>
  </si>
  <si>
    <t>SUTURA EN ACERO, PARA MARCAPASO CON AGUJA</t>
  </si>
  <si>
    <t xml:space="preserve">SUTURA NO ABSORBIBLE  OFTALMICA  C/A DOBLE ESPATULADA. CALIBRE 5/0 . AGUJA DE 8,0MM </t>
  </si>
  <si>
    <t xml:space="preserve">SUTURA. KIT POLIESTER BICOLOR CON PARCHE DE TEFLON C/A  DOBLE AGUJA  15 A 17 MM.  CALIBRE 2/0  .    </t>
  </si>
  <si>
    <t xml:space="preserve">SUTURA. KIT POLIESTER BICOLOR CON PARCHE DE TEFLON C/A CALIBRE 2/0  DOBLE AGUJA  DE 20 A 22 MM.    .    </t>
  </si>
  <si>
    <t xml:space="preserve">SUTURA. KIT POLIESTER BICOLOR SIN PARCHE DE TEFLON C/A  DOBLE AGUJA ENTRE 20 A 22  MM . CALIBRE 2/0  </t>
  </si>
  <si>
    <t xml:space="preserve">SUTURA. KIT POLIESTER BICOLOR SIN PARCHE DE TEFLON C/A DOBLE AGUJA DE 15  A 17 MM. CALIBRE 2/0. </t>
  </si>
  <si>
    <t xml:space="preserve">SUTURA. POLIESTER  VERDE  C/A SIN PARCHE DOBLE CALIBRE 2.0 REDONDA AGUJA 25 A 26 MM HEBRA 90 A 92 CM </t>
  </si>
  <si>
    <t>SUTURA. POLIESTER VERDE CON PARCHE  C/A DOBLE REDONDA AGUJA 25 A 26 MM  HEBRA 90 A 92 CM. CALIBRE 2/0</t>
  </si>
  <si>
    <t>SUTURA. POLISTER VERDE C/A DOBLE REDONDA CALIBRE 3/0  AGUJA 15 A 17 MM</t>
  </si>
  <si>
    <t xml:space="preserve">SUTURAS  MANUAL OTRAS  ESPECIALIDADES QUIRÚRGICAS </t>
  </si>
  <si>
    <t>NYLON NEGRO MONOFILAMENTO C/A REDONDA  AHUSADA 10/0 HEBRA 13 A 14 CM AGUJA 3,8 MM A 3,9 MM</t>
  </si>
  <si>
    <t xml:space="preserve"> BANDA PARA CIERRE DE ESTERNON</t>
  </si>
  <si>
    <t>SUTURA NYLON NEGRO MONOFILAMENTO C/A REDONDA 10/0 HEBRA 13 A 15 CM AGUJA 6.0 MM A 6.7MM</t>
  </si>
  <si>
    <t>SUTURA POLIDIOXANONA  SINTETICA ABSORBIBLE, ANTIBACTERIAL. CON DOBLE AGUJA  REDONDA. CALIBRE 5/0. DE 3/ 8DE CIRCULO. DIAMETRO DE  13 A 17MM. HEBRA DE  70 A 95 CM.</t>
  </si>
  <si>
    <t>SUTURA POLIDIOXANONA  SINTETICA ABSORBIBLE, ANTIBACTERIAL. CON DOBLE AGUJA  REDONDA. CALIBRE 6/0. DE 3/8 DE CIRCULO. DIAMETRO DE  9,0 A  13mm.   HEBRA DE  70 A 95 CM.</t>
  </si>
  <si>
    <t>SUTURA POLIESTER TRENZADO MULTIFILAMENTO RECUBIERTO, NO ABSORBIBLE, CON  AGUJA ½ CIRCULO REDONDA DE 26mm, REFORZADA, LONGITUD DE HEBRA 70-75CM CALIBRE 2/0</t>
  </si>
  <si>
    <t>SUTURA POLIESTER TRENZADO MULTIFILAMENTO RECUBIERTO, NO ABSORBIBLE, CON  AGUJA ½ CIRCULO REDONDA DE 36-37mm, REFORZADA, LONGITUD DE HEBRA 70-75CM CALIBRE 1</t>
  </si>
  <si>
    <t xml:space="preserve">SUTURA POLIESTER VERDE C/A REDONDA  MEDIO CIRCULO AGUJA 24 A 26 MM HEBRA 70 A 75CM CALIBRE 0 </t>
  </si>
  <si>
    <t xml:space="preserve">SUTURA POLIESTER VERDE C/A REDONDA  MEDIO CIRCULO AGUJA36-37 MM HEBRA 70 A 75CM CALIBRE 0 </t>
  </si>
  <si>
    <t>SUTURA POLIGLECAPRONE 25 . CALIBRE 0 . CON AGUJA REDONDA.  ANTIBACTERIAL.</t>
  </si>
  <si>
    <t>SUTURA POLIGLECAPRONE 25 . CALIBRE 2/0 . CON AGUJA REDONDA.   ANTIBACTERIAL.</t>
  </si>
  <si>
    <t>SUTURA POLIGLECAPRONE 25 . CALIBRE 3/0 . CON AGUJA CORTANTE.   ANTIBACTERIAL.</t>
  </si>
  <si>
    <t>SUTURA POLIGLECAPRONE 25 . CALIBRE 3/0 . CON AGUJA REDONDA.   ANTIBACTERIAL.</t>
  </si>
  <si>
    <t>SUTURA POLIGLECAPRONE 25 . CALIBRE 4/0 . CON AGUJA CORTANTE.  ANTIBACTERIAL.</t>
  </si>
  <si>
    <t xml:space="preserve">SUTURA POLIPROPILENO MONOFILAMENTO  C/A CALIBRE 0 REDONDA AGUJA 36 A 38 MM HEBRA 70 A 75 CM. </t>
  </si>
  <si>
    <t>SUTURA POLIPROPILENO MONOFILAMENTO C/A  CORTANTE CALIBRE 2/0 AGUJA 26 MM HEBRA 45 CM</t>
  </si>
  <si>
    <t>SUTURA POLIPROPILENO MONOFILAMENTO C/A  CORTANTE CALIBRE 4/0 AGUJA 18-20 MM HEBRA 45-60 CM</t>
  </si>
  <si>
    <t>SUTURA POLIPROPILENO MONOFILAMENTO C/A  CORTANTE CALIBRE 5/0 AGUJA 16 MM HEBRA 45-60 CM</t>
  </si>
  <si>
    <t>SUTURA POLIPROPILENO MONOFILAMENTO C/A  CORTANTE CALIBRE 6/0 AGUJA 11-20 MM HEBRA 45-60 CM</t>
  </si>
  <si>
    <t xml:space="preserve">SUTURA POLIPROPILENO MONOFILAMENTO C/A  DOBLE AGUJA . REDONDA AHUSADA DE   26 MM. CALIBRE 3/0  </t>
  </si>
  <si>
    <t xml:space="preserve">SUTURA POLIPROPILENO MONOFILAMENTO C/A  DOBLE REDONDA AHUSADA  DE 24 A 26 MM CALIBRE 4/0  </t>
  </si>
  <si>
    <t>SUTURA POLIPROPILENO MONOFILAMENTO C/A  REDONDA CALIBRE 2/0 AGUJA  DE 36 A 37 MM HEBRA 45 CM</t>
  </si>
  <si>
    <t xml:space="preserve">SUTURA POLIPROPILENO MONOFILAMENTO C/A CORTANTE CALIBRE 3/0 AGUJA 24 A 26 MM.3/8 DE  CIRCULO.  HEBRA 43 A 75 CM. MEDIO </t>
  </si>
  <si>
    <t>SUTURA POLIPROPILENO MONOFILAMENTO C/A DOBLE REDONDA AHUSADA  DE 15 A 17 MM CALIBRE 4.0</t>
  </si>
  <si>
    <t>SUTURA POLIPROPILENO MONOFILAMENTO C/A DOBLE REDONDA AHUSADA  DE15 A  17 MM CALIBRE 5/0</t>
  </si>
  <si>
    <t>SUTURA POLIPROPILENO MONOFILAMENTO C/A DOBLE TUSGTENO Y RENIO  DE 9.3 MM  CALIBRE 8.0.  HEBRA 60 CM.</t>
  </si>
  <si>
    <t>SUTURA POLIPROPILENO MONOFILAMENTO C/A DOBLE TUSGTENO Y RENIO  DE 9.3 MM CALIBRE 7.0.  HEBRA 60 CM.</t>
  </si>
  <si>
    <t>SUTURA POLIPROPILENO MONOFILAMENTO C/A DOBLE TUSGTENO Y RENIO CALIBRE 6/0 AGUJA  DE 13 MM HEBRA 75  CM</t>
  </si>
  <si>
    <t>SUTURA POLIPROPILENO MONOFILAMENTO C/A RECTA ENTRE 60 A 62 MM .CALIBRE 2/0</t>
  </si>
  <si>
    <t>SUTURA POLIPROPILENO MONOFILAMENTO C/A REDONDA CALIBRE 2/0 AGUJA 25 A 27 MM HEBRA 70 A 75 CM</t>
  </si>
  <si>
    <t xml:space="preserve">SUTURA POLIPROPILENO MONOFILAMENTO CALIBRE 1 AGUJA REDONDA DE 36 A 38 MM . </t>
  </si>
  <si>
    <t xml:space="preserve">SUTURA SINTETICA ABSORBIBLE C/A REDONDA CALIBRE 1.   AGUJA DE 35 A 37 MM. ANTIBACTERIAL </t>
  </si>
  <si>
    <t>SUTURA SINTETICA ABSORBIBLE C/A REDONDA CALIBRE 2/0 AGUJA 36  A 37 MM. ANTIBACTERIAL.</t>
  </si>
  <si>
    <t>SUTURA SINTETICA ABSORBIBLE C/A REDONDA CALIBRE 2/0 DE 25 A26 MM. ANTIBACTERIAL.</t>
  </si>
  <si>
    <t>SUTURA SINTETICA ABSORBIBLE C/A REDONDA CALIBRE 3/0 AGUJA 22  A 26 MM. ANTIBACTERIAL.</t>
  </si>
  <si>
    <t>SUTURA SINTETICA ABSORBIBLE C/A REDONDA CALIBRE 4/0 AGUJA 15 A 17 MM. ANTIBACTERIAL.</t>
  </si>
  <si>
    <t>SUTURA SINTETICA ABSORBIBLE C/A REDONDA CALIBRE 5/0  AGUJA DE 16 A 17 MM. ANTIBACTERIAL.</t>
  </si>
  <si>
    <t xml:space="preserve">SUTURA SINTETICA ABSORBIBLE C/A REDONDA CALIBRE 6/0 DE 15 A 17 MM. </t>
  </si>
  <si>
    <t>SUTURA SINTETICA ABSORBIBLE C/A REDONDA CALIBRE No 0 AGUJA 35 A 37 MM . MEDIO CIRCULO. ANTIBACTERIAL.</t>
  </si>
  <si>
    <t xml:space="preserve">SUTURA SINTETICA ABSORBIBLE C/A REDONDA CALIBRE No 10/0  AGUJA MEDIO CIRCULO.  5.5 MM. ESPATULADA DOS ALERONES. ANTIBACTERIAL.30 CM LONG. </t>
  </si>
  <si>
    <t xml:space="preserve">SUTURA SINTETICA ABSORBIBLE OFTALMICA C/A DOBLE ESPATULADA CALIBRE 6/0 AGUJA 7.5 A 8.0MM. </t>
  </si>
  <si>
    <t xml:space="preserve">SUTURA SINTETICA ABSORBIBLE OFTALMICA C/A DOBLE ESPATULADA CALIBRE 7/0 AGUJA 6.0 A 6.5 MM. </t>
  </si>
  <si>
    <t xml:space="preserve">SUTURA SINTETICA DE RAPIDA ABSORCION CALIBRE 2/0. AGUJA 1/2  CÍRCULO  DE 26- 36.4MM LONGITUD 70-90 CM. REDONDA  </t>
  </si>
  <si>
    <t xml:space="preserve">SUTURA SINTETICA DE RAPIDA ABSORCION CALIBRE 2/0. AGUJA 1/2 DE CÍRCULO, AGUJA DE  36MM LONGITUD 90 CM. REVERSO CORTANTE </t>
  </si>
  <si>
    <t xml:space="preserve">SUTURA SINTETICA DE RAPIDA ABSORCION CALIBRE 3/0. AGUJA 1/2 CÍRCULO  DE 22MM LONGITUD 70 CM. REDONDA </t>
  </si>
  <si>
    <t xml:space="preserve">SUTURA SINTETICA DE RAPIDA ABSORCION CALIBRE 3/0. AGUJA 3/8 DE CÍRCULO  DE 24MM LONGITUD 70 CM. REVERSO CORTANTE </t>
  </si>
  <si>
    <t xml:space="preserve">SUTURA SINTETICA DE RAPIDA ABSORCION CALIBRE 4/0. AGUJA 1/2 CÍRCULO  DE 17-22MM LONGITUD 70 CM. REDONDA  </t>
  </si>
  <si>
    <t xml:space="preserve">SUTURA SINTETICA DE RAPIDA ABSORCION CALIBRE 4/0. AGUJA 3/8 DE CÍRCULO  DE 19MM LONGITUD 70 CM. REVERSO CORTANTE </t>
  </si>
  <si>
    <t>SUTURA. NYLON NEGRO MONOFILAMENTO C/A REDONDA 8/0 HEBRA 13 A 15 cm.</t>
  </si>
  <si>
    <t>SUTURA. NYLON NEGRO MONOFILAMENTO C/A REDONDA 9/0 HEBRA 13 A 15 CM AGUJA 5.0-5.1 MM.</t>
  </si>
  <si>
    <t>SUTURA. NYLON NEGRO TRENZADO  C/A REDONDA 12 A 13 MM CALIBRE 4.0 HEBRA 40 A 45 CM</t>
  </si>
  <si>
    <t>SUTURA. NYLON NEGRO TRENZADO  C/A REDONDA 36 A  37 MM CALIBRE 0 HEBRA 70 A 75 CM</t>
  </si>
  <si>
    <t>SUTURA. NYLON NEGRO TRENZADO  C/A REDONDA 36 A  37 MM CALIBRE 1  HEBRA 70 A 75 CM</t>
  </si>
  <si>
    <t>SUTURA. POLIDIOXANONA SINTETICA ABSORBIBLE , ANTIBASCTERIAL.  C/A CORTANTE  CALIBRE 5/0 AGUJA DE  13 MM A 16MM  HEBRA 45 CM. 3/8 DE CIRCULO</t>
  </si>
  <si>
    <t>SUTURA. POLIDIOXANONA SINTETICA ABSORBIBLE, ANTIBACTERIAL C/A CORTANTE  CALIBRE 3/0 AGUJA DE 19 MM A 24 MM HEBRA 45 CM. 3/8 DE CIRCULO</t>
  </si>
  <si>
    <t>SUTURA. POLIDIOXANONA SINTETICA ABSORBIBLE, ANTIBACTERIAL,  EN ASA C/A AHUSADA CALIBRE 1 AGUJA 68 A 70 MM HEBRA 115 A 120 CM</t>
  </si>
  <si>
    <t>SUTURA. POLIDIOXANONA SINTETICA ABSORBIBLE, ANTIBACTERIAL, AHUSADA  C/A REDONDA  CALIBRE 4/0 AGUJA 17 MM HEBRA 70 CM. 1/2 DE CIRCULO</t>
  </si>
  <si>
    <t xml:space="preserve">SUTURA. POLIDIOXANONA SINTETICA ABSORBIBLE, ANTIBACTERIAL, CALIBRE 0 C/A 1/2 CIRCULO 36 -38 MM DE LONG 70 - 75 CM  </t>
  </si>
  <si>
    <t>SUTURA. POLIDIOXANONA SINTETICA ABSORBIBLE, ANTIBACTERIAL.  C/A AHUSADA  CALIBRE 3/0 AGUJA 26 MM HEBRA 70  CM.1/2 DE CIRCULO</t>
  </si>
  <si>
    <t>SUTURA. POLIDIOXANONA SINTETICA ABSORBIBLE, ANTIBACTERIAL.  C/A CORTANTE  CALIBRE 4/0 AGUJA 19 MM HEBRA 45 CM. 3/8 DE CIRCULO</t>
  </si>
  <si>
    <t>SUTURA. POLIDIOXANONA SINTETICA ABSORBIBLE, ANTIBACTERIAL. C/A AHUSADA CALIBRE 2/0 AGUJA 24 MM A 26 MM.  HEBRA 70 CM. 1/2 DE CIRCULO</t>
  </si>
  <si>
    <t>SUTURA. POLIESTER  VERDE  C/A  PUNTA TROCAR  CALIBRE 5 AGUJA 47 A 48 MM HEBRA 4 X 70 A 75CM</t>
  </si>
  <si>
    <t>SUTURA. POLIESTER VERDE C/A DOBLE REDONDA CALIBRE 4/0 DE 15 A 17 MM HEBRA 90 A 91 CM</t>
  </si>
  <si>
    <t xml:space="preserve">SUTURA.NYLON NEGRO MONOFILAMENTO C/A CORTANTE LATERAL EN ESPATULA  10/0 . LARGO DE HEBRA 30 A 32CM.  AGUJA 6,5 A 6,6 MM </t>
  </si>
  <si>
    <t>SUTURA.NYLON NEGRO OFTALMICO MONOFILAMENTO. HEBRA 30 A 32 CM.  DOBLE AGUJA 6.4 A 6.5 MM. CALIBRE 9/0</t>
  </si>
  <si>
    <t>SUTURA BIOLOGICA</t>
  </si>
  <si>
    <t>SEDA NEGRA  C/A CORTANTE  CALIBRE 2/0 AGUJA 25 A 26 MM</t>
  </si>
  <si>
    <t>SEDA NEGRA C/A CALIBRE 3/0 REDONDA DE 24 A 26 MM</t>
  </si>
  <si>
    <t>SUTURA  CATGUT CROMADO  2-0  C/A 1/2 CIRCULO 36-37 MM LON 70-90CM</t>
  </si>
  <si>
    <t>SUTURA  CATGUT CROMADO  4-0 C/A 1/2 CIRCULO 15-17 mm LONG 70-75CM</t>
  </si>
  <si>
    <t>SUTURA  CATGUT CROMADO  5-0 C/A 1/2 15-17 MM LON 7075 CM</t>
  </si>
  <si>
    <t>SUTURA  SEDA NEGRA  C/A REDONDA CALIBRE 0 (CERO) AGUJA 35 A 37MM</t>
  </si>
  <si>
    <t>SUTURA  SEDA NEGRA  TRENZADA, QUIRÚRGICA, CALIBRE No 5/0 CA 3/8 DE CIRCULO CORTANTE DE 12MM D5 12. LON, LONGITUD DE HEBRA 45cm</t>
  </si>
  <si>
    <t>SUTURA  SEDA NEGRA C/A REDONDA CALIBRE 4/0 DE 15 A 17 MM</t>
  </si>
  <si>
    <t>SUTURA  SEDA NEGRA TRENZADA C/A REDONDA CALIBRE 1 DE 35 A 37 MM</t>
  </si>
  <si>
    <t>SUTURA CATGUT CROMADO  0  C/A 1/2 CIRCULO  36-37 MM LON 70-90CM</t>
  </si>
  <si>
    <t>SUTURA CATGUT CROMADO  0  C/A 1/2 CIRCULO 25-26 MM LON 70-75CM</t>
  </si>
  <si>
    <t>SUTURA CATGUT CROMADO  1  C/A 1/2 CIRCULO 25-26 MM LON 70-75CM</t>
  </si>
  <si>
    <t>SUTURA CATGUT CROMADO  1  C/A 1/2 CIRCULO 36-37 MM LON 70-90CM</t>
  </si>
  <si>
    <t>SUTURA CATGUT CROMADO  2-0  C/A 1/2 CIRCULO 25-26 MM LON 70-75CM</t>
  </si>
  <si>
    <t>SUTURA CATGUT CROMADO 3-0 C/A 1/2 CIRCULO 25-26 mm LON 70-75CM</t>
  </si>
  <si>
    <t>SUTURA CINTA CERCLAJE UTERINO AGUJA REDONDA 40 45 MM LONG HEBRA 45 Y 55 CM</t>
  </si>
  <si>
    <t>SUTURA PARENQUIMA SET HEBRA 60-65 CM AGUJA 8.5 9.0 CM</t>
  </si>
  <si>
    <t>SUTURA SEDA NEGRA  C/A REDONDA CALIBRE 2/0 AGUJA 25 A 26 MM</t>
  </si>
  <si>
    <t>SUTURA SEDA NEGRA  S/A  CALIBRE 3/0 DE 10 A 12 HEBRAS</t>
  </si>
  <si>
    <t>SUTURA SEDA NEGRA  S/A CALIBRE 2/0 10 A 12 HEBRAS  DE 70 A 75 CM</t>
  </si>
  <si>
    <t>SUTURA SEDA NEGRA  S/A CALIBRE 4/0 DE 10 A 12 HEBRAS</t>
  </si>
  <si>
    <t>SUTURA SEDA NEGRA S/A  CALIBRE 0 DE 10 A12 HEBRAS</t>
  </si>
  <si>
    <t>SUTURA SEDA NEGRA TRENZADA C/A RECTA  CALIBRE 3/0 AGUJA DE 60 A 62 MM</t>
  </si>
  <si>
    <t>SUTURA SEDA NEGRA TRENZADA S/A CALIBRE 0 SOBRE POR 10 HEBRAS DE 70 A 75 CM</t>
  </si>
  <si>
    <t>SUTURA SEDA NEGRA TRENZADA S/A CALIBRE 1 SOBRE POR 10 HEBRAS DE 70 A 75 CM</t>
  </si>
  <si>
    <t>HOJAS DE BISTURI</t>
  </si>
  <si>
    <t>HOJA PARA BISTURI No 10</t>
  </si>
  <si>
    <t>HOJA PARA BISTURI No 11</t>
  </si>
  <si>
    <t>HOJA PARA BISTURI No 12</t>
  </si>
  <si>
    <t>HOJA PARA BISTURI No 15</t>
  </si>
  <si>
    <t>HOJA PARA BISTURI No 20</t>
  </si>
  <si>
    <t>HOJA PARA BISTURI No 22</t>
  </si>
  <si>
    <t xml:space="preserve">GUANTES </t>
  </si>
  <si>
    <t>GUANTE ESTERIL PARA CIRUGIA   6 1/2</t>
  </si>
  <si>
    <t>PAR</t>
  </si>
  <si>
    <t xml:space="preserve">GUANTE ESTERIL PARA CIRUGIA  6 </t>
  </si>
  <si>
    <t xml:space="preserve">PAR </t>
  </si>
  <si>
    <t>GUANTE ESTERIL PARA CIRUGIA 7</t>
  </si>
  <si>
    <t>GUANTE ESTERIL PARA CIRUGIA 7 1/2</t>
  </si>
  <si>
    <t>GUANTE ESTERIL PARA CIRUGIA 8</t>
  </si>
  <si>
    <t>GUANTE ESTERIL PARA CIRUGIA 8 1/2</t>
  </si>
  <si>
    <t>GUANTE PARA EXAMEN L</t>
  </si>
  <si>
    <t>GUANTE PARA EXAMEN TALLA M</t>
  </si>
  <si>
    <t>GUANTE PARA EXAMEN TALLA S</t>
  </si>
  <si>
    <t>SISTEMA DE RECOLECCION DE DESECHOS</t>
  </si>
  <si>
    <t>BOLSA RECOLECTORA DE DESECHOS DE SUCCION  CON  VALVULA.  DE 2000 A 3000 CC</t>
  </si>
  <si>
    <t>BOLSA RECOLECTORA DE DESECHOS DE SUCCION CON VALVULA.                 DE 1000 A 1900CC</t>
  </si>
  <si>
    <t>DRENAJE SALAS</t>
  </si>
  <si>
    <t>CANULA DE SUCCION YANKAWER</t>
  </si>
  <si>
    <t>CAUCHO DE SUCCION</t>
  </si>
  <si>
    <t>JERINGA ASEPTO  DESECHABLE DE DOS PIEZAS</t>
  </si>
  <si>
    <t>HOJAS DEMARTOMO</t>
  </si>
  <si>
    <t>HOJAS DEL DERMATOMO</t>
  </si>
  <si>
    <t>GUANTES LIBRES DE LATEX</t>
  </si>
  <si>
    <t>GUANTE PARA EXAMEN DE NITRILO  TALLA  S</t>
  </si>
  <si>
    <t>GUANTE PARA EXAMEN DE NITRILO  TALLA  M</t>
  </si>
  <si>
    <t>GUANTE PARA EXAMEN DE NITRILO  TALLA  L</t>
  </si>
  <si>
    <t>ENDOPROTESIS ABDOMINAL FIJACION SUPRARENAL</t>
  </si>
  <si>
    <r>
      <t>ENDOPROTESIS AORTICA VASCULAR PARA CORRECCION DE ANEURISMA AORTICA ABDOMINAL BIFURCADA,</t>
    </r>
    <r>
      <rPr>
        <b/>
        <sz val="10"/>
        <rFont val="Calibri"/>
        <family val="2"/>
        <scheme val="minor"/>
      </rPr>
      <t xml:space="preserve"> CON FIJACIÓN SUPRARENAL</t>
    </r>
    <r>
      <rPr>
        <sz val="10"/>
        <rFont val="Calibri"/>
        <family val="2"/>
        <scheme val="minor"/>
      </rPr>
      <t xml:space="preserve">, CON ESQUELETO EN POLIESTER Y/O NITINOL,   CON SU RESPECTIVO KIT DE IMPLANTACION. </t>
    </r>
  </si>
  <si>
    <t>N.A</t>
  </si>
  <si>
    <t>EXTENSION ILIACA (CONTRALATERLA) PARA ENDOPROTESIS ABDOMINAL COMPATIBLE CON ENDOPROTESIS SUPRARENAL</t>
  </si>
  <si>
    <t>EXTESION Y/O CUFF PARA ENDOPROTESIS ABDOMINAL  COMPATIBLE CON ENDOPROTESIS  SUPRARENAL</t>
  </si>
  <si>
    <t>ENDOPROTESIS ABDOMINAL FIJACION INFRARENAL</t>
  </si>
  <si>
    <r>
      <t xml:space="preserve">ENDOPROTESIS AORTICA VASCULAR PARA CORRECCION DE ANEURISMA AORTICA ABDOMINAL BIFURCADA, </t>
    </r>
    <r>
      <rPr>
        <b/>
        <sz val="10"/>
        <rFont val="Calibri"/>
        <family val="2"/>
        <scheme val="minor"/>
      </rPr>
      <t>CON FIJACIÓN INFRARENAL</t>
    </r>
    <r>
      <rPr>
        <sz val="10"/>
        <rFont val="Calibri"/>
        <family val="2"/>
        <scheme val="minor"/>
      </rPr>
      <t xml:space="preserve">, CON ESQUELETO EN POLIESTER, PTFE Y/O NITINOL,   CON SU RESPECTIVO KIT DE IMPLANTACION. </t>
    </r>
  </si>
  <si>
    <t>EXTENSION ILIACA (CONTRALATERLA) PARA ENDOPROTESIS ABDOMINAL COMPATIBLE CON ENDOPROTESIS INFRARENAL</t>
  </si>
  <si>
    <t>EXTESION Y/O CUFF PARA ENDOPROTESIS ABDOMINAL  COMPATIBLE CON ENDOPROTESIS INFRARENAL</t>
  </si>
  <si>
    <t>ENDOPROTESISABDOMINAL  PARARENAL</t>
  </si>
  <si>
    <r>
      <t>ENDOPROTESIS AORTICA VASCULAR PARA CORRECCION DE ANEURISMA AORTICA ABDOMINAL BIFURCADA,</t>
    </r>
    <r>
      <rPr>
        <b/>
        <sz val="10"/>
        <rFont val="Calibri"/>
        <family val="2"/>
        <scheme val="minor"/>
      </rPr>
      <t xml:space="preserve"> CON FIJACIÓN PARARRENAL</t>
    </r>
    <r>
      <rPr>
        <sz val="10"/>
        <rFont val="Calibri"/>
        <family val="2"/>
        <scheme val="minor"/>
      </rPr>
      <t xml:space="preserve">, CON ESQUELETO EN POLIESTER Y/O NITINOL,   CON SU RESPECTIVO KIT DE IMPLANTACION. </t>
    </r>
  </si>
  <si>
    <t>EXTENSION ILIACA (CONTRALATERLA) PARA ENDOPROTESIS ABDOMINAL COMPATIBLE CON ENDOPROTESIS PARARENAL</t>
  </si>
  <si>
    <t>EXTESION Y/O CUFF PARA ENDOPROTESIS ABDOMINAL  COMPATIBLE CON ENDOPROTESIS PARARENAL</t>
  </si>
  <si>
    <t>ENDOPROTESIS TORACICA</t>
  </si>
  <si>
    <t xml:space="preserve">ENDOPROTESIS AORTICA VASCULAR PARA CORRECCION DE ANEURISMA AORTICO TORACICO RECUBIERTO, EN PTFE,  CON SU RESPECTIVO KIT DE IMPLANTACION. </t>
  </si>
  <si>
    <t xml:space="preserve">CUERPO ANEXO O EXTESION PARA ENDOPROTESIS TORACICA </t>
  </si>
  <si>
    <t>CINTA / STICKER PARA MARCAR INSTRUMENTAL
POLICROMATICO</t>
  </si>
  <si>
    <t>TARJETAS Y/O ETIQUETAS DE IDENTIFICACION PARA CONTENEDORES GRANDES Y MEDIANOS</t>
  </si>
  <si>
    <t>TOTAL PRESUPUESTO</t>
  </si>
  <si>
    <t>CLAMP BULLDOGS</t>
  </si>
  <si>
    <t>CLAMP BULLDOG DESECHABLE, RECTO 25 A 30GR DE PRESION</t>
  </si>
  <si>
    <t>CLAMP BULLDOG RECTO  50 A 60GR DE PRESION</t>
  </si>
  <si>
    <t>CLAMP BULLDOG RECTO 75 A 80 GR DE PRESION</t>
  </si>
  <si>
    <t>42143301- 42221500</t>
  </si>
  <si>
    <r>
      <t xml:space="preserve">ASA POLIPECTOMÍA PARA COLONOSCOPIA DESECHABLE, DIAMETRO DE 25MM </t>
    </r>
    <r>
      <rPr>
        <sz val="10"/>
        <color rgb="FFFF0000"/>
        <rFont val="Calibri"/>
        <family val="2"/>
        <scheme val="minor"/>
      </rPr>
      <t xml:space="preserve">A 30 MM </t>
    </r>
    <r>
      <rPr>
        <sz val="10"/>
        <rFont val="Calibri"/>
        <family val="2"/>
        <scheme val="minor"/>
      </rPr>
      <t>GRANDE</t>
    </r>
  </si>
  <si>
    <t>CLIP DESECHABLES PREMONTADOS ENDOSCOPICOS PARA CONTROL HEMOSTASIA DE DIFERENTES ANGULOS</t>
  </si>
  <si>
    <r>
      <t xml:space="preserve">42291609 </t>
    </r>
    <r>
      <rPr>
        <sz val="10"/>
        <color rgb="FFFF0000"/>
        <rFont val="Calibri"/>
        <family val="2"/>
        <scheme val="minor"/>
      </rPr>
      <t>42292904</t>
    </r>
  </si>
  <si>
    <r>
      <t>42311903</t>
    </r>
    <r>
      <rPr>
        <sz val="10"/>
        <color rgb="FFFF0000"/>
        <rFont val="Calibri"/>
        <family val="2"/>
        <scheme val="minor"/>
      </rPr>
      <t xml:space="preserve"> 42142400</t>
    </r>
  </si>
  <si>
    <r>
      <t xml:space="preserve">42311903 </t>
    </r>
    <r>
      <rPr>
        <sz val="10"/>
        <color rgb="FFFF0000"/>
        <rFont val="Calibri"/>
        <family val="2"/>
        <scheme val="minor"/>
      </rPr>
      <t>42142400</t>
    </r>
  </si>
  <si>
    <t>CATETER VENOSO CENTRAL TRILUMEN PEDIATRICO  4,5 A 5.5 FR POR 12,5- 13 CM CON KIT DE INSERCION PEDIATRICO</t>
  </si>
  <si>
    <r>
      <t xml:space="preserve">42143500   </t>
    </r>
    <r>
      <rPr>
        <sz val="10"/>
        <color rgb="FFFF0000"/>
        <rFont val="Calibri"/>
        <family val="2"/>
        <scheme val="minor"/>
      </rPr>
      <t>42311600</t>
    </r>
  </si>
  <si>
    <r>
      <t xml:space="preserve">42143500 </t>
    </r>
    <r>
      <rPr>
        <sz val="10"/>
        <color rgb="FFFF0000"/>
        <rFont val="Calibri"/>
        <family val="2"/>
        <scheme val="minor"/>
      </rPr>
      <t xml:space="preserve"> 42311600</t>
    </r>
  </si>
  <si>
    <t>KIT CIRUGIA BARIATRICA</t>
  </si>
  <si>
    <t>TROCAR 5   100 MM OPTICO</t>
  </si>
  <si>
    <t>TROCAR 12 100 MM  OPTICO</t>
  </si>
  <si>
    <t>42293100 42291600</t>
  </si>
  <si>
    <t>SUTURA ESPECIALIZADA</t>
  </si>
  <si>
    <t>NEUROCIRUGIA II</t>
  </si>
  <si>
    <t>DESCRIPCION GRUPO</t>
  </si>
  <si>
    <t>AÑO 2016</t>
  </si>
  <si>
    <t>AÑO 2017</t>
  </si>
  <si>
    <t>AÑO 2018</t>
  </si>
  <si>
    <t>PRESUPUESTO ASIGNADO</t>
  </si>
  <si>
    <t>UROLOGIA LARGA DURACION</t>
  </si>
  <si>
    <t>VIDEO LARINGOSCOPIO</t>
  </si>
  <si>
    <t>VIGENCIA 2016</t>
  </si>
  <si>
    <t>VIGENCIA 2017</t>
  </si>
  <si>
    <t>VIGENCIA 2018</t>
  </si>
  <si>
    <t>No. SI-005/2016</t>
  </si>
  <si>
    <t>ESTOQUINETA 3 PULGADAS * 25 METROS</t>
  </si>
  <si>
    <t>ESTOQUINETA 4  PULGADA * 25 METROS</t>
  </si>
  <si>
    <t>ESTOQUINETA 5  PULGADA * 25 METROS</t>
  </si>
  <si>
    <t>ESTOQUINETA 6  PULGADA * 25 METROS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</si>
</sst>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(&quot;$&quot;\ * #,##0_);_(&quot;$&quot;\ * \(#,##0\);_(&quot;$&quot;\ * &quot;-&quot;_);_(@_)"/>
    <numFmt numFmtId="41" formatCode="_(* #,##0_);_(* \(#,##0\);_(* &quot;-&quot;_);_(@_)"/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(* #,##0_);_(* \(#,##0\);_(* &quot;-&quot;??_);_(@_)"/>
    <numFmt numFmtId="165" formatCode="&quot;$&quot;\ #,##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 Narrow"/>
      <family val="2"/>
    </font>
    <font>
      <b/>
      <sz val="24"/>
      <name val="Calibri"/>
      <family val="2"/>
      <scheme val="minor"/>
    </font>
    <font>
      <b/>
      <sz val="22"/>
      <name val="Calibri"/>
      <family val="2"/>
      <scheme val="minor"/>
    </font>
    <font>
      <b/>
      <sz val="18"/>
      <name val="Calibri"/>
      <family val="2"/>
      <scheme val="minor"/>
    </font>
    <font>
      <sz val="12"/>
      <name val="Times New Roman"/>
      <family val="1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color rgb="FF000000"/>
      <name val="Calibri"/>
      <family val="2"/>
    </font>
    <font>
      <sz val="8"/>
      <color rgb="FF000000"/>
      <name val="Arial"/>
      <family val="2"/>
    </font>
    <font>
      <sz val="12"/>
      <name val="Calibri"/>
      <family val="2"/>
      <scheme val="minor"/>
    </font>
    <font>
      <b/>
      <sz val="10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</font>
    <font>
      <sz val="11"/>
      <name val="Arial Narrow"/>
      <family val="2"/>
    </font>
    <font>
      <sz val="9"/>
      <name val="Calibri"/>
      <family val="2"/>
      <scheme val="minor"/>
    </font>
    <font>
      <sz val="11"/>
      <name val="Calibri"/>
      <family val="2"/>
    </font>
    <font>
      <sz val="26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6"/>
      <name val="Calibri"/>
      <family val="2"/>
      <scheme val="minor"/>
    </font>
    <font>
      <u/>
      <sz val="11"/>
      <name val="Calibri"/>
      <family val="2"/>
      <scheme val="minor"/>
    </font>
    <font>
      <u/>
      <sz val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0"/>
      <color rgb="FFFF0000"/>
      <name val="Calibri"/>
      <family val="2"/>
      <scheme val="minor"/>
    </font>
    <font>
      <b/>
      <u/>
      <sz val="11"/>
      <name val="Calibri"/>
      <family val="2"/>
      <scheme val="minor"/>
    </font>
    <font>
      <u/>
      <sz val="12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u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AEEF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ashed">
        <color rgb="FF0070C0"/>
      </right>
      <top style="thin">
        <color indexed="64"/>
      </top>
      <bottom style="dashed">
        <color rgb="FF0070C0"/>
      </bottom>
      <diagonal/>
    </border>
    <border>
      <left/>
      <right style="dashed">
        <color rgb="FF0070C0"/>
      </right>
      <top style="dashed">
        <color rgb="FF0070C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0" fontId="1" fillId="0" borderId="0"/>
    <xf numFmtId="0" fontId="13" fillId="0" borderId="0"/>
    <xf numFmtId="43" fontId="13" fillId="0" borderId="0" applyFont="0" applyFill="0" applyBorder="0" applyAlignment="0" applyProtection="0"/>
  </cellStyleXfs>
  <cellXfs count="24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horizontal="right"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37" fontId="10" fillId="2" borderId="1" xfId="1" applyNumberFormat="1" applyFont="1" applyFill="1" applyBorder="1" applyAlignment="1">
      <alignment horizontal="center" vertical="center" wrapText="1"/>
    </xf>
    <xf numFmtId="3" fontId="3" fillId="0" borderId="0" xfId="0" applyNumberFormat="1" applyFont="1" applyAlignment="1">
      <alignment horizontal="right" vertical="center"/>
    </xf>
    <xf numFmtId="0" fontId="9" fillId="2" borderId="5" xfId="0" applyFont="1" applyFill="1" applyBorder="1" applyAlignment="1">
      <alignment horizontal="center" vertical="center" wrapText="1"/>
    </xf>
    <xf numFmtId="3" fontId="9" fillId="2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right" vertical="center"/>
    </xf>
    <xf numFmtId="0" fontId="3" fillId="3" borderId="0" xfId="0" applyFont="1" applyFill="1"/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/>
    <xf numFmtId="0" fontId="3" fillId="2" borderId="1" xfId="0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3" fontId="3" fillId="0" borderId="0" xfId="0" applyNumberFormat="1" applyFont="1" applyFill="1" applyAlignment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0" fontId="2" fillId="0" borderId="0" xfId="0" applyFont="1" applyFill="1"/>
    <xf numFmtId="0" fontId="9" fillId="2" borderId="5" xfId="0" applyFont="1" applyFill="1" applyBorder="1" applyAlignment="1">
      <alignment horizontal="left" vertical="center" wrapText="1"/>
    </xf>
    <xf numFmtId="3" fontId="9" fillId="2" borderId="1" xfId="0" applyNumberFormat="1" applyFont="1" applyFill="1" applyBorder="1" applyAlignment="1">
      <alignment horizontal="right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3" fontId="3" fillId="0" borderId="1" xfId="3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44" fontId="3" fillId="0" borderId="1" xfId="3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right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37" fontId="11" fillId="2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3" fillId="3" borderId="1" xfId="2" applyNumberFormat="1" applyFont="1" applyFill="1" applyBorder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3" fontId="3" fillId="3" borderId="0" xfId="0" applyNumberFormat="1" applyFont="1" applyFill="1" applyAlignment="1">
      <alignment horizontal="right" vertical="center"/>
    </xf>
    <xf numFmtId="0" fontId="11" fillId="3" borderId="1" xfId="0" applyFont="1" applyFill="1" applyBorder="1" applyAlignment="1" applyProtection="1">
      <alignment horizontal="center" vertical="center" wrapText="1"/>
    </xf>
    <xf numFmtId="1" fontId="11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1" fillId="3" borderId="1" xfId="0" applyFont="1" applyFill="1" applyBorder="1" applyAlignment="1" applyProtection="1">
      <alignment horizontal="left" vertical="center" wrapText="1"/>
    </xf>
    <xf numFmtId="3" fontId="16" fillId="3" borderId="1" xfId="1" applyNumberFormat="1" applyFont="1" applyFill="1" applyBorder="1" applyAlignment="1">
      <alignment horizontal="right" vertical="center"/>
    </xf>
    <xf numFmtId="3" fontId="16" fillId="3" borderId="1" xfId="0" applyNumberFormat="1" applyFont="1" applyFill="1" applyBorder="1" applyAlignment="1">
      <alignment horizontal="right" vertical="center"/>
    </xf>
    <xf numFmtId="3" fontId="3" fillId="3" borderId="1" xfId="0" applyNumberFormat="1" applyFont="1" applyFill="1" applyBorder="1" applyAlignment="1">
      <alignment horizontal="righ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3" borderId="1" xfId="8" applyFont="1" applyFill="1" applyBorder="1" applyAlignment="1">
      <alignment horizontal="center" vertical="center" wrapText="1"/>
    </xf>
    <xf numFmtId="3" fontId="16" fillId="0" borderId="1" xfId="0" applyNumberFormat="1" applyFont="1" applyBorder="1" applyAlignment="1">
      <alignment horizontal="right" vertical="center"/>
    </xf>
    <xf numFmtId="3" fontId="10" fillId="0" borderId="1" xfId="0" applyNumberFormat="1" applyFont="1" applyBorder="1" applyAlignment="1">
      <alignment horizontal="right" vertical="center"/>
    </xf>
    <xf numFmtId="0" fontId="11" fillId="3" borderId="1" xfId="9" applyFont="1" applyFill="1" applyBorder="1" applyAlignment="1">
      <alignment horizontal="left" vertical="top" wrapText="1"/>
    </xf>
    <xf numFmtId="0" fontId="11" fillId="3" borderId="1" xfId="6" applyNumberFormat="1" applyFont="1" applyFill="1" applyBorder="1" applyAlignment="1">
      <alignment horizontal="center" vertical="center" wrapText="1"/>
    </xf>
    <xf numFmtId="3" fontId="3" fillId="3" borderId="1" xfId="3" applyNumberFormat="1" applyFont="1" applyFill="1" applyBorder="1" applyAlignment="1">
      <alignment horizontal="right" vertical="center"/>
    </xf>
    <xf numFmtId="3" fontId="3" fillId="0" borderId="1" xfId="3" applyNumberFormat="1" applyFont="1" applyBorder="1" applyAlignment="1">
      <alignment horizontal="right" vertical="center"/>
    </xf>
    <xf numFmtId="3" fontId="2" fillId="0" borderId="1" xfId="3" applyNumberFormat="1" applyFont="1" applyBorder="1" applyAlignment="1">
      <alignment horizontal="right" vertical="center"/>
    </xf>
    <xf numFmtId="3" fontId="2" fillId="3" borderId="1" xfId="3" applyNumberFormat="1" applyFont="1" applyFill="1" applyBorder="1" applyAlignment="1">
      <alignment horizontal="right" vertical="center"/>
    </xf>
    <xf numFmtId="3" fontId="13" fillId="3" borderId="5" xfId="0" applyNumberFormat="1" applyFont="1" applyFill="1" applyBorder="1" applyAlignment="1">
      <alignment horizontal="right" vertical="center"/>
    </xf>
    <xf numFmtId="3" fontId="13" fillId="3" borderId="1" xfId="0" applyNumberFormat="1" applyFont="1" applyFill="1" applyBorder="1" applyAlignment="1">
      <alignment horizontal="right" vertical="center" wrapText="1"/>
    </xf>
    <xf numFmtId="3" fontId="17" fillId="3" borderId="5" xfId="0" applyNumberFormat="1" applyFont="1" applyFill="1" applyBorder="1" applyAlignment="1">
      <alignment horizontal="right" vertical="center"/>
    </xf>
    <xf numFmtId="39" fontId="9" fillId="3" borderId="1" xfId="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3" fillId="3" borderId="1" xfId="1" applyNumberFormat="1" applyFont="1" applyFill="1" applyBorder="1" applyAlignment="1">
      <alignment horizontal="right" vertical="center"/>
    </xf>
    <xf numFmtId="3" fontId="2" fillId="3" borderId="1" xfId="1" applyNumberFormat="1" applyFont="1" applyFill="1" applyBorder="1" applyAlignment="1">
      <alignment horizontal="right" vertical="center"/>
    </xf>
    <xf numFmtId="164" fontId="18" fillId="0" borderId="1" xfId="1" applyNumberFormat="1" applyFont="1" applyBorder="1" applyAlignment="1">
      <alignment vertical="center"/>
    </xf>
    <xf numFmtId="3" fontId="18" fillId="0" borderId="1" xfId="0" applyNumberFormat="1" applyFont="1" applyBorder="1" applyAlignment="1">
      <alignment horizontal="center" vertical="center"/>
    </xf>
    <xf numFmtId="165" fontId="0" fillId="0" borderId="1" xfId="0" applyNumberForma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3" borderId="1" xfId="0" applyFont="1" applyFill="1" applyBorder="1" applyAlignment="1">
      <alignment horizontal="center" vertical="center" wrapText="1"/>
    </xf>
    <xf numFmtId="3" fontId="16" fillId="3" borderId="1" xfId="1" applyNumberFormat="1" applyFont="1" applyFill="1" applyBorder="1" applyAlignment="1">
      <alignment horizontal="right" vertical="center" wrapText="1"/>
    </xf>
    <xf numFmtId="3" fontId="16" fillId="3" borderId="1" xfId="0" applyNumberFormat="1" applyFont="1" applyFill="1" applyBorder="1" applyAlignment="1">
      <alignment horizontal="right" vertical="center" wrapText="1"/>
    </xf>
    <xf numFmtId="0" fontId="3" fillId="3" borderId="0" xfId="0" applyFont="1" applyFill="1" applyAlignment="1">
      <alignment wrapText="1"/>
    </xf>
    <xf numFmtId="0" fontId="11" fillId="3" borderId="1" xfId="9" applyFont="1" applyFill="1" applyBorder="1" applyAlignment="1">
      <alignment horizontal="center" vertical="center" wrapText="1"/>
    </xf>
    <xf numFmtId="0" fontId="11" fillId="3" borderId="1" xfId="9" applyFont="1" applyFill="1" applyBorder="1" applyAlignment="1">
      <alignment horizontal="left" vertic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3" borderId="1" xfId="9" applyFont="1" applyFill="1" applyBorder="1" applyAlignment="1" applyProtection="1">
      <alignment horizontal="left" vertical="center" wrapText="1"/>
      <protection locked="0"/>
    </xf>
    <xf numFmtId="0" fontId="11" fillId="3" borderId="1" xfId="9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left" vertical="center" wrapText="1"/>
      <protection locked="0"/>
    </xf>
    <xf numFmtId="3" fontId="20" fillId="3" borderId="1" xfId="4" applyNumberFormat="1" applyFont="1" applyFill="1" applyBorder="1" applyAlignment="1">
      <alignment horizontal="right" vertical="center"/>
    </xf>
    <xf numFmtId="3" fontId="21" fillId="0" borderId="1" xfId="4" applyNumberFormat="1" applyFont="1" applyFill="1" applyBorder="1" applyAlignment="1">
      <alignment horizontal="right" vertical="center"/>
    </xf>
    <xf numFmtId="3" fontId="10" fillId="0" borderId="1" xfId="4" applyNumberFormat="1" applyFont="1" applyFill="1" applyBorder="1" applyAlignment="1">
      <alignment horizontal="right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3" fontId="3" fillId="3" borderId="1" xfId="5" applyNumberFormat="1" applyFont="1" applyFill="1" applyBorder="1" applyAlignment="1">
      <alignment horizontal="right" vertical="center"/>
    </xf>
    <xf numFmtId="3" fontId="3" fillId="3" borderId="1" xfId="4" applyNumberFormat="1" applyFont="1" applyFill="1" applyBorder="1" applyAlignment="1">
      <alignment horizontal="right" vertical="center"/>
    </xf>
    <xf numFmtId="0" fontId="23" fillId="0" borderId="0" xfId="0" applyFont="1" applyFill="1" applyAlignment="1">
      <alignment wrapText="1"/>
    </xf>
    <xf numFmtId="3" fontId="13" fillId="3" borderId="5" xfId="0" applyNumberFormat="1" applyFont="1" applyFill="1" applyBorder="1" applyAlignment="1">
      <alignment horizontal="right" vertical="center" wrapText="1"/>
    </xf>
    <xf numFmtId="3" fontId="13" fillId="3" borderId="1" xfId="0" applyNumberFormat="1" applyFont="1" applyFill="1" applyBorder="1" applyAlignment="1">
      <alignment horizontal="right" vertical="center"/>
    </xf>
    <xf numFmtId="1" fontId="11" fillId="3" borderId="1" xfId="9" applyNumberFormat="1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vertical="center" wrapText="1"/>
    </xf>
    <xf numFmtId="0" fontId="11" fillId="3" borderId="1" xfId="8" applyNumberFormat="1" applyFont="1" applyFill="1" applyBorder="1" applyAlignment="1">
      <alignment horizontal="center" vertical="center" wrapText="1"/>
    </xf>
    <xf numFmtId="0" fontId="11" fillId="3" borderId="1" xfId="10" applyNumberFormat="1" applyFont="1" applyFill="1" applyBorder="1" applyAlignment="1">
      <alignment horizontal="center" vertical="center" wrapText="1"/>
    </xf>
    <xf numFmtId="3" fontId="3" fillId="3" borderId="1" xfId="8" applyNumberFormat="1" applyFont="1" applyFill="1" applyBorder="1" applyAlignment="1">
      <alignment horizontal="right" vertical="center"/>
    </xf>
    <xf numFmtId="3" fontId="11" fillId="3" borderId="10" xfId="0" applyNumberFormat="1" applyFont="1" applyFill="1" applyBorder="1" applyAlignment="1">
      <alignment horizontal="right" vertical="center"/>
    </xf>
    <xf numFmtId="3" fontId="11" fillId="3" borderId="11" xfId="0" applyNumberFormat="1" applyFont="1" applyFill="1" applyBorder="1" applyAlignment="1">
      <alignment horizontal="right" vertical="center"/>
    </xf>
    <xf numFmtId="3" fontId="11" fillId="3" borderId="1" xfId="0" applyNumberFormat="1" applyFont="1" applyFill="1" applyBorder="1" applyAlignment="1">
      <alignment horizontal="right" vertical="center"/>
    </xf>
    <xf numFmtId="3" fontId="11" fillId="3" borderId="12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3" fontId="11" fillId="3" borderId="13" xfId="0" applyNumberFormat="1" applyFont="1" applyFill="1" applyBorder="1" applyAlignment="1">
      <alignment horizontal="right" vertical="center"/>
    </xf>
    <xf numFmtId="3" fontId="11" fillId="3" borderId="14" xfId="0" applyNumberFormat="1" applyFont="1" applyFill="1" applyBorder="1" applyAlignment="1">
      <alignment horizontal="right" vertical="center"/>
    </xf>
    <xf numFmtId="3" fontId="20" fillId="3" borderId="1" xfId="3" applyNumberFormat="1" applyFont="1" applyFill="1" applyBorder="1" applyAlignment="1">
      <alignment horizontal="right" vertical="center"/>
    </xf>
    <xf numFmtId="3" fontId="2" fillId="0" borderId="5" xfId="3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37" fontId="25" fillId="5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1" fillId="3" borderId="1" xfId="6" applyNumberFormat="1" applyFont="1" applyFill="1" applyBorder="1" applyAlignment="1">
      <alignment horizontal="left" vertical="center" wrapText="1"/>
    </xf>
    <xf numFmtId="0" fontId="19" fillId="3" borderId="8" xfId="0" applyFont="1" applyFill="1" applyBorder="1" applyAlignment="1" applyProtection="1">
      <alignment horizontal="left" vertical="center" indent="1"/>
    </xf>
    <xf numFmtId="0" fontId="19" fillId="3" borderId="9" xfId="0" applyFont="1" applyFill="1" applyBorder="1" applyAlignment="1" applyProtection="1">
      <alignment horizontal="left" vertical="center" indent="1"/>
    </xf>
    <xf numFmtId="39" fontId="9" fillId="0" borderId="1" xfId="1" applyNumberFormat="1" applyFont="1" applyFill="1" applyBorder="1" applyAlignment="1">
      <alignment horizontal="center" vertical="center" wrapText="1"/>
    </xf>
    <xf numFmtId="1" fontId="11" fillId="3" borderId="1" xfId="7" applyNumberFormat="1" applyFont="1" applyFill="1" applyBorder="1" applyAlignment="1" applyProtection="1">
      <alignment horizontal="center" vertical="center" wrapText="1"/>
      <protection hidden="1"/>
    </xf>
    <xf numFmtId="0" fontId="11" fillId="3" borderId="1" xfId="7" applyFont="1" applyFill="1" applyBorder="1" applyAlignment="1" applyProtection="1">
      <alignment horizontal="left" vertical="center" wrapText="1"/>
      <protection hidden="1"/>
    </xf>
    <xf numFmtId="0" fontId="11" fillId="3" borderId="1" xfId="7" applyNumberFormat="1" applyFont="1" applyFill="1" applyBorder="1" applyAlignment="1" applyProtection="1">
      <alignment horizontal="center" vertical="center" wrapText="1"/>
      <protection hidden="1"/>
    </xf>
    <xf numFmtId="0" fontId="14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/>
    </xf>
    <xf numFmtId="37" fontId="9" fillId="0" borderId="1" xfId="1" applyNumberFormat="1" applyFont="1" applyFill="1" applyBorder="1" applyAlignment="1">
      <alignment horizontal="center" vertical="center" wrapText="1"/>
    </xf>
    <xf numFmtId="37" fontId="9" fillId="3" borderId="1" xfId="1" applyNumberFormat="1" applyFont="1" applyFill="1" applyBorder="1" applyAlignment="1">
      <alignment horizontal="center" vertical="center" wrapText="1"/>
    </xf>
    <xf numFmtId="39" fontId="9" fillId="4" borderId="1" xfId="1" applyNumberFormat="1" applyFont="1" applyFill="1" applyBorder="1" applyAlignment="1">
      <alignment horizontal="center" vertical="center" wrapText="1"/>
    </xf>
    <xf numFmtId="3" fontId="10" fillId="3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3" fontId="26" fillId="3" borderId="1" xfId="0" applyNumberFormat="1" applyFont="1" applyFill="1" applyBorder="1" applyAlignment="1">
      <alignment horizontal="right" vertical="center"/>
    </xf>
    <xf numFmtId="0" fontId="27" fillId="3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3" fontId="28" fillId="3" borderId="1" xfId="0" applyNumberFormat="1" applyFont="1" applyFill="1" applyBorder="1" applyAlignment="1">
      <alignment horizontal="center" vertical="center"/>
    </xf>
    <xf numFmtId="164" fontId="28" fillId="3" borderId="1" xfId="1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 applyProtection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 applyProtection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3" fontId="26" fillId="3" borderId="1" xfId="0" applyNumberFormat="1" applyFont="1" applyFill="1" applyBorder="1" applyAlignment="1">
      <alignment horizontal="right" vertical="center" wrapText="1"/>
    </xf>
    <xf numFmtId="0" fontId="26" fillId="0" borderId="1" xfId="0" applyFont="1" applyBorder="1" applyAlignment="1">
      <alignment horizontal="center" vertical="center"/>
    </xf>
    <xf numFmtId="3" fontId="31" fillId="0" borderId="1" xfId="1" applyNumberFormat="1" applyFont="1" applyFill="1" applyBorder="1" applyAlignment="1">
      <alignment horizontal="right" vertical="center"/>
    </xf>
    <xf numFmtId="3" fontId="31" fillId="0" borderId="1" xfId="0" applyNumberFormat="1" applyFont="1" applyFill="1" applyBorder="1" applyAlignment="1">
      <alignment horizontal="right" vertical="center"/>
    </xf>
    <xf numFmtId="3" fontId="30" fillId="0" borderId="1" xfId="0" applyNumberFormat="1" applyFont="1" applyFill="1" applyBorder="1" applyAlignment="1">
      <alignment horizontal="right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44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11" fillId="3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3" fontId="27" fillId="3" borderId="1" xfId="0" applyNumberFormat="1" applyFont="1" applyFill="1" applyBorder="1" applyAlignment="1">
      <alignment horizontal="right" vertical="center"/>
    </xf>
    <xf numFmtId="3" fontId="27" fillId="3" borderId="12" xfId="0" applyNumberFormat="1" applyFont="1" applyFill="1" applyBorder="1" applyAlignment="1">
      <alignment horizontal="right" vertical="center"/>
    </xf>
    <xf numFmtId="0" fontId="33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/>
    </xf>
    <xf numFmtId="39" fontId="33" fillId="0" borderId="1" xfId="1" applyNumberFormat="1" applyFont="1" applyFill="1" applyBorder="1" applyAlignment="1">
      <alignment horizontal="center" vertical="center" wrapText="1"/>
    </xf>
    <xf numFmtId="39" fontId="33" fillId="4" borderId="1" xfId="1" applyNumberFormat="1" applyFont="1" applyFill="1" applyBorder="1" applyAlignment="1">
      <alignment horizontal="center" vertical="center" wrapText="1"/>
    </xf>
    <xf numFmtId="39" fontId="30" fillId="0" borderId="1" xfId="1" applyNumberFormat="1" applyFont="1" applyFill="1" applyBorder="1" applyAlignment="1">
      <alignment horizontal="center" vertical="center" wrapText="1"/>
    </xf>
    <xf numFmtId="0" fontId="34" fillId="0" borderId="1" xfId="0" applyFont="1" applyBorder="1" applyAlignment="1"/>
    <xf numFmtId="0" fontId="34" fillId="0" borderId="1" xfId="0" applyFont="1" applyBorder="1" applyAlignment="1">
      <alignment horizontal="left"/>
    </xf>
    <xf numFmtId="164" fontId="34" fillId="0" borderId="1" xfId="1" applyNumberFormat="1" applyFont="1" applyBorder="1" applyAlignment="1"/>
    <xf numFmtId="164" fontId="34" fillId="0" borderId="1" xfId="0" applyNumberFormat="1" applyFont="1" applyBorder="1" applyAlignment="1"/>
    <xf numFmtId="0" fontId="11" fillId="0" borderId="1" xfId="0" applyFont="1" applyFill="1" applyBorder="1" applyAlignment="1">
      <alignment horizontal="left"/>
    </xf>
    <xf numFmtId="164" fontId="11" fillId="0" borderId="1" xfId="1" applyNumberFormat="1" applyFont="1" applyFill="1" applyBorder="1" applyAlignment="1"/>
    <xf numFmtId="164" fontId="11" fillId="0" borderId="1" xfId="0" applyNumberFormat="1" applyFont="1" applyFill="1" applyBorder="1" applyAlignment="1"/>
    <xf numFmtId="0" fontId="11" fillId="0" borderId="0" xfId="0" applyFont="1" applyFill="1" applyAlignment="1"/>
    <xf numFmtId="0" fontId="11" fillId="0" borderId="1" xfId="0" applyFont="1" applyFill="1" applyBorder="1" applyAlignment="1">
      <alignment horizontal="left" vertical="center"/>
    </xf>
    <xf numFmtId="164" fontId="35" fillId="10" borderId="1" xfId="0" applyNumberFormat="1" applyFont="1" applyFill="1" applyBorder="1" applyAlignment="1"/>
    <xf numFmtId="0" fontId="34" fillId="0" borderId="0" xfId="0" applyFont="1" applyAlignment="1"/>
    <xf numFmtId="43" fontId="34" fillId="0" borderId="0" xfId="1" applyFont="1" applyAlignment="1"/>
    <xf numFmtId="164" fontId="34" fillId="0" borderId="0" xfId="0" applyNumberFormat="1" applyFont="1" applyAlignment="1"/>
    <xf numFmtId="43" fontId="32" fillId="0" borderId="0" xfId="1" applyFont="1" applyAlignment="1">
      <alignment horizontal="center"/>
    </xf>
    <xf numFmtId="0" fontId="24" fillId="0" borderId="0" xfId="0" applyFont="1" applyAlignment="1">
      <alignment horizontal="center"/>
    </xf>
    <xf numFmtId="43" fontId="34" fillId="0" borderId="0" xfId="0" applyNumberFormat="1" applyFont="1" applyAlignment="1"/>
    <xf numFmtId="9" fontId="34" fillId="0" borderId="0" xfId="0" applyNumberFormat="1" applyFont="1" applyAlignment="1"/>
    <xf numFmtId="43" fontId="34" fillId="0" borderId="1" xfId="1" applyFont="1" applyBorder="1" applyAlignment="1"/>
    <xf numFmtId="0" fontId="0" fillId="0" borderId="0" xfId="0" applyAlignment="1">
      <alignment horizontal="center"/>
    </xf>
    <xf numFmtId="0" fontId="35" fillId="8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34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164" fontId="11" fillId="0" borderId="1" xfId="1" applyNumberFormat="1" applyFont="1" applyBorder="1" applyAlignment="1"/>
    <xf numFmtId="164" fontId="11" fillId="0" borderId="1" xfId="0" applyNumberFormat="1" applyFont="1" applyBorder="1" applyAlignment="1"/>
    <xf numFmtId="0" fontId="33" fillId="2" borderId="2" xfId="0" applyFont="1" applyFill="1" applyBorder="1" applyAlignment="1">
      <alignment vertical="center"/>
    </xf>
    <xf numFmtId="164" fontId="33" fillId="0" borderId="1" xfId="1" applyNumberFormat="1" applyFont="1" applyBorder="1" applyAlignment="1"/>
    <xf numFmtId="164" fontId="33" fillId="0" borderId="1" xfId="0" applyNumberFormat="1" applyFont="1" applyBorder="1" applyAlignment="1"/>
    <xf numFmtId="0" fontId="37" fillId="0" borderId="1" xfId="0" applyFont="1" applyBorder="1" applyAlignment="1">
      <alignment horizontal="left"/>
    </xf>
    <xf numFmtId="164" fontId="37" fillId="0" borderId="1" xfId="1" applyNumberFormat="1" applyFont="1" applyBorder="1" applyAlignment="1"/>
    <xf numFmtId="164" fontId="37" fillId="0" borderId="1" xfId="0" applyNumberFormat="1" applyFont="1" applyBorder="1" applyAlignment="1"/>
    <xf numFmtId="0" fontId="36" fillId="11" borderId="1" xfId="0" applyFont="1" applyFill="1" applyBorder="1" applyAlignment="1">
      <alignment horizontal="center" vertical="center" wrapText="1"/>
    </xf>
    <xf numFmtId="164" fontId="36" fillId="7" borderId="1" xfId="0" applyNumberFormat="1" applyFont="1" applyFill="1" applyBorder="1" applyAlignment="1">
      <alignment horizontal="right" vertical="center"/>
    </xf>
    <xf numFmtId="164" fontId="35" fillId="0" borderId="1" xfId="0" applyNumberFormat="1" applyFont="1" applyBorder="1" applyAlignment="1"/>
    <xf numFmtId="0" fontId="35" fillId="9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30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left" vertical="center"/>
    </xf>
    <xf numFmtId="0" fontId="33" fillId="2" borderId="4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3" fontId="8" fillId="0" borderId="0" xfId="0" applyNumberFormat="1" applyFont="1" applyFill="1" applyAlignment="1">
      <alignment horizontal="righ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3" fillId="3" borderId="1" xfId="0" applyFont="1" applyFill="1" applyBorder="1" applyAlignment="1">
      <alignment horizontal="left" vertical="center" wrapText="1"/>
    </xf>
  </cellXfs>
  <cellStyles count="11">
    <cellStyle name="Millares" xfId="1" builtinId="3"/>
    <cellStyle name="Millares [0]" xfId="2" builtinId="6"/>
    <cellStyle name="Millares 2" xfId="6"/>
    <cellStyle name="Millares 2 2" xfId="10"/>
    <cellStyle name="Moneda" xfId="3" builtinId="4"/>
    <cellStyle name="Moneda [0]" xfId="4" builtinId="7"/>
    <cellStyle name="Normal" xfId="0" builtinId="0"/>
    <cellStyle name="Normal 2 2" xfId="8"/>
    <cellStyle name="Normal 2_MATERIAL DE CIRUGIA Y QUIRURGIC" xfId="7"/>
    <cellStyle name="Normal 3 2" xfId="9"/>
    <cellStyle name="Porcentaje" xfId="5" builtinId="5"/>
  </cellStyles>
  <dxfs count="1">
    <dxf>
      <font>
        <color theme="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800100</xdr:colOff>
          <xdr:row>2</xdr:row>
          <xdr:rowOff>123825</xdr:rowOff>
        </xdr:from>
        <xdr:to>
          <xdr:col>2</xdr:col>
          <xdr:colOff>1076325</xdr:colOff>
          <xdr:row>10</xdr:row>
          <xdr:rowOff>257175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451"/>
  <sheetViews>
    <sheetView tabSelected="1" topLeftCell="A611" zoomScale="60" zoomScaleNormal="60" workbookViewId="0">
      <selection activeCell="F629" sqref="F629"/>
    </sheetView>
  </sheetViews>
  <sheetFormatPr baseColWidth="10" defaultRowHeight="15" x14ac:dyDescent="0.25"/>
  <cols>
    <col min="1" max="1" width="12.28515625" style="5" customWidth="1"/>
    <col min="2" max="2" width="11.28515625" style="8" customWidth="1"/>
    <col min="3" max="3" width="18.140625" style="9" customWidth="1"/>
    <col min="4" max="4" width="21.7109375" style="8" customWidth="1"/>
    <col min="5" max="5" width="45.5703125" style="10" customWidth="1"/>
    <col min="6" max="6" width="24.85546875" style="8" customWidth="1"/>
    <col min="7" max="7" width="13.140625" style="8" customWidth="1"/>
    <col min="8" max="8" width="17.5703125" style="13" customWidth="1"/>
    <col min="9" max="9" width="15.28515625" style="13" customWidth="1"/>
    <col min="10" max="10" width="16.140625" style="13" customWidth="1"/>
    <col min="11" max="16384" width="11.42578125" style="5"/>
  </cols>
  <sheetData>
    <row r="1" spans="2:10" x14ac:dyDescent="0.25">
      <c r="B1" s="1"/>
      <c r="C1" s="2"/>
      <c r="D1" s="1"/>
      <c r="E1" s="3"/>
      <c r="F1" s="1"/>
      <c r="G1" s="1"/>
      <c r="H1" s="4"/>
      <c r="I1" s="4"/>
      <c r="J1" s="4"/>
    </row>
    <row r="2" spans="2:10" x14ac:dyDescent="0.25">
      <c r="B2" s="1"/>
      <c r="C2" s="2"/>
      <c r="D2" s="1"/>
      <c r="E2" s="3"/>
      <c r="F2" s="1"/>
      <c r="G2" s="1"/>
      <c r="H2" s="4"/>
      <c r="I2" s="4"/>
      <c r="J2" s="4"/>
    </row>
    <row r="3" spans="2:10" ht="15" customHeight="1" x14ac:dyDescent="0.25">
      <c r="B3" s="238" t="s">
        <v>0</v>
      </c>
      <c r="C3" s="238"/>
      <c r="D3" s="238"/>
      <c r="E3" s="238"/>
      <c r="F3" s="238"/>
      <c r="G3" s="238"/>
      <c r="H3" s="238"/>
      <c r="I3" s="238"/>
      <c r="J3" s="238"/>
    </row>
    <row r="4" spans="2:10" ht="16.5" x14ac:dyDescent="0.25">
      <c r="B4" s="238" t="s">
        <v>1</v>
      </c>
      <c r="C4" s="238"/>
      <c r="D4" s="238"/>
      <c r="E4" s="238"/>
      <c r="F4" s="238"/>
      <c r="G4" s="238"/>
      <c r="H4" s="238"/>
      <c r="I4" s="238"/>
      <c r="J4" s="238"/>
    </row>
    <row r="5" spans="2:10" ht="16.5" x14ac:dyDescent="0.25">
      <c r="B5" s="238" t="s">
        <v>2</v>
      </c>
      <c r="C5" s="238"/>
      <c r="D5" s="238"/>
      <c r="E5" s="238"/>
      <c r="F5" s="238"/>
      <c r="G5" s="238"/>
      <c r="H5" s="238"/>
      <c r="I5" s="238"/>
      <c r="J5" s="238"/>
    </row>
    <row r="6" spans="2:10" ht="16.5" x14ac:dyDescent="0.25">
      <c r="B6" s="6"/>
      <c r="C6" s="7"/>
      <c r="D6" s="1"/>
      <c r="E6" s="3"/>
      <c r="F6" s="1"/>
      <c r="G6" s="1"/>
      <c r="H6" s="4"/>
      <c r="I6" s="4"/>
      <c r="J6" s="4"/>
    </row>
    <row r="7" spans="2:10" x14ac:dyDescent="0.25">
      <c r="B7" s="1"/>
      <c r="C7" s="2"/>
      <c r="D7" s="1"/>
      <c r="E7" s="3"/>
      <c r="F7" s="1"/>
      <c r="G7" s="1"/>
      <c r="H7" s="4"/>
      <c r="I7" s="4"/>
      <c r="J7" s="4"/>
    </row>
    <row r="8" spans="2:10" x14ac:dyDescent="0.25">
      <c r="B8" s="1"/>
      <c r="C8" s="2"/>
      <c r="D8" s="1"/>
      <c r="E8" s="3"/>
      <c r="F8" s="1"/>
      <c r="G8" s="1"/>
      <c r="H8" s="4"/>
      <c r="I8" s="4"/>
      <c r="J8" s="4"/>
    </row>
    <row r="9" spans="2:10" ht="31.5" x14ac:dyDescent="0.25">
      <c r="B9" s="239" t="s">
        <v>3</v>
      </c>
      <c r="C9" s="239"/>
      <c r="D9" s="239"/>
      <c r="E9" s="239"/>
      <c r="F9" s="239"/>
      <c r="G9" s="239"/>
      <c r="H9" s="239"/>
      <c r="I9" s="239"/>
      <c r="J9" s="239"/>
    </row>
    <row r="10" spans="2:10" x14ac:dyDescent="0.25">
      <c r="B10" s="1"/>
      <c r="C10" s="2"/>
      <c r="D10" s="1"/>
      <c r="E10" s="3"/>
      <c r="F10" s="1"/>
      <c r="G10" s="1"/>
      <c r="H10" s="4"/>
      <c r="I10" s="4"/>
      <c r="J10" s="4"/>
    </row>
    <row r="11" spans="2:10" ht="28.5" x14ac:dyDescent="0.25">
      <c r="B11" s="240" t="s">
        <v>4</v>
      </c>
      <c r="C11" s="240"/>
      <c r="D11" s="240"/>
      <c r="E11" s="240"/>
      <c r="F11" s="240"/>
      <c r="G11" s="240"/>
      <c r="H11" s="240"/>
      <c r="I11" s="240"/>
      <c r="J11" s="240"/>
    </row>
    <row r="12" spans="2:10" ht="39.75" customHeight="1" x14ac:dyDescent="0.25">
      <c r="B12" s="241" t="s">
        <v>5</v>
      </c>
      <c r="C12" s="241"/>
      <c r="D12" s="241"/>
      <c r="E12" s="241"/>
      <c r="F12" s="241"/>
      <c r="G12" s="241"/>
      <c r="H12" s="241"/>
      <c r="I12" s="241"/>
      <c r="J12" s="241"/>
    </row>
    <row r="13" spans="2:10" ht="31.5" x14ac:dyDescent="0.25">
      <c r="B13" s="239" t="s">
        <v>1110</v>
      </c>
      <c r="C13" s="239"/>
      <c r="D13" s="239"/>
      <c r="E13" s="239"/>
      <c r="F13" s="239"/>
      <c r="G13" s="239"/>
      <c r="H13" s="239"/>
      <c r="I13" s="239"/>
      <c r="J13" s="239"/>
    </row>
    <row r="14" spans="2:10" ht="15.75" x14ac:dyDescent="0.25">
      <c r="H14" s="245"/>
      <c r="I14" s="245"/>
      <c r="J14" s="245"/>
    </row>
    <row r="15" spans="2:10" s="10" customFormat="1" ht="33" customHeight="1" x14ac:dyDescent="0.25">
      <c r="B15" s="11" t="s">
        <v>6</v>
      </c>
      <c r="C15" s="136">
        <v>1</v>
      </c>
      <c r="D15" s="246" t="s">
        <v>7</v>
      </c>
      <c r="E15" s="247"/>
      <c r="F15" s="12">
        <v>122000000</v>
      </c>
      <c r="G15" s="8"/>
      <c r="H15" s="13"/>
      <c r="I15" s="13"/>
      <c r="J15" s="13"/>
    </row>
    <row r="16" spans="2:10" s="8" customFormat="1" ht="25.5" x14ac:dyDescent="0.25">
      <c r="B16" s="14" t="s">
        <v>8</v>
      </c>
      <c r="C16" s="14" t="s">
        <v>9</v>
      </c>
      <c r="D16" s="14" t="s">
        <v>10</v>
      </c>
      <c r="E16" s="14" t="s">
        <v>11</v>
      </c>
      <c r="F16" s="11" t="s">
        <v>12</v>
      </c>
      <c r="G16" s="11" t="s">
        <v>13</v>
      </c>
      <c r="H16" s="15" t="s">
        <v>14</v>
      </c>
      <c r="I16" s="15" t="s">
        <v>15</v>
      </c>
      <c r="J16" s="15" t="s">
        <v>16</v>
      </c>
    </row>
    <row r="17" spans="2:10" s="23" customFormat="1" ht="28.5" customHeight="1" x14ac:dyDescent="0.25">
      <c r="B17" s="16">
        <v>1</v>
      </c>
      <c r="C17" s="17">
        <v>42296005</v>
      </c>
      <c r="D17" s="18">
        <v>1196420015</v>
      </c>
      <c r="E17" s="19" t="s">
        <v>17</v>
      </c>
      <c r="F17" s="16" t="s">
        <v>18</v>
      </c>
      <c r="G17" s="21">
        <v>1</v>
      </c>
      <c r="H17" s="22">
        <v>2000000</v>
      </c>
      <c r="I17" s="22">
        <v>0</v>
      </c>
      <c r="J17" s="22">
        <f>H17+I17</f>
        <v>2000000</v>
      </c>
    </row>
    <row r="18" spans="2:10" s="23" customFormat="1" ht="34.5" customHeight="1" x14ac:dyDescent="0.25">
      <c r="B18" s="16">
        <v>2</v>
      </c>
      <c r="C18" s="17">
        <v>42296005</v>
      </c>
      <c r="D18" s="24">
        <v>1196420177</v>
      </c>
      <c r="E18" s="19" t="s">
        <v>19</v>
      </c>
      <c r="F18" s="16" t="s">
        <v>18</v>
      </c>
      <c r="G18" s="21">
        <v>1</v>
      </c>
      <c r="H18" s="22">
        <v>2000000</v>
      </c>
      <c r="I18" s="22">
        <v>0</v>
      </c>
      <c r="J18" s="22">
        <f t="shared" ref="J18:J46" si="0">H18+I18</f>
        <v>2000000</v>
      </c>
    </row>
    <row r="19" spans="2:10" s="23" customFormat="1" ht="34.5" customHeight="1" x14ac:dyDescent="0.25">
      <c r="B19" s="16">
        <v>3</v>
      </c>
      <c r="C19" s="17">
        <v>42296005</v>
      </c>
      <c r="D19" s="24">
        <v>1196420178</v>
      </c>
      <c r="E19" s="19" t="s">
        <v>20</v>
      </c>
      <c r="F19" s="16" t="s">
        <v>18</v>
      </c>
      <c r="G19" s="21">
        <v>1</v>
      </c>
      <c r="H19" s="22">
        <v>2000000</v>
      </c>
      <c r="I19" s="22">
        <v>0</v>
      </c>
      <c r="J19" s="22">
        <f t="shared" si="0"/>
        <v>2000000</v>
      </c>
    </row>
    <row r="20" spans="2:10" s="23" customFormat="1" ht="30" customHeight="1" x14ac:dyDescent="0.25">
      <c r="B20" s="16">
        <v>4</v>
      </c>
      <c r="C20" s="17">
        <v>42296005</v>
      </c>
      <c r="D20" s="24">
        <v>1196420179</v>
      </c>
      <c r="E20" s="19" t="s">
        <v>21</v>
      </c>
      <c r="F20" s="16" t="s">
        <v>18</v>
      </c>
      <c r="G20" s="21">
        <v>1</v>
      </c>
      <c r="H20" s="22">
        <v>2000000</v>
      </c>
      <c r="I20" s="22">
        <v>0</v>
      </c>
      <c r="J20" s="22">
        <f t="shared" si="0"/>
        <v>2000000</v>
      </c>
    </row>
    <row r="21" spans="2:10" s="23" customFormat="1" ht="26.25" customHeight="1" x14ac:dyDescent="0.25">
      <c r="B21" s="16">
        <v>5</v>
      </c>
      <c r="C21" s="17">
        <v>4229600</v>
      </c>
      <c r="D21" s="16">
        <v>1196420011</v>
      </c>
      <c r="E21" s="19" t="s">
        <v>22</v>
      </c>
      <c r="F21" s="16" t="s">
        <v>18</v>
      </c>
      <c r="G21" s="21">
        <v>1</v>
      </c>
      <c r="H21" s="22">
        <v>4500000</v>
      </c>
      <c r="I21" s="22">
        <v>0</v>
      </c>
      <c r="J21" s="22">
        <f t="shared" si="0"/>
        <v>4500000</v>
      </c>
    </row>
    <row r="22" spans="2:10" s="23" customFormat="1" ht="33.75" customHeight="1" x14ac:dyDescent="0.25">
      <c r="B22" s="16">
        <v>6</v>
      </c>
      <c r="C22" s="17">
        <v>4229600</v>
      </c>
      <c r="D22" s="24">
        <v>1196420171</v>
      </c>
      <c r="E22" s="19" t="s">
        <v>23</v>
      </c>
      <c r="F22" s="16" t="s">
        <v>18</v>
      </c>
      <c r="G22" s="21">
        <v>1</v>
      </c>
      <c r="H22" s="22">
        <v>4500000</v>
      </c>
      <c r="I22" s="22">
        <v>0</v>
      </c>
      <c r="J22" s="22">
        <f t="shared" si="0"/>
        <v>4500000</v>
      </c>
    </row>
    <row r="23" spans="2:10" s="23" customFormat="1" ht="32.25" customHeight="1" x14ac:dyDescent="0.25">
      <c r="B23" s="16">
        <v>7</v>
      </c>
      <c r="C23" s="17">
        <v>4229600</v>
      </c>
      <c r="D23" s="24">
        <v>1196420172</v>
      </c>
      <c r="E23" s="19" t="s">
        <v>24</v>
      </c>
      <c r="F23" s="16" t="s">
        <v>18</v>
      </c>
      <c r="G23" s="21">
        <v>1</v>
      </c>
      <c r="H23" s="22">
        <v>4500000</v>
      </c>
      <c r="I23" s="22">
        <v>0</v>
      </c>
      <c r="J23" s="22">
        <f t="shared" si="0"/>
        <v>4500000</v>
      </c>
    </row>
    <row r="24" spans="2:10" s="23" customFormat="1" ht="38.25" customHeight="1" x14ac:dyDescent="0.25">
      <c r="B24" s="16">
        <v>8</v>
      </c>
      <c r="C24" s="17">
        <v>4229600</v>
      </c>
      <c r="D24" s="24">
        <v>1196420173</v>
      </c>
      <c r="E24" s="19" t="s">
        <v>25</v>
      </c>
      <c r="F24" s="16" t="s">
        <v>18</v>
      </c>
      <c r="G24" s="21">
        <v>1</v>
      </c>
      <c r="H24" s="22">
        <v>4500000</v>
      </c>
      <c r="I24" s="22">
        <v>0</v>
      </c>
      <c r="J24" s="22">
        <f t="shared" si="0"/>
        <v>4500000</v>
      </c>
    </row>
    <row r="25" spans="2:10" s="28" customFormat="1" ht="43.5" customHeight="1" x14ac:dyDescent="0.25">
      <c r="B25" s="17">
        <v>9</v>
      </c>
      <c r="C25" s="17">
        <v>42296001</v>
      </c>
      <c r="D25" s="17">
        <v>1196420059</v>
      </c>
      <c r="E25" s="25" t="s">
        <v>26</v>
      </c>
      <c r="F25" s="17" t="s">
        <v>18</v>
      </c>
      <c r="G25" s="26">
        <v>1</v>
      </c>
      <c r="H25" s="27">
        <v>3500000</v>
      </c>
      <c r="I25" s="27">
        <v>0</v>
      </c>
      <c r="J25" s="27">
        <f t="shared" si="0"/>
        <v>3500000</v>
      </c>
    </row>
    <row r="26" spans="2:10" s="23" customFormat="1" ht="36" customHeight="1" x14ac:dyDescent="0.25">
      <c r="B26" s="16">
        <v>10</v>
      </c>
      <c r="C26" s="17">
        <v>42296001</v>
      </c>
      <c r="D26" s="16">
        <v>1196420049</v>
      </c>
      <c r="E26" s="19" t="s">
        <v>27</v>
      </c>
      <c r="F26" s="16" t="s">
        <v>18</v>
      </c>
      <c r="G26" s="21">
        <v>1</v>
      </c>
      <c r="H26" s="22">
        <v>3500000</v>
      </c>
      <c r="I26" s="22">
        <v>0</v>
      </c>
      <c r="J26" s="22">
        <f t="shared" si="0"/>
        <v>3500000</v>
      </c>
    </row>
    <row r="27" spans="2:10" s="23" customFormat="1" ht="53.25" customHeight="1" x14ac:dyDescent="0.25">
      <c r="B27" s="16">
        <v>11</v>
      </c>
      <c r="C27" s="17">
        <v>42296001</v>
      </c>
      <c r="D27" s="16">
        <v>1196420139</v>
      </c>
      <c r="E27" s="19" t="s">
        <v>28</v>
      </c>
      <c r="F27" s="16" t="s">
        <v>18</v>
      </c>
      <c r="G27" s="21">
        <v>1</v>
      </c>
      <c r="H27" s="22">
        <v>3500000</v>
      </c>
      <c r="I27" s="22">
        <v>0</v>
      </c>
      <c r="J27" s="22">
        <f t="shared" si="0"/>
        <v>3500000</v>
      </c>
    </row>
    <row r="28" spans="2:10" s="28" customFormat="1" ht="27" customHeight="1" x14ac:dyDescent="0.25">
      <c r="B28" s="17">
        <v>12</v>
      </c>
      <c r="C28" s="17">
        <v>42296001</v>
      </c>
      <c r="D28" s="17">
        <v>1196420049</v>
      </c>
      <c r="E28" s="25" t="s">
        <v>29</v>
      </c>
      <c r="F28" s="17" t="s">
        <v>18</v>
      </c>
      <c r="G28" s="26">
        <v>1</v>
      </c>
      <c r="H28" s="27">
        <v>2500000</v>
      </c>
      <c r="I28" s="27">
        <v>0</v>
      </c>
      <c r="J28" s="27">
        <f t="shared" si="0"/>
        <v>2500000</v>
      </c>
    </row>
    <row r="29" spans="2:10" s="28" customFormat="1" ht="27.75" customHeight="1" x14ac:dyDescent="0.25">
      <c r="B29" s="17">
        <v>13</v>
      </c>
      <c r="C29" s="17">
        <v>42296001</v>
      </c>
      <c r="D29" s="17">
        <v>1196420139</v>
      </c>
      <c r="E29" s="25" t="s">
        <v>30</v>
      </c>
      <c r="F29" s="17" t="s">
        <v>18</v>
      </c>
      <c r="G29" s="26">
        <v>1</v>
      </c>
      <c r="H29" s="27">
        <v>2500000</v>
      </c>
      <c r="I29" s="27">
        <v>0</v>
      </c>
      <c r="J29" s="27">
        <f t="shared" si="0"/>
        <v>2500000</v>
      </c>
    </row>
    <row r="30" spans="2:10" s="23" customFormat="1" ht="21.75" customHeight="1" x14ac:dyDescent="0.25">
      <c r="B30" s="16">
        <v>14</v>
      </c>
      <c r="C30" s="17">
        <v>42296001</v>
      </c>
      <c r="D30" s="16">
        <v>1196420165</v>
      </c>
      <c r="E30" s="19" t="s">
        <v>31</v>
      </c>
      <c r="F30" s="16" t="s">
        <v>18</v>
      </c>
      <c r="G30" s="21">
        <v>1</v>
      </c>
      <c r="H30" s="22">
        <v>2500000</v>
      </c>
      <c r="I30" s="22">
        <v>0</v>
      </c>
      <c r="J30" s="22">
        <f t="shared" si="0"/>
        <v>2500000</v>
      </c>
    </row>
    <row r="31" spans="2:10" s="23" customFormat="1" ht="26.25" customHeight="1" x14ac:dyDescent="0.25">
      <c r="B31" s="16">
        <v>15</v>
      </c>
      <c r="C31" s="17">
        <v>42296001</v>
      </c>
      <c r="D31" s="24">
        <v>1196420166</v>
      </c>
      <c r="E31" s="19" t="s">
        <v>32</v>
      </c>
      <c r="F31" s="16" t="s">
        <v>18</v>
      </c>
      <c r="G31" s="21">
        <v>1</v>
      </c>
      <c r="H31" s="22">
        <v>2500000</v>
      </c>
      <c r="I31" s="22">
        <v>0</v>
      </c>
      <c r="J31" s="22">
        <f t="shared" si="0"/>
        <v>2500000</v>
      </c>
    </row>
    <row r="32" spans="2:10" s="23" customFormat="1" ht="21" customHeight="1" x14ac:dyDescent="0.25">
      <c r="B32" s="16">
        <v>16</v>
      </c>
      <c r="C32" s="17">
        <v>42296001</v>
      </c>
      <c r="D32" s="24">
        <v>1196420167</v>
      </c>
      <c r="E32" s="19" t="s">
        <v>33</v>
      </c>
      <c r="F32" s="16" t="s">
        <v>18</v>
      </c>
      <c r="G32" s="21">
        <v>1</v>
      </c>
      <c r="H32" s="22">
        <v>2500000</v>
      </c>
      <c r="I32" s="22">
        <v>0</v>
      </c>
      <c r="J32" s="22">
        <f t="shared" si="0"/>
        <v>2500000</v>
      </c>
    </row>
    <row r="33" spans="2:10" s="23" customFormat="1" ht="24" customHeight="1" x14ac:dyDescent="0.25">
      <c r="B33" s="16">
        <v>17</v>
      </c>
      <c r="C33" s="17">
        <v>42296001</v>
      </c>
      <c r="D33" s="17" t="s">
        <v>34</v>
      </c>
      <c r="E33" s="19" t="s">
        <v>35</v>
      </c>
      <c r="F33" s="16" t="s">
        <v>18</v>
      </c>
      <c r="G33" s="21">
        <v>1</v>
      </c>
      <c r="H33" s="22">
        <v>3500000</v>
      </c>
      <c r="I33" s="22">
        <v>0</v>
      </c>
      <c r="J33" s="22">
        <f t="shared" si="0"/>
        <v>3500000</v>
      </c>
    </row>
    <row r="34" spans="2:10" s="23" customFormat="1" ht="27.75" customHeight="1" x14ac:dyDescent="0.25">
      <c r="B34" s="16">
        <v>18</v>
      </c>
      <c r="C34" s="17">
        <v>42296001</v>
      </c>
      <c r="D34" s="16">
        <v>1196420025</v>
      </c>
      <c r="E34" s="19" t="s">
        <v>36</v>
      </c>
      <c r="F34" s="16" t="s">
        <v>18</v>
      </c>
      <c r="G34" s="21">
        <v>1</v>
      </c>
      <c r="H34" s="22">
        <v>3500000</v>
      </c>
      <c r="I34" s="22">
        <v>0</v>
      </c>
      <c r="J34" s="22">
        <f t="shared" si="0"/>
        <v>3500000</v>
      </c>
    </row>
    <row r="35" spans="2:10" s="23" customFormat="1" ht="23.25" customHeight="1" x14ac:dyDescent="0.25">
      <c r="B35" s="16">
        <v>19</v>
      </c>
      <c r="C35" s="17">
        <v>42296001</v>
      </c>
      <c r="D35" s="16">
        <v>1196420163</v>
      </c>
      <c r="E35" s="19" t="s">
        <v>37</v>
      </c>
      <c r="F35" s="16" t="s">
        <v>18</v>
      </c>
      <c r="G35" s="21">
        <v>1</v>
      </c>
      <c r="H35" s="22">
        <v>3500000</v>
      </c>
      <c r="I35" s="22">
        <v>0</v>
      </c>
      <c r="J35" s="22">
        <f t="shared" si="0"/>
        <v>3500000</v>
      </c>
    </row>
    <row r="36" spans="2:10" s="23" customFormat="1" ht="34.5" customHeight="1" x14ac:dyDescent="0.25">
      <c r="B36" s="16">
        <v>20</v>
      </c>
      <c r="C36" s="17">
        <v>42296001</v>
      </c>
      <c r="D36" s="16">
        <v>1196420164</v>
      </c>
      <c r="E36" s="19" t="s">
        <v>38</v>
      </c>
      <c r="F36" s="16" t="s">
        <v>18</v>
      </c>
      <c r="G36" s="21">
        <v>1</v>
      </c>
      <c r="H36" s="22">
        <v>3500000</v>
      </c>
      <c r="I36" s="22">
        <v>0</v>
      </c>
      <c r="J36" s="22">
        <f t="shared" si="0"/>
        <v>3500000</v>
      </c>
    </row>
    <row r="37" spans="2:10" s="23" customFormat="1" ht="30.75" customHeight="1" x14ac:dyDescent="0.25">
      <c r="B37" s="16">
        <v>21</v>
      </c>
      <c r="C37" s="17">
        <v>42296001</v>
      </c>
      <c r="D37" s="16">
        <v>1196420134</v>
      </c>
      <c r="E37" s="19" t="s">
        <v>39</v>
      </c>
      <c r="F37" s="16" t="s">
        <v>18</v>
      </c>
      <c r="G37" s="21">
        <v>1</v>
      </c>
      <c r="H37" s="22">
        <v>3500000</v>
      </c>
      <c r="I37" s="22">
        <v>0</v>
      </c>
      <c r="J37" s="22">
        <f t="shared" si="0"/>
        <v>3500000</v>
      </c>
    </row>
    <row r="38" spans="2:10" s="23" customFormat="1" ht="27.75" customHeight="1" x14ac:dyDescent="0.25">
      <c r="B38" s="16">
        <v>22</v>
      </c>
      <c r="C38" s="17">
        <v>42296003</v>
      </c>
      <c r="D38" s="16">
        <v>1196420052</v>
      </c>
      <c r="E38" s="19" t="s">
        <v>40</v>
      </c>
      <c r="F38" s="16" t="s">
        <v>18</v>
      </c>
      <c r="G38" s="21">
        <v>1</v>
      </c>
      <c r="H38" s="22">
        <v>2500000</v>
      </c>
      <c r="I38" s="22">
        <v>0</v>
      </c>
      <c r="J38" s="22">
        <f t="shared" si="0"/>
        <v>2500000</v>
      </c>
    </row>
    <row r="39" spans="2:10" s="23" customFormat="1" ht="21" customHeight="1" x14ac:dyDescent="0.25">
      <c r="B39" s="16">
        <v>23</v>
      </c>
      <c r="C39" s="17">
        <v>42296003</v>
      </c>
      <c r="D39" s="16">
        <v>1196420053</v>
      </c>
      <c r="E39" s="19" t="s">
        <v>41</v>
      </c>
      <c r="F39" s="16" t="s">
        <v>18</v>
      </c>
      <c r="G39" s="21">
        <v>1</v>
      </c>
      <c r="H39" s="22">
        <v>2500000</v>
      </c>
      <c r="I39" s="22">
        <v>0</v>
      </c>
      <c r="J39" s="22">
        <f t="shared" si="0"/>
        <v>2500000</v>
      </c>
    </row>
    <row r="40" spans="2:10" s="23" customFormat="1" ht="36" customHeight="1" x14ac:dyDescent="0.25">
      <c r="B40" s="16">
        <v>24</v>
      </c>
      <c r="C40" s="17">
        <v>42296003</v>
      </c>
      <c r="D40" s="24">
        <v>1196420054</v>
      </c>
      <c r="E40" s="19" t="s">
        <v>42</v>
      </c>
      <c r="F40" s="16" t="s">
        <v>18</v>
      </c>
      <c r="G40" s="21">
        <v>1</v>
      </c>
      <c r="H40" s="22">
        <v>2500000</v>
      </c>
      <c r="I40" s="22">
        <v>0</v>
      </c>
      <c r="J40" s="22">
        <f t="shared" si="0"/>
        <v>2500000</v>
      </c>
    </row>
    <row r="41" spans="2:10" s="23" customFormat="1" ht="29.25" customHeight="1" x14ac:dyDescent="0.25">
      <c r="B41" s="16">
        <v>25</v>
      </c>
      <c r="C41" s="17">
        <v>42296003</v>
      </c>
      <c r="D41" s="24">
        <v>1196420057</v>
      </c>
      <c r="E41" s="19" t="s">
        <v>43</v>
      </c>
      <c r="F41" s="16"/>
      <c r="G41" s="21">
        <v>1</v>
      </c>
      <c r="H41" s="22">
        <v>2500000</v>
      </c>
      <c r="I41" s="22">
        <v>0</v>
      </c>
      <c r="J41" s="22">
        <f t="shared" si="0"/>
        <v>2500000</v>
      </c>
    </row>
    <row r="42" spans="2:10" s="23" customFormat="1" ht="26.25" customHeight="1" x14ac:dyDescent="0.25">
      <c r="B42" s="16">
        <v>26</v>
      </c>
      <c r="C42" s="17">
        <v>42296003</v>
      </c>
      <c r="D42" s="16">
        <v>1196420010</v>
      </c>
      <c r="E42" s="19" t="s">
        <v>44</v>
      </c>
      <c r="F42" s="16" t="s">
        <v>18</v>
      </c>
      <c r="G42" s="21">
        <v>1</v>
      </c>
      <c r="H42" s="22">
        <v>3500000</v>
      </c>
      <c r="I42" s="22">
        <v>0</v>
      </c>
      <c r="J42" s="22">
        <f t="shared" si="0"/>
        <v>3500000</v>
      </c>
    </row>
    <row r="43" spans="2:10" s="23" customFormat="1" ht="25.5" customHeight="1" x14ac:dyDescent="0.25">
      <c r="B43" s="16">
        <v>27</v>
      </c>
      <c r="C43" s="17">
        <v>42296003</v>
      </c>
      <c r="D43" s="16">
        <v>1196420136</v>
      </c>
      <c r="E43" s="19" t="s">
        <v>45</v>
      </c>
      <c r="F43" s="16" t="s">
        <v>18</v>
      </c>
      <c r="G43" s="21">
        <v>1</v>
      </c>
      <c r="H43" s="22">
        <v>3500000</v>
      </c>
      <c r="I43" s="22">
        <v>0</v>
      </c>
      <c r="J43" s="22">
        <f t="shared" si="0"/>
        <v>3500000</v>
      </c>
    </row>
    <row r="44" spans="2:10" s="23" customFormat="1" ht="26.25" customHeight="1" x14ac:dyDescent="0.25">
      <c r="B44" s="16">
        <v>28</v>
      </c>
      <c r="C44" s="17">
        <v>42296003</v>
      </c>
      <c r="D44" s="16">
        <v>1196420137</v>
      </c>
      <c r="E44" s="19" t="s">
        <v>46</v>
      </c>
      <c r="F44" s="16" t="s">
        <v>18</v>
      </c>
      <c r="G44" s="21">
        <v>1</v>
      </c>
      <c r="H44" s="22">
        <v>3500000</v>
      </c>
      <c r="I44" s="22">
        <v>0</v>
      </c>
      <c r="J44" s="22">
        <f t="shared" si="0"/>
        <v>3500000</v>
      </c>
    </row>
    <row r="45" spans="2:10" s="23" customFormat="1" ht="24" customHeight="1" x14ac:dyDescent="0.25">
      <c r="B45" s="16">
        <v>29</v>
      </c>
      <c r="C45" s="17">
        <v>42296003</v>
      </c>
      <c r="D45" s="16">
        <v>1196420138</v>
      </c>
      <c r="E45" s="19" t="s">
        <v>47</v>
      </c>
      <c r="F45" s="16" t="s">
        <v>18</v>
      </c>
      <c r="G45" s="21">
        <v>1</v>
      </c>
      <c r="H45" s="22">
        <v>3500000</v>
      </c>
      <c r="I45" s="22">
        <v>0</v>
      </c>
      <c r="J45" s="22">
        <f t="shared" si="0"/>
        <v>3500000</v>
      </c>
    </row>
    <row r="46" spans="2:10" s="23" customFormat="1" ht="27.75" customHeight="1" x14ac:dyDescent="0.25">
      <c r="B46" s="16">
        <v>30</v>
      </c>
      <c r="C46" s="17">
        <v>42296003</v>
      </c>
      <c r="D46" s="16">
        <v>1196420180</v>
      </c>
      <c r="E46" s="19" t="s">
        <v>48</v>
      </c>
      <c r="F46" s="16" t="s">
        <v>18</v>
      </c>
      <c r="G46" s="21">
        <v>1</v>
      </c>
      <c r="H46" s="22">
        <v>3500000</v>
      </c>
      <c r="I46" s="22">
        <v>0</v>
      </c>
      <c r="J46" s="22">
        <f t="shared" si="0"/>
        <v>3500000</v>
      </c>
    </row>
    <row r="47" spans="2:10" s="28" customFormat="1" x14ac:dyDescent="0.25">
      <c r="B47" s="234" t="s">
        <v>49</v>
      </c>
      <c r="C47" s="234"/>
      <c r="D47" s="234"/>
      <c r="E47" s="234"/>
      <c r="F47" s="29"/>
      <c r="G47" s="29"/>
      <c r="H47" s="30"/>
      <c r="I47" s="30"/>
      <c r="J47" s="31">
        <f>SUM(J17:J46)</f>
        <v>94000000</v>
      </c>
    </row>
    <row r="48" spans="2:10" s="28" customFormat="1" ht="34.5" customHeight="1" x14ac:dyDescent="0.25">
      <c r="B48" s="9"/>
      <c r="C48" s="9"/>
      <c r="D48" s="9"/>
      <c r="E48" s="32"/>
      <c r="F48" s="9"/>
      <c r="G48" s="9"/>
      <c r="H48" s="33"/>
      <c r="I48" s="33"/>
      <c r="J48" s="33"/>
    </row>
    <row r="49" spans="2:10" s="35" customFormat="1" ht="37.5" customHeight="1" x14ac:dyDescent="0.25">
      <c r="B49" s="11" t="s">
        <v>50</v>
      </c>
      <c r="C49" s="136">
        <v>2</v>
      </c>
      <c r="D49" s="242" t="s">
        <v>51</v>
      </c>
      <c r="E49" s="242"/>
      <c r="F49" s="12">
        <v>5100000</v>
      </c>
      <c r="G49" s="2"/>
      <c r="H49" s="34"/>
      <c r="I49" s="34"/>
      <c r="J49" s="34"/>
    </row>
    <row r="50" spans="2:10" s="28" customFormat="1" ht="25.5" x14ac:dyDescent="0.25">
      <c r="B50" s="14" t="s">
        <v>8</v>
      </c>
      <c r="C50" s="14" t="s">
        <v>9</v>
      </c>
      <c r="D50" s="14" t="s">
        <v>10</v>
      </c>
      <c r="E50" s="36" t="s">
        <v>11</v>
      </c>
      <c r="F50" s="14" t="s">
        <v>12</v>
      </c>
      <c r="G50" s="11" t="s">
        <v>13</v>
      </c>
      <c r="H50" s="37" t="s">
        <v>14</v>
      </c>
      <c r="I50" s="37" t="s">
        <v>15</v>
      </c>
      <c r="J50" s="37" t="s">
        <v>16</v>
      </c>
    </row>
    <row r="51" spans="2:10" s="28" customFormat="1" ht="45" customHeight="1" x14ac:dyDescent="0.25">
      <c r="B51" s="17">
        <v>1</v>
      </c>
      <c r="C51" s="17" t="s">
        <v>52</v>
      </c>
      <c r="D51" s="17">
        <v>1196490949</v>
      </c>
      <c r="E51" s="25" t="s">
        <v>53</v>
      </c>
      <c r="F51" s="17" t="s">
        <v>18</v>
      </c>
      <c r="G51" s="26">
        <v>1</v>
      </c>
      <c r="H51" s="27">
        <v>258400</v>
      </c>
      <c r="I51" s="27">
        <f>+H51*16%</f>
        <v>41344</v>
      </c>
      <c r="J51" s="27">
        <f>+I51+H51</f>
        <v>299744</v>
      </c>
    </row>
    <row r="52" spans="2:10" s="28" customFormat="1" x14ac:dyDescent="0.25">
      <c r="B52" s="234" t="s">
        <v>49</v>
      </c>
      <c r="C52" s="234"/>
      <c r="D52" s="234"/>
      <c r="E52" s="234"/>
      <c r="F52" s="29"/>
      <c r="G52" s="29"/>
      <c r="H52" s="30"/>
      <c r="I52" s="30"/>
      <c r="J52" s="31">
        <f>J51</f>
        <v>299744</v>
      </c>
    </row>
    <row r="53" spans="2:10" s="28" customFormat="1" ht="44.25" customHeight="1" x14ac:dyDescent="0.25">
      <c r="B53" s="9"/>
      <c r="C53" s="9"/>
      <c r="D53" s="9"/>
      <c r="E53" s="32"/>
      <c r="F53" s="9"/>
      <c r="G53" s="9"/>
      <c r="H53" s="33"/>
      <c r="I53" s="33"/>
      <c r="J53" s="33"/>
    </row>
    <row r="54" spans="2:10" s="28" customFormat="1" ht="33.75" customHeight="1" x14ac:dyDescent="0.25">
      <c r="B54" s="11" t="s">
        <v>50</v>
      </c>
      <c r="C54" s="136">
        <v>3</v>
      </c>
      <c r="D54" s="229" t="s">
        <v>1081</v>
      </c>
      <c r="E54" s="230"/>
      <c r="F54" s="12">
        <v>5100000</v>
      </c>
      <c r="G54" s="9"/>
      <c r="H54" s="33"/>
      <c r="I54" s="33"/>
      <c r="J54" s="33"/>
    </row>
    <row r="55" spans="2:10" s="28" customFormat="1" ht="25.5" x14ac:dyDescent="0.25">
      <c r="B55" s="14" t="s">
        <v>8</v>
      </c>
      <c r="C55" s="14" t="s">
        <v>9</v>
      </c>
      <c r="D55" s="14" t="s">
        <v>10</v>
      </c>
      <c r="E55" s="36" t="s">
        <v>11</v>
      </c>
      <c r="F55" s="14" t="s">
        <v>12</v>
      </c>
      <c r="G55" s="11" t="s">
        <v>13</v>
      </c>
      <c r="H55" s="37" t="s">
        <v>14</v>
      </c>
      <c r="I55" s="37" t="s">
        <v>15</v>
      </c>
      <c r="J55" s="37" t="s">
        <v>16</v>
      </c>
    </row>
    <row r="56" spans="2:10" s="23" customFormat="1" ht="32.25" customHeight="1" x14ac:dyDescent="0.25">
      <c r="B56" s="16">
        <v>1</v>
      </c>
      <c r="C56" s="16">
        <v>42312000</v>
      </c>
      <c r="D56" s="16">
        <v>1196460429</v>
      </c>
      <c r="E56" s="153" t="s">
        <v>1082</v>
      </c>
      <c r="F56" s="16" t="s">
        <v>55</v>
      </c>
      <c r="G56" s="21">
        <v>1</v>
      </c>
      <c r="H56" s="152">
        <v>971000</v>
      </c>
      <c r="I56" s="152">
        <f>H56*16%</f>
        <v>155360</v>
      </c>
      <c r="J56" s="152">
        <f>H56+I56</f>
        <v>1126360</v>
      </c>
    </row>
    <row r="57" spans="2:10" s="23" customFormat="1" ht="32.25" customHeight="1" x14ac:dyDescent="0.25">
      <c r="B57" s="16">
        <v>2</v>
      </c>
      <c r="C57" s="16">
        <v>42312000</v>
      </c>
      <c r="D57" s="16">
        <v>1196460428</v>
      </c>
      <c r="E57" s="153" t="s">
        <v>1083</v>
      </c>
      <c r="F57" s="16" t="s">
        <v>55</v>
      </c>
      <c r="G57" s="21">
        <v>1</v>
      </c>
      <c r="H57" s="152">
        <v>971000</v>
      </c>
      <c r="I57" s="152">
        <f>H57*16%</f>
        <v>155360</v>
      </c>
      <c r="J57" s="152">
        <f>H57+I57</f>
        <v>1126360</v>
      </c>
    </row>
    <row r="58" spans="2:10" s="23" customFormat="1" ht="32.25" customHeight="1" x14ac:dyDescent="0.25">
      <c r="B58" s="16">
        <v>3</v>
      </c>
      <c r="C58" s="16">
        <v>42312000</v>
      </c>
      <c r="D58" s="16">
        <v>1196460437</v>
      </c>
      <c r="E58" s="153" t="s">
        <v>1084</v>
      </c>
      <c r="F58" s="16" t="s">
        <v>55</v>
      </c>
      <c r="G58" s="21">
        <v>1</v>
      </c>
      <c r="H58" s="152">
        <v>971000</v>
      </c>
      <c r="I58" s="152">
        <f>H58*16%</f>
        <v>155360</v>
      </c>
      <c r="J58" s="152">
        <f>H58+I58</f>
        <v>1126360</v>
      </c>
    </row>
    <row r="59" spans="2:10" s="28" customFormat="1" ht="32.25" customHeight="1" x14ac:dyDescent="0.25">
      <c r="B59" s="234" t="s">
        <v>49</v>
      </c>
      <c r="C59" s="234"/>
      <c r="D59" s="234"/>
      <c r="E59" s="234"/>
      <c r="F59" s="29"/>
      <c r="G59" s="29"/>
      <c r="H59" s="30"/>
      <c r="I59" s="30"/>
      <c r="J59" s="31">
        <f>SUM(J56:J58)</f>
        <v>3379080</v>
      </c>
    </row>
    <row r="60" spans="2:10" s="28" customFormat="1" x14ac:dyDescent="0.25">
      <c r="B60" s="9"/>
      <c r="C60" s="9"/>
      <c r="D60" s="9"/>
      <c r="E60" s="32"/>
      <c r="F60" s="9"/>
      <c r="G60" s="9"/>
      <c r="H60" s="33"/>
      <c r="I60" s="33"/>
      <c r="J60" s="33"/>
    </row>
    <row r="61" spans="2:10" s="28" customFormat="1" ht="27.75" customHeight="1" x14ac:dyDescent="0.25">
      <c r="B61" s="11" t="s">
        <v>50</v>
      </c>
      <c r="C61" s="136">
        <v>4</v>
      </c>
      <c r="D61" s="242" t="s">
        <v>56</v>
      </c>
      <c r="E61" s="242"/>
      <c r="F61" s="12">
        <v>24000000</v>
      </c>
      <c r="G61" s="9"/>
      <c r="H61" s="33"/>
      <c r="I61" s="33"/>
      <c r="J61" s="33"/>
    </row>
    <row r="62" spans="2:10" s="28" customFormat="1" ht="25.5" x14ac:dyDescent="0.25">
      <c r="B62" s="14" t="s">
        <v>8</v>
      </c>
      <c r="C62" s="14" t="s">
        <v>9</v>
      </c>
      <c r="D62" s="14" t="s">
        <v>10</v>
      </c>
      <c r="E62" s="36" t="s">
        <v>11</v>
      </c>
      <c r="F62" s="14" t="s">
        <v>12</v>
      </c>
      <c r="G62" s="11" t="s">
        <v>13</v>
      </c>
      <c r="H62" s="37" t="s">
        <v>14</v>
      </c>
      <c r="I62" s="37" t="s">
        <v>15</v>
      </c>
      <c r="J62" s="37" t="s">
        <v>16</v>
      </c>
    </row>
    <row r="63" spans="2:10" s="28" customFormat="1" ht="39.75" customHeight="1" x14ac:dyDescent="0.25">
      <c r="B63" s="17">
        <v>1</v>
      </c>
      <c r="C63" s="17" t="s">
        <v>57</v>
      </c>
      <c r="D63" s="38">
        <v>1196410076</v>
      </c>
      <c r="E63" s="39" t="s">
        <v>58</v>
      </c>
      <c r="F63" s="17" t="s">
        <v>18</v>
      </c>
      <c r="G63" s="26">
        <v>1</v>
      </c>
      <c r="H63" s="40">
        <v>4500000</v>
      </c>
      <c r="I63" s="40">
        <f>H63*16%</f>
        <v>720000</v>
      </c>
      <c r="J63" s="40">
        <f>H63+I63</f>
        <v>5220000</v>
      </c>
    </row>
    <row r="64" spans="2:10" s="28" customFormat="1" ht="39.75" customHeight="1" x14ac:dyDescent="0.25">
      <c r="B64" s="17">
        <v>2</v>
      </c>
      <c r="C64" s="17" t="s">
        <v>57</v>
      </c>
      <c r="D64" s="38">
        <v>1196410077</v>
      </c>
      <c r="E64" s="39" t="s">
        <v>59</v>
      </c>
      <c r="F64" s="17" t="s">
        <v>18</v>
      </c>
      <c r="G64" s="26">
        <v>1</v>
      </c>
      <c r="H64" s="40">
        <v>4500000</v>
      </c>
      <c r="I64" s="40">
        <f>H64*16%</f>
        <v>720000</v>
      </c>
      <c r="J64" s="40">
        <f>H64+I64</f>
        <v>5220000</v>
      </c>
    </row>
    <row r="65" spans="2:10" s="28" customFormat="1" x14ac:dyDescent="0.25">
      <c r="B65" s="234" t="s">
        <v>49</v>
      </c>
      <c r="C65" s="234"/>
      <c r="D65" s="234"/>
      <c r="E65" s="234"/>
      <c r="F65" s="29"/>
      <c r="G65" s="29"/>
      <c r="H65" s="30"/>
      <c r="I65" s="30"/>
      <c r="J65" s="31">
        <f>SUM(J63:J64)</f>
        <v>10440000</v>
      </c>
    </row>
    <row r="66" spans="2:10" s="28" customFormat="1" x14ac:dyDescent="0.25">
      <c r="B66" s="9"/>
      <c r="C66" s="9"/>
      <c r="D66" s="9"/>
      <c r="E66" s="32"/>
      <c r="F66" s="9"/>
      <c r="G66" s="9"/>
      <c r="H66" s="33"/>
      <c r="I66" s="33"/>
      <c r="J66" s="33"/>
    </row>
    <row r="67" spans="2:10" ht="32.25" customHeight="1" x14ac:dyDescent="0.25">
      <c r="B67" s="11" t="s">
        <v>50</v>
      </c>
      <c r="C67" s="41">
        <v>5</v>
      </c>
      <c r="D67" s="224" t="s">
        <v>60</v>
      </c>
      <c r="E67" s="225"/>
      <c r="F67" s="12">
        <v>5000000</v>
      </c>
      <c r="G67" s="43"/>
      <c r="H67" s="44"/>
      <c r="I67" s="44"/>
      <c r="J67" s="44"/>
    </row>
    <row r="68" spans="2:10" ht="25.5" x14ac:dyDescent="0.25">
      <c r="B68" s="11" t="s">
        <v>8</v>
      </c>
      <c r="C68" s="11" t="s">
        <v>9</v>
      </c>
      <c r="D68" s="11" t="s">
        <v>10</v>
      </c>
      <c r="E68" s="45" t="s">
        <v>11</v>
      </c>
      <c r="F68" s="11" t="s">
        <v>12</v>
      </c>
      <c r="G68" s="11" t="s">
        <v>13</v>
      </c>
      <c r="H68" s="37" t="s">
        <v>14</v>
      </c>
      <c r="I68" s="37" t="s">
        <v>15</v>
      </c>
      <c r="J68" s="37" t="s">
        <v>16</v>
      </c>
    </row>
    <row r="69" spans="2:10" s="63" customFormat="1" ht="39.75" customHeight="1" x14ac:dyDescent="0.25">
      <c r="B69" s="16">
        <v>1</v>
      </c>
      <c r="C69" s="16">
        <v>42272224</v>
      </c>
      <c r="D69" s="78">
        <v>1128599003</v>
      </c>
      <c r="E69" s="137" t="s">
        <v>61</v>
      </c>
      <c r="F69" s="16" t="s">
        <v>18</v>
      </c>
      <c r="G69" s="21">
        <v>1</v>
      </c>
      <c r="H69" s="79">
        <v>10000</v>
      </c>
      <c r="I69" s="79">
        <f>H69*16%</f>
        <v>1600</v>
      </c>
      <c r="J69" s="79">
        <f>H69+I69</f>
        <v>11600</v>
      </c>
    </row>
    <row r="70" spans="2:10" ht="22.5" customHeight="1" x14ac:dyDescent="0.25">
      <c r="B70" s="243" t="s">
        <v>62</v>
      </c>
      <c r="C70" s="243"/>
      <c r="D70" s="243"/>
      <c r="E70" s="243"/>
      <c r="F70" s="47"/>
      <c r="G70" s="43"/>
      <c r="H70" s="44"/>
      <c r="I70" s="44"/>
      <c r="J70" s="48">
        <f>J69</f>
        <v>11600</v>
      </c>
    </row>
    <row r="71" spans="2:10" s="28" customFormat="1" x14ac:dyDescent="0.25">
      <c r="B71" s="9"/>
      <c r="C71" s="9"/>
      <c r="D71" s="9"/>
      <c r="E71" s="32"/>
      <c r="F71" s="9"/>
      <c r="G71" s="9"/>
      <c r="H71" s="33"/>
      <c r="I71" s="33"/>
      <c r="J71" s="33"/>
    </row>
    <row r="72" spans="2:10" s="28" customFormat="1" ht="30.75" customHeight="1" x14ac:dyDescent="0.25">
      <c r="B72" s="11" t="s">
        <v>50</v>
      </c>
      <c r="C72" s="41">
        <v>6</v>
      </c>
      <c r="D72" s="224" t="s">
        <v>63</v>
      </c>
      <c r="E72" s="225"/>
      <c r="F72" s="12">
        <v>50500000</v>
      </c>
      <c r="G72" s="9"/>
      <c r="H72" s="33"/>
      <c r="I72" s="33"/>
      <c r="J72" s="33"/>
    </row>
    <row r="73" spans="2:10" s="28" customFormat="1" ht="25.5" x14ac:dyDescent="0.25">
      <c r="B73" s="14" t="s">
        <v>8</v>
      </c>
      <c r="C73" s="14" t="s">
        <v>9</v>
      </c>
      <c r="D73" s="14" t="s">
        <v>10</v>
      </c>
      <c r="E73" s="36" t="s">
        <v>11</v>
      </c>
      <c r="F73" s="14" t="s">
        <v>12</v>
      </c>
      <c r="G73" s="11" t="s">
        <v>13</v>
      </c>
      <c r="H73" s="37" t="s">
        <v>14</v>
      </c>
      <c r="I73" s="37" t="s">
        <v>15</v>
      </c>
      <c r="J73" s="37" t="s">
        <v>16</v>
      </c>
    </row>
    <row r="74" spans="2:10" s="28" customFormat="1" ht="31.5" customHeight="1" x14ac:dyDescent="0.25">
      <c r="B74" s="17">
        <v>1</v>
      </c>
      <c r="C74" s="17">
        <v>42296001</v>
      </c>
      <c r="D74" s="17">
        <v>1196420031</v>
      </c>
      <c r="E74" s="25" t="s">
        <v>64</v>
      </c>
      <c r="F74" s="17" t="s">
        <v>18</v>
      </c>
      <c r="G74" s="26">
        <v>1</v>
      </c>
      <c r="H74" s="27">
        <v>7900000</v>
      </c>
      <c r="I74" s="27">
        <v>0</v>
      </c>
      <c r="J74" s="27">
        <f>H74+I74</f>
        <v>7900000</v>
      </c>
    </row>
    <row r="75" spans="2:10" s="28" customFormat="1" ht="27" customHeight="1" x14ac:dyDescent="0.25">
      <c r="B75" s="17">
        <v>2</v>
      </c>
      <c r="C75" s="17">
        <v>42296001</v>
      </c>
      <c r="D75" s="17">
        <v>1196420032</v>
      </c>
      <c r="E75" s="25" t="s">
        <v>65</v>
      </c>
      <c r="F75" s="17" t="s">
        <v>18</v>
      </c>
      <c r="G75" s="26">
        <v>1</v>
      </c>
      <c r="H75" s="27">
        <v>7900000</v>
      </c>
      <c r="I75" s="27">
        <v>0</v>
      </c>
      <c r="J75" s="27">
        <f>H75+I75</f>
        <v>7900000</v>
      </c>
    </row>
    <row r="76" spans="2:10" s="28" customFormat="1" ht="29.25" customHeight="1" x14ac:dyDescent="0.25">
      <c r="B76" s="17">
        <v>3</v>
      </c>
      <c r="C76" s="17">
        <v>42296001</v>
      </c>
      <c r="D76" s="17">
        <v>1196420033</v>
      </c>
      <c r="E76" s="25" t="s">
        <v>66</v>
      </c>
      <c r="F76" s="17" t="s">
        <v>18</v>
      </c>
      <c r="G76" s="26">
        <v>1</v>
      </c>
      <c r="H76" s="27">
        <v>7900000</v>
      </c>
      <c r="I76" s="27">
        <v>0</v>
      </c>
      <c r="J76" s="27">
        <f>H76+I76</f>
        <v>7900000</v>
      </c>
    </row>
    <row r="77" spans="2:10" s="28" customFormat="1" ht="29.25" customHeight="1" x14ac:dyDescent="0.25">
      <c r="B77" s="17">
        <v>4</v>
      </c>
      <c r="C77" s="17">
        <v>42296001</v>
      </c>
      <c r="D77" s="17">
        <v>1196420140</v>
      </c>
      <c r="E77" s="25" t="s">
        <v>67</v>
      </c>
      <c r="F77" s="17" t="s">
        <v>18</v>
      </c>
      <c r="G77" s="26">
        <v>1</v>
      </c>
      <c r="H77" s="27">
        <v>7900000</v>
      </c>
      <c r="I77" s="27">
        <v>0</v>
      </c>
      <c r="J77" s="27">
        <f>H77+I77</f>
        <v>7900000</v>
      </c>
    </row>
    <row r="78" spans="2:10" s="28" customFormat="1" x14ac:dyDescent="0.25">
      <c r="B78" s="234" t="s">
        <v>49</v>
      </c>
      <c r="C78" s="234"/>
      <c r="D78" s="234"/>
      <c r="E78" s="234"/>
      <c r="F78" s="29"/>
      <c r="G78" s="29"/>
      <c r="H78" s="30"/>
      <c r="I78" s="30"/>
      <c r="J78" s="31">
        <f>SUM(J74:J77)</f>
        <v>31600000</v>
      </c>
    </row>
    <row r="79" spans="2:10" s="28" customFormat="1" ht="32.25" customHeight="1" x14ac:dyDescent="0.25">
      <c r="B79" s="9"/>
      <c r="C79" s="9"/>
      <c r="D79" s="9"/>
      <c r="E79" s="32"/>
      <c r="F79" s="9"/>
      <c r="G79" s="9"/>
      <c r="H79" s="33"/>
      <c r="I79" s="33"/>
      <c r="J79" s="33"/>
    </row>
    <row r="80" spans="2:10" s="28" customFormat="1" ht="28.5" customHeight="1" x14ac:dyDescent="0.25">
      <c r="B80" s="11" t="s">
        <v>50</v>
      </c>
      <c r="C80" s="49">
        <v>7</v>
      </c>
      <c r="D80" s="244" t="s">
        <v>68</v>
      </c>
      <c r="E80" s="244"/>
      <c r="F80" s="12">
        <v>76000000</v>
      </c>
      <c r="G80" s="9"/>
      <c r="H80" s="33"/>
      <c r="I80" s="33"/>
      <c r="J80" s="33"/>
    </row>
    <row r="81" spans="2:10" s="28" customFormat="1" ht="25.5" x14ac:dyDescent="0.25">
      <c r="B81" s="14" t="s">
        <v>8</v>
      </c>
      <c r="C81" s="14" t="s">
        <v>9</v>
      </c>
      <c r="D81" s="14" t="s">
        <v>10</v>
      </c>
      <c r="E81" s="36" t="s">
        <v>11</v>
      </c>
      <c r="F81" s="14" t="s">
        <v>12</v>
      </c>
      <c r="G81" s="11" t="s">
        <v>13</v>
      </c>
      <c r="H81" s="37" t="s">
        <v>14</v>
      </c>
      <c r="I81" s="37" t="s">
        <v>15</v>
      </c>
      <c r="J81" s="37" t="s">
        <v>16</v>
      </c>
    </row>
    <row r="82" spans="2:10" s="28" customFormat="1" ht="18.75" customHeight="1" x14ac:dyDescent="0.25">
      <c r="B82" s="17">
        <v>1</v>
      </c>
      <c r="C82" s="155" t="s">
        <v>1085</v>
      </c>
      <c r="D82" s="17">
        <v>1198010041</v>
      </c>
      <c r="E82" s="25" t="s">
        <v>69</v>
      </c>
      <c r="F82" s="17" t="s">
        <v>18</v>
      </c>
      <c r="G82" s="26">
        <v>1</v>
      </c>
      <c r="H82" s="27">
        <v>1256250</v>
      </c>
      <c r="I82" s="27">
        <v>0</v>
      </c>
      <c r="J82" s="27">
        <v>1256250</v>
      </c>
    </row>
    <row r="83" spans="2:10" s="28" customFormat="1" ht="28.5" customHeight="1" x14ac:dyDescent="0.25">
      <c r="B83" s="17">
        <v>2</v>
      </c>
      <c r="C83" s="155" t="s">
        <v>1085</v>
      </c>
      <c r="D83" s="17">
        <v>1198010042</v>
      </c>
      <c r="E83" s="25" t="s">
        <v>70</v>
      </c>
      <c r="F83" s="17" t="s">
        <v>18</v>
      </c>
      <c r="G83" s="26">
        <v>1</v>
      </c>
      <c r="H83" s="27">
        <v>1256250</v>
      </c>
      <c r="I83" s="27">
        <v>0</v>
      </c>
      <c r="J83" s="27">
        <v>1256250</v>
      </c>
    </row>
    <row r="84" spans="2:10" s="28" customFormat="1" ht="48.75" customHeight="1" x14ac:dyDescent="0.25">
      <c r="B84" s="17">
        <v>3</v>
      </c>
      <c r="C84" s="155" t="s">
        <v>1085</v>
      </c>
      <c r="D84" s="17">
        <v>1198010038</v>
      </c>
      <c r="E84" s="25" t="s">
        <v>71</v>
      </c>
      <c r="F84" s="17" t="s">
        <v>72</v>
      </c>
      <c r="G84" s="26">
        <v>1</v>
      </c>
      <c r="H84" s="27">
        <v>1256250</v>
      </c>
      <c r="I84" s="27">
        <v>0</v>
      </c>
      <c r="J84" s="27">
        <v>1256250</v>
      </c>
    </row>
    <row r="85" spans="2:10" s="28" customFormat="1" x14ac:dyDescent="0.25">
      <c r="B85" s="234" t="s">
        <v>49</v>
      </c>
      <c r="C85" s="234"/>
      <c r="D85" s="234"/>
      <c r="E85" s="234"/>
      <c r="F85" s="29"/>
      <c r="G85" s="29"/>
      <c r="H85" s="30"/>
      <c r="I85" s="30"/>
      <c r="J85" s="31">
        <f>SUM(J82:J84)</f>
        <v>3768750</v>
      </c>
    </row>
    <row r="86" spans="2:10" s="28" customFormat="1" x14ac:dyDescent="0.25">
      <c r="B86" s="9"/>
      <c r="C86" s="9"/>
      <c r="D86" s="9"/>
      <c r="E86" s="32"/>
      <c r="F86" s="9"/>
      <c r="G86" s="9"/>
      <c r="H86" s="33"/>
      <c r="I86" s="33"/>
      <c r="J86" s="33"/>
    </row>
    <row r="87" spans="2:10" s="28" customFormat="1" ht="24.75" customHeight="1" x14ac:dyDescent="0.25">
      <c r="B87" s="11" t="s">
        <v>50</v>
      </c>
      <c r="C87" s="41">
        <v>8</v>
      </c>
      <c r="D87" s="224" t="s">
        <v>73</v>
      </c>
      <c r="E87" s="225"/>
      <c r="F87" s="12">
        <v>62000000</v>
      </c>
      <c r="G87" s="9"/>
      <c r="H87" s="33"/>
      <c r="I87" s="33"/>
      <c r="J87" s="33"/>
    </row>
    <row r="88" spans="2:10" s="28" customFormat="1" ht="25.5" x14ac:dyDescent="0.25">
      <c r="B88" s="14" t="s">
        <v>8</v>
      </c>
      <c r="C88" s="14" t="s">
        <v>9</v>
      </c>
      <c r="D88" s="14" t="s">
        <v>10</v>
      </c>
      <c r="E88" s="36" t="s">
        <v>11</v>
      </c>
      <c r="F88" s="14" t="s">
        <v>12</v>
      </c>
      <c r="G88" s="11" t="s">
        <v>13</v>
      </c>
      <c r="H88" s="37" t="s">
        <v>14</v>
      </c>
      <c r="I88" s="37" t="s">
        <v>15</v>
      </c>
      <c r="J88" s="37" t="s">
        <v>16</v>
      </c>
    </row>
    <row r="89" spans="2:10" s="28" customFormat="1" ht="21.75" customHeight="1" x14ac:dyDescent="0.25">
      <c r="B89" s="17">
        <v>1</v>
      </c>
      <c r="C89" s="17">
        <v>42292904</v>
      </c>
      <c r="D89" s="17">
        <v>1196491091</v>
      </c>
      <c r="E89" s="25" t="s">
        <v>74</v>
      </c>
      <c r="F89" s="17"/>
      <c r="G89" s="26">
        <v>1</v>
      </c>
      <c r="H89" s="27">
        <v>13100000</v>
      </c>
      <c r="I89" s="27">
        <f>H89*16%</f>
        <v>2096000</v>
      </c>
      <c r="J89" s="27">
        <f>H89+I89</f>
        <v>15196000</v>
      </c>
    </row>
    <row r="90" spans="2:10" s="28" customFormat="1" x14ac:dyDescent="0.25">
      <c r="B90" s="234" t="s">
        <v>49</v>
      </c>
      <c r="C90" s="234"/>
      <c r="D90" s="234"/>
      <c r="E90" s="234"/>
      <c r="F90" s="29"/>
      <c r="G90" s="29"/>
      <c r="H90" s="30"/>
      <c r="I90" s="30"/>
      <c r="J90" s="30">
        <f>J89</f>
        <v>15196000</v>
      </c>
    </row>
    <row r="91" spans="2:10" s="28" customFormat="1" x14ac:dyDescent="0.25">
      <c r="B91" s="9"/>
      <c r="C91" s="9"/>
      <c r="D91" s="9"/>
      <c r="E91" s="32"/>
      <c r="F91" s="9"/>
      <c r="G91" s="9"/>
      <c r="H91" s="33"/>
      <c r="I91" s="33"/>
      <c r="J91" s="33"/>
    </row>
    <row r="92" spans="2:10" s="28" customFormat="1" ht="22.5" customHeight="1" x14ac:dyDescent="0.25">
      <c r="B92" s="11" t="s">
        <v>50</v>
      </c>
      <c r="C92" s="41">
        <v>9</v>
      </c>
      <c r="D92" s="231" t="s">
        <v>75</v>
      </c>
      <c r="E92" s="231"/>
      <c r="F92" s="12">
        <v>15000000</v>
      </c>
      <c r="G92" s="9"/>
      <c r="H92" s="33"/>
      <c r="I92" s="33"/>
      <c r="J92" s="33"/>
    </row>
    <row r="93" spans="2:10" s="28" customFormat="1" ht="25.5" x14ac:dyDescent="0.25">
      <c r="B93" s="14" t="s">
        <v>8</v>
      </c>
      <c r="C93" s="14" t="s">
        <v>9</v>
      </c>
      <c r="D93" s="14" t="s">
        <v>10</v>
      </c>
      <c r="E93" s="36" t="s">
        <v>11</v>
      </c>
      <c r="F93" s="14" t="s">
        <v>12</v>
      </c>
      <c r="G93" s="11" t="s">
        <v>13</v>
      </c>
      <c r="H93" s="37" t="s">
        <v>14</v>
      </c>
      <c r="I93" s="37" t="s">
        <v>15</v>
      </c>
      <c r="J93" s="37" t="s">
        <v>16</v>
      </c>
    </row>
    <row r="94" spans="2:10" s="28" customFormat="1" ht="36" customHeight="1" x14ac:dyDescent="0.25">
      <c r="B94" s="17">
        <v>1</v>
      </c>
      <c r="C94" s="17">
        <v>42295905</v>
      </c>
      <c r="D94" s="53">
        <v>1196420125</v>
      </c>
      <c r="E94" s="25" t="s">
        <v>76</v>
      </c>
      <c r="F94" s="17" t="s">
        <v>18</v>
      </c>
      <c r="G94" s="26">
        <v>1</v>
      </c>
      <c r="H94" s="27">
        <v>4796000</v>
      </c>
      <c r="I94" s="27">
        <v>0</v>
      </c>
      <c r="J94" s="27">
        <f>H94+I94</f>
        <v>4796000</v>
      </c>
    </row>
    <row r="95" spans="2:10" s="28" customFormat="1" ht="36" customHeight="1" x14ac:dyDescent="0.25">
      <c r="B95" s="17">
        <v>2</v>
      </c>
      <c r="C95" s="17">
        <v>42295905</v>
      </c>
      <c r="D95" s="53">
        <v>1196420126</v>
      </c>
      <c r="E95" s="25" t="s">
        <v>77</v>
      </c>
      <c r="F95" s="17" t="s">
        <v>18</v>
      </c>
      <c r="G95" s="26">
        <v>1</v>
      </c>
      <c r="H95" s="27">
        <v>4796000</v>
      </c>
      <c r="I95" s="27">
        <v>0</v>
      </c>
      <c r="J95" s="40">
        <f t="shared" ref="J95:J104" si="1">H95+I95</f>
        <v>4796000</v>
      </c>
    </row>
    <row r="96" spans="2:10" s="28" customFormat="1" ht="36" customHeight="1" x14ac:dyDescent="0.25">
      <c r="B96" s="17">
        <v>3</v>
      </c>
      <c r="C96" s="17">
        <v>42295905</v>
      </c>
      <c r="D96" s="53">
        <v>1196420127</v>
      </c>
      <c r="E96" s="25" t="s">
        <v>78</v>
      </c>
      <c r="F96" s="17" t="s">
        <v>18</v>
      </c>
      <c r="G96" s="26">
        <v>1</v>
      </c>
      <c r="H96" s="27">
        <v>4796000</v>
      </c>
      <c r="I96" s="27">
        <v>0</v>
      </c>
      <c r="J96" s="40">
        <f t="shared" si="1"/>
        <v>4796000</v>
      </c>
    </row>
    <row r="97" spans="2:10" s="28" customFormat="1" ht="36" customHeight="1" x14ac:dyDescent="0.25">
      <c r="B97" s="17">
        <v>4</v>
      </c>
      <c r="C97" s="17">
        <v>42295905</v>
      </c>
      <c r="D97" s="53">
        <v>1196420128</v>
      </c>
      <c r="E97" s="25" t="s">
        <v>79</v>
      </c>
      <c r="F97" s="17" t="s">
        <v>18</v>
      </c>
      <c r="G97" s="26">
        <v>1</v>
      </c>
      <c r="H97" s="27">
        <v>4796000</v>
      </c>
      <c r="I97" s="27">
        <v>0</v>
      </c>
      <c r="J97" s="40">
        <f t="shared" si="1"/>
        <v>4796000</v>
      </c>
    </row>
    <row r="98" spans="2:10" s="28" customFormat="1" ht="36" customHeight="1" x14ac:dyDescent="0.25">
      <c r="B98" s="17">
        <v>5</v>
      </c>
      <c r="C98" s="17">
        <v>42295905</v>
      </c>
      <c r="D98" s="53">
        <v>1196420129</v>
      </c>
      <c r="E98" s="25" t="s">
        <v>80</v>
      </c>
      <c r="F98" s="17" t="s">
        <v>18</v>
      </c>
      <c r="G98" s="26">
        <v>1</v>
      </c>
      <c r="H98" s="27">
        <v>4796000</v>
      </c>
      <c r="I98" s="27">
        <v>0</v>
      </c>
      <c r="J98" s="40">
        <f t="shared" si="1"/>
        <v>4796000</v>
      </c>
    </row>
    <row r="99" spans="2:10" s="28" customFormat="1" ht="36" customHeight="1" x14ac:dyDescent="0.25">
      <c r="B99" s="17">
        <v>6</v>
      </c>
      <c r="C99" s="17">
        <v>42295905</v>
      </c>
      <c r="D99" s="53">
        <v>1196420130</v>
      </c>
      <c r="E99" s="25" t="s">
        <v>81</v>
      </c>
      <c r="F99" s="17" t="s">
        <v>18</v>
      </c>
      <c r="G99" s="26">
        <v>1</v>
      </c>
      <c r="H99" s="27">
        <v>6160000</v>
      </c>
      <c r="I99" s="27">
        <v>0</v>
      </c>
      <c r="J99" s="40">
        <f t="shared" si="1"/>
        <v>6160000</v>
      </c>
    </row>
    <row r="100" spans="2:10" s="28" customFormat="1" ht="36" customHeight="1" x14ac:dyDescent="0.25">
      <c r="B100" s="17">
        <v>7</v>
      </c>
      <c r="C100" s="17">
        <v>42295905</v>
      </c>
      <c r="D100" s="53">
        <v>1196420131</v>
      </c>
      <c r="E100" s="25" t="s">
        <v>82</v>
      </c>
      <c r="F100" s="17" t="s">
        <v>18</v>
      </c>
      <c r="G100" s="26">
        <v>1</v>
      </c>
      <c r="H100" s="27">
        <v>6160000</v>
      </c>
      <c r="I100" s="27">
        <v>0</v>
      </c>
      <c r="J100" s="40">
        <f t="shared" si="1"/>
        <v>6160000</v>
      </c>
    </row>
    <row r="101" spans="2:10" s="28" customFormat="1" ht="36" customHeight="1" x14ac:dyDescent="0.25">
      <c r="B101" s="17">
        <v>8</v>
      </c>
      <c r="C101" s="17">
        <v>42295905</v>
      </c>
      <c r="D101" s="17">
        <v>1196420112</v>
      </c>
      <c r="E101" s="25" t="s">
        <v>83</v>
      </c>
      <c r="F101" s="17" t="s">
        <v>18</v>
      </c>
      <c r="G101" s="26">
        <v>1</v>
      </c>
      <c r="H101" s="27">
        <v>6160000</v>
      </c>
      <c r="I101" s="27">
        <v>0</v>
      </c>
      <c r="J101" s="40">
        <f t="shared" si="1"/>
        <v>6160000</v>
      </c>
    </row>
    <row r="102" spans="2:10" s="28" customFormat="1" ht="36" customHeight="1" x14ac:dyDescent="0.25">
      <c r="B102" s="17">
        <v>9</v>
      </c>
      <c r="C102" s="17">
        <v>42295905</v>
      </c>
      <c r="D102" s="53">
        <v>1196420132</v>
      </c>
      <c r="E102" s="25" t="s">
        <v>84</v>
      </c>
      <c r="F102" s="17" t="s">
        <v>18</v>
      </c>
      <c r="G102" s="26">
        <v>1</v>
      </c>
      <c r="H102" s="27">
        <v>6160000</v>
      </c>
      <c r="I102" s="27">
        <v>0</v>
      </c>
      <c r="J102" s="40">
        <f t="shared" si="1"/>
        <v>6160000</v>
      </c>
    </row>
    <row r="103" spans="2:10" s="23" customFormat="1" ht="36" customHeight="1" x14ac:dyDescent="0.25">
      <c r="B103" s="16">
        <v>10</v>
      </c>
      <c r="C103" s="16">
        <v>42295905</v>
      </c>
      <c r="D103" s="78">
        <v>1196420039</v>
      </c>
      <c r="E103" s="137" t="s">
        <v>85</v>
      </c>
      <c r="F103" s="16" t="s">
        <v>18</v>
      </c>
      <c r="G103" s="21">
        <v>1</v>
      </c>
      <c r="H103" s="22">
        <v>1498000</v>
      </c>
      <c r="I103" s="22">
        <v>0</v>
      </c>
      <c r="J103" s="79">
        <f t="shared" si="1"/>
        <v>1498000</v>
      </c>
    </row>
    <row r="104" spans="2:10" s="23" customFormat="1" ht="36" customHeight="1" x14ac:dyDescent="0.25">
      <c r="B104" s="16">
        <v>11</v>
      </c>
      <c r="C104" s="16">
        <v>42295905</v>
      </c>
      <c r="D104" s="78">
        <v>1196420124</v>
      </c>
      <c r="E104" s="137" t="s">
        <v>86</v>
      </c>
      <c r="F104" s="16" t="s">
        <v>18</v>
      </c>
      <c r="G104" s="21">
        <v>1</v>
      </c>
      <c r="H104" s="22">
        <v>1498000</v>
      </c>
      <c r="I104" s="22">
        <v>0</v>
      </c>
      <c r="J104" s="79">
        <f t="shared" si="1"/>
        <v>1498000</v>
      </c>
    </row>
    <row r="105" spans="2:10" s="28" customFormat="1" x14ac:dyDescent="0.25">
      <c r="B105" s="234" t="s">
        <v>49</v>
      </c>
      <c r="C105" s="234"/>
      <c r="D105" s="234"/>
      <c r="E105" s="234"/>
      <c r="F105" s="29"/>
      <c r="G105" s="29"/>
      <c r="H105" s="30"/>
      <c r="I105" s="30"/>
      <c r="J105" s="31">
        <f>SUM(J94:J104)</f>
        <v>51616000</v>
      </c>
    </row>
    <row r="106" spans="2:10" s="28" customFormat="1" x14ac:dyDescent="0.25">
      <c r="B106" s="54"/>
      <c r="C106" s="55"/>
      <c r="D106" s="56"/>
      <c r="E106" s="56"/>
      <c r="F106" s="26"/>
      <c r="G106" s="57"/>
      <c r="H106" s="58"/>
      <c r="I106" s="58"/>
      <c r="J106" s="58"/>
    </row>
    <row r="107" spans="2:10" s="28" customFormat="1" ht="27.75" customHeight="1" x14ac:dyDescent="0.25">
      <c r="B107" s="11" t="s">
        <v>50</v>
      </c>
      <c r="C107" s="49">
        <v>10</v>
      </c>
      <c r="D107" s="232" t="s">
        <v>87</v>
      </c>
      <c r="E107" s="225"/>
      <c r="F107" s="12">
        <v>56600000</v>
      </c>
      <c r="G107" s="9"/>
      <c r="H107" s="33"/>
      <c r="I107" s="33"/>
      <c r="J107" s="33"/>
    </row>
    <row r="108" spans="2:10" s="28" customFormat="1" ht="25.5" x14ac:dyDescent="0.25">
      <c r="B108" s="11" t="s">
        <v>8</v>
      </c>
      <c r="C108" s="11" t="s">
        <v>9</v>
      </c>
      <c r="D108" s="11" t="s">
        <v>10</v>
      </c>
      <c r="E108" s="45" t="s">
        <v>11</v>
      </c>
      <c r="F108" s="11" t="s">
        <v>12</v>
      </c>
      <c r="G108" s="11" t="s">
        <v>13</v>
      </c>
      <c r="H108" s="37" t="s">
        <v>14</v>
      </c>
      <c r="I108" s="37" t="s">
        <v>15</v>
      </c>
      <c r="J108" s="37" t="s">
        <v>16</v>
      </c>
    </row>
    <row r="109" spans="2:10" s="28" customFormat="1" ht="19.5" customHeight="1" x14ac:dyDescent="0.25">
      <c r="B109" s="17">
        <v>1</v>
      </c>
      <c r="C109" s="17" t="s">
        <v>88</v>
      </c>
      <c r="D109" s="17">
        <v>1196430033</v>
      </c>
      <c r="E109" s="25" t="s">
        <v>89</v>
      </c>
      <c r="F109" s="17" t="s">
        <v>18</v>
      </c>
      <c r="G109" s="26">
        <v>1</v>
      </c>
      <c r="H109" s="27">
        <v>498000</v>
      </c>
      <c r="I109" s="27">
        <v>0</v>
      </c>
      <c r="J109" s="27">
        <f>+H109+I109</f>
        <v>498000</v>
      </c>
    </row>
    <row r="110" spans="2:10" s="28" customFormat="1" ht="29.25" customHeight="1" x14ac:dyDescent="0.25">
      <c r="B110" s="17">
        <v>2</v>
      </c>
      <c r="C110" s="17" t="s">
        <v>88</v>
      </c>
      <c r="D110" s="17">
        <v>1196430816</v>
      </c>
      <c r="E110" s="25" t="s">
        <v>90</v>
      </c>
      <c r="F110" s="17" t="s">
        <v>18</v>
      </c>
      <c r="G110" s="26">
        <v>1</v>
      </c>
      <c r="H110" s="27">
        <v>498000</v>
      </c>
      <c r="I110" s="27">
        <v>0</v>
      </c>
      <c r="J110" s="27">
        <f>+H110+I110</f>
        <v>498000</v>
      </c>
    </row>
    <row r="111" spans="2:10" s="28" customFormat="1" x14ac:dyDescent="0.25">
      <c r="B111" s="234" t="s">
        <v>49</v>
      </c>
      <c r="C111" s="234"/>
      <c r="D111" s="234"/>
      <c r="E111" s="234"/>
      <c r="F111" s="29"/>
      <c r="G111" s="29"/>
      <c r="H111" s="30"/>
      <c r="I111" s="30"/>
      <c r="J111" s="31">
        <f>SUM(J109:J110)</f>
        <v>996000</v>
      </c>
    </row>
    <row r="112" spans="2:10" s="28" customFormat="1" x14ac:dyDescent="0.25">
      <c r="B112" s="9"/>
      <c r="C112" s="9"/>
      <c r="D112" s="9"/>
      <c r="E112" s="32"/>
      <c r="F112" s="9"/>
      <c r="G112" s="9"/>
      <c r="H112" s="33"/>
      <c r="I112" s="33"/>
      <c r="J112" s="33"/>
    </row>
    <row r="113" spans="2:10" s="28" customFormat="1" x14ac:dyDescent="0.25">
      <c r="B113" s="11" t="s">
        <v>50</v>
      </c>
      <c r="C113" s="49">
        <v>11</v>
      </c>
      <c r="D113" s="50" t="s">
        <v>91</v>
      </c>
      <c r="E113" s="51"/>
      <c r="F113" s="52">
        <v>16000000</v>
      </c>
      <c r="G113" s="9"/>
      <c r="H113" s="33"/>
      <c r="I113" s="33"/>
      <c r="J113" s="33"/>
    </row>
    <row r="114" spans="2:10" s="28" customFormat="1" ht="25.5" x14ac:dyDescent="0.25">
      <c r="B114" s="11" t="s">
        <v>8</v>
      </c>
      <c r="C114" s="11" t="s">
        <v>9</v>
      </c>
      <c r="D114" s="11" t="s">
        <v>10</v>
      </c>
      <c r="E114" s="45" t="s">
        <v>11</v>
      </c>
      <c r="F114" s="11" t="s">
        <v>12</v>
      </c>
      <c r="G114" s="11" t="s">
        <v>13</v>
      </c>
      <c r="H114" s="37" t="s">
        <v>14</v>
      </c>
      <c r="I114" s="37" t="s">
        <v>15</v>
      </c>
      <c r="J114" s="37" t="s">
        <v>16</v>
      </c>
    </row>
    <row r="115" spans="2:10" s="28" customFormat="1" ht="57" customHeight="1" x14ac:dyDescent="0.25">
      <c r="B115" s="17">
        <v>1</v>
      </c>
      <c r="C115" s="17" t="s">
        <v>92</v>
      </c>
      <c r="D115" s="17">
        <v>1196490598</v>
      </c>
      <c r="E115" s="25" t="s">
        <v>93</v>
      </c>
      <c r="F115" s="17" t="s">
        <v>18</v>
      </c>
      <c r="G115" s="26">
        <v>1</v>
      </c>
      <c r="H115" s="27">
        <v>1611500</v>
      </c>
      <c r="I115" s="27">
        <f>H115*16%</f>
        <v>257840</v>
      </c>
      <c r="J115" s="27">
        <f>H115+I115</f>
        <v>1869340</v>
      </c>
    </row>
    <row r="116" spans="2:10" s="28" customFormat="1" ht="61.5" customHeight="1" x14ac:dyDescent="0.25">
      <c r="B116" s="17">
        <v>2</v>
      </c>
      <c r="C116" s="17">
        <v>42294954</v>
      </c>
      <c r="D116" s="17">
        <v>1196491327</v>
      </c>
      <c r="E116" s="25" t="s">
        <v>94</v>
      </c>
      <c r="F116" s="17" t="s">
        <v>18</v>
      </c>
      <c r="G116" s="26">
        <v>1</v>
      </c>
      <c r="H116" s="27">
        <v>238395</v>
      </c>
      <c r="I116" s="27">
        <f>H116*16%</f>
        <v>38143.200000000004</v>
      </c>
      <c r="J116" s="27">
        <f>H116+I116</f>
        <v>276538.2</v>
      </c>
    </row>
    <row r="117" spans="2:10" s="28" customFormat="1" ht="64.5" customHeight="1" x14ac:dyDescent="0.25">
      <c r="B117" s="17">
        <v>3</v>
      </c>
      <c r="C117" s="17">
        <v>42294954</v>
      </c>
      <c r="D117" s="17">
        <v>1196491328</v>
      </c>
      <c r="E117" s="25" t="s">
        <v>95</v>
      </c>
      <c r="F117" s="17" t="s">
        <v>18</v>
      </c>
      <c r="G117" s="26">
        <v>1</v>
      </c>
      <c r="H117" s="27">
        <v>3675265</v>
      </c>
      <c r="I117" s="27">
        <f>H117*16%</f>
        <v>588042.4</v>
      </c>
      <c r="J117" s="27">
        <f>H117+I117</f>
        <v>4263307.4000000004</v>
      </c>
    </row>
    <row r="118" spans="2:10" s="28" customFormat="1" ht="74.25" customHeight="1" x14ac:dyDescent="0.25">
      <c r="B118" s="17">
        <v>4</v>
      </c>
      <c r="C118" s="17">
        <v>42294954</v>
      </c>
      <c r="D118" s="17">
        <v>1196491302</v>
      </c>
      <c r="E118" s="25" t="s">
        <v>96</v>
      </c>
      <c r="F118" s="17" t="s">
        <v>18</v>
      </c>
      <c r="G118" s="26">
        <v>1</v>
      </c>
      <c r="H118" s="27">
        <v>2807769</v>
      </c>
      <c r="I118" s="27">
        <f>H118*16%</f>
        <v>449243.04000000004</v>
      </c>
      <c r="J118" s="27">
        <f>H118+I118</f>
        <v>3257012.04</v>
      </c>
    </row>
    <row r="119" spans="2:10" s="28" customFormat="1" x14ac:dyDescent="0.25">
      <c r="B119" s="234" t="s">
        <v>49</v>
      </c>
      <c r="C119" s="234"/>
      <c r="D119" s="234"/>
      <c r="E119" s="234"/>
      <c r="F119" s="29"/>
      <c r="G119" s="29"/>
      <c r="H119" s="30"/>
      <c r="I119" s="30"/>
      <c r="J119" s="31">
        <f>SUM(J115:J118)</f>
        <v>9666197.6400000006</v>
      </c>
    </row>
    <row r="120" spans="2:10" s="28" customFormat="1" x14ac:dyDescent="0.25">
      <c r="B120" s="9"/>
      <c r="C120" s="9"/>
      <c r="D120" s="9"/>
      <c r="E120" s="32"/>
      <c r="F120" s="9"/>
      <c r="G120" s="9"/>
      <c r="H120" s="33"/>
      <c r="I120" s="33"/>
      <c r="J120" s="33"/>
    </row>
    <row r="121" spans="2:10" s="28" customFormat="1" ht="35.25" customHeight="1" x14ac:dyDescent="0.25">
      <c r="B121" s="11" t="s">
        <v>50</v>
      </c>
      <c r="C121" s="41">
        <v>12</v>
      </c>
      <c r="D121" s="41" t="s">
        <v>97</v>
      </c>
      <c r="E121" s="42"/>
      <c r="F121" s="12">
        <v>33920000</v>
      </c>
      <c r="G121" s="9"/>
      <c r="H121" s="33"/>
      <c r="I121" s="33"/>
      <c r="J121" s="33"/>
    </row>
    <row r="122" spans="2:10" s="28" customFormat="1" ht="25.5" x14ac:dyDescent="0.25">
      <c r="B122" s="11" t="s">
        <v>8</v>
      </c>
      <c r="C122" s="11" t="s">
        <v>9</v>
      </c>
      <c r="D122" s="11" t="s">
        <v>10</v>
      </c>
      <c r="E122" s="45" t="s">
        <v>11</v>
      </c>
      <c r="F122" s="11" t="s">
        <v>12</v>
      </c>
      <c r="G122" s="11" t="s">
        <v>13</v>
      </c>
      <c r="H122" s="37" t="s">
        <v>14</v>
      </c>
      <c r="I122" s="37" t="s">
        <v>15</v>
      </c>
      <c r="J122" s="37" t="s">
        <v>16</v>
      </c>
    </row>
    <row r="123" spans="2:10" s="23" customFormat="1" ht="30" customHeight="1" x14ac:dyDescent="0.25">
      <c r="B123" s="16">
        <v>1</v>
      </c>
      <c r="C123" s="16">
        <v>42294900</v>
      </c>
      <c r="D123" s="16">
        <v>1228405142</v>
      </c>
      <c r="E123" s="19" t="s">
        <v>98</v>
      </c>
      <c r="F123" s="16" t="s">
        <v>18</v>
      </c>
      <c r="G123" s="21">
        <v>1</v>
      </c>
      <c r="H123" s="22">
        <v>185400</v>
      </c>
      <c r="I123" s="22">
        <f>ROUND(H123*0.16,0)</f>
        <v>29664</v>
      </c>
      <c r="J123" s="22">
        <f>+H123+I123</f>
        <v>215064</v>
      </c>
    </row>
    <row r="124" spans="2:10" s="23" customFormat="1" ht="30" customHeight="1" x14ac:dyDescent="0.25">
      <c r="B124" s="16">
        <v>2</v>
      </c>
      <c r="C124" s="16">
        <v>42294900</v>
      </c>
      <c r="D124" s="16">
        <v>1228405143</v>
      </c>
      <c r="E124" s="19" t="s">
        <v>99</v>
      </c>
      <c r="F124" s="16" t="s">
        <v>18</v>
      </c>
      <c r="G124" s="21">
        <v>1</v>
      </c>
      <c r="H124" s="22">
        <v>185400</v>
      </c>
      <c r="I124" s="22">
        <f>ROUND(H124*0.16,0)</f>
        <v>29664</v>
      </c>
      <c r="J124" s="22">
        <f>+H124+I124</f>
        <v>215064</v>
      </c>
    </row>
    <row r="125" spans="2:10" s="23" customFormat="1" ht="30" customHeight="1" x14ac:dyDescent="0.25">
      <c r="B125" s="16">
        <v>3</v>
      </c>
      <c r="C125" s="16">
        <v>42294900</v>
      </c>
      <c r="D125" s="16">
        <v>1186220245</v>
      </c>
      <c r="E125" s="19" t="s">
        <v>100</v>
      </c>
      <c r="F125" s="16" t="s">
        <v>18</v>
      </c>
      <c r="G125" s="21">
        <v>1</v>
      </c>
      <c r="H125" s="22">
        <v>214240</v>
      </c>
      <c r="I125" s="22">
        <v>0</v>
      </c>
      <c r="J125" s="22">
        <f>+H125+I125</f>
        <v>214240</v>
      </c>
    </row>
    <row r="126" spans="2:10" s="23" customFormat="1" ht="30" customHeight="1" x14ac:dyDescent="0.25">
      <c r="B126" s="16">
        <v>4</v>
      </c>
      <c r="C126" s="16">
        <v>42294900</v>
      </c>
      <c r="D126" s="16">
        <v>1186230121</v>
      </c>
      <c r="E126" s="19" t="s">
        <v>101</v>
      </c>
      <c r="F126" s="16" t="s">
        <v>18</v>
      </c>
      <c r="G126" s="21">
        <v>1</v>
      </c>
      <c r="H126" s="22">
        <v>454024</v>
      </c>
      <c r="I126" s="22">
        <v>0</v>
      </c>
      <c r="J126" s="22">
        <f>+H126+I126</f>
        <v>454024</v>
      </c>
    </row>
    <row r="127" spans="2:10" s="28" customFormat="1" ht="25.5" customHeight="1" x14ac:dyDescent="0.25">
      <c r="B127" s="235" t="s">
        <v>49</v>
      </c>
      <c r="C127" s="235"/>
      <c r="D127" s="235"/>
      <c r="E127" s="235"/>
      <c r="F127" s="26"/>
      <c r="G127" s="26"/>
      <c r="H127" s="27"/>
      <c r="I127" s="27"/>
      <c r="J127" s="59">
        <f>SUM(J123:J126)</f>
        <v>1098392</v>
      </c>
    </row>
    <row r="128" spans="2:10" s="28" customFormat="1" ht="37.5" customHeight="1" x14ac:dyDescent="0.25">
      <c r="B128" s="9"/>
      <c r="C128" s="9"/>
      <c r="D128" s="9"/>
      <c r="E128" s="32"/>
      <c r="F128" s="9"/>
      <c r="G128" s="9"/>
      <c r="H128" s="33"/>
      <c r="I128" s="33"/>
      <c r="J128" s="33"/>
    </row>
    <row r="129" spans="2:10" s="28" customFormat="1" ht="32.25" customHeight="1" x14ac:dyDescent="0.25">
      <c r="B129" s="11" t="s">
        <v>50</v>
      </c>
      <c r="C129" s="41">
        <v>13</v>
      </c>
      <c r="D129" s="224" t="s">
        <v>102</v>
      </c>
      <c r="E129" s="225"/>
      <c r="F129" s="12">
        <v>400000000</v>
      </c>
      <c r="G129" s="9"/>
      <c r="H129" s="33"/>
      <c r="I129" s="33"/>
      <c r="J129" s="33"/>
    </row>
    <row r="130" spans="2:10" s="28" customFormat="1" ht="25.5" x14ac:dyDescent="0.25">
      <c r="B130" s="11" t="s">
        <v>8</v>
      </c>
      <c r="C130" s="11" t="s">
        <v>9</v>
      </c>
      <c r="D130" s="11" t="s">
        <v>10</v>
      </c>
      <c r="E130" s="45" t="s">
        <v>11</v>
      </c>
      <c r="F130" s="11" t="s">
        <v>12</v>
      </c>
      <c r="G130" s="11" t="s">
        <v>13</v>
      </c>
      <c r="H130" s="37" t="s">
        <v>14</v>
      </c>
      <c r="I130" s="37" t="s">
        <v>15</v>
      </c>
      <c r="J130" s="37" t="s">
        <v>16</v>
      </c>
    </row>
    <row r="131" spans="2:10" s="23" customFormat="1" ht="48" customHeight="1" x14ac:dyDescent="0.25">
      <c r="B131" s="16">
        <v>1</v>
      </c>
      <c r="C131" s="16">
        <v>42294909</v>
      </c>
      <c r="D131" s="16">
        <v>1186220328</v>
      </c>
      <c r="E131" s="19" t="s">
        <v>103</v>
      </c>
      <c r="F131" s="16" t="s">
        <v>18</v>
      </c>
      <c r="G131" s="21">
        <v>1</v>
      </c>
      <c r="H131" s="22">
        <v>600000</v>
      </c>
      <c r="I131" s="22">
        <v>96000</v>
      </c>
      <c r="J131" s="22">
        <v>696000</v>
      </c>
    </row>
    <row r="132" spans="2:10" s="23" customFormat="1" ht="29.25" customHeight="1" x14ac:dyDescent="0.25">
      <c r="B132" s="16">
        <v>2</v>
      </c>
      <c r="C132" s="16">
        <v>42294901</v>
      </c>
      <c r="D132" s="16">
        <v>1186220179</v>
      </c>
      <c r="E132" s="19" t="s">
        <v>104</v>
      </c>
      <c r="F132" s="16" t="s">
        <v>18</v>
      </c>
      <c r="G132" s="21">
        <v>1</v>
      </c>
      <c r="H132" s="22">
        <v>1250000</v>
      </c>
      <c r="I132" s="22">
        <v>200000</v>
      </c>
      <c r="J132" s="22">
        <v>1450000</v>
      </c>
    </row>
    <row r="133" spans="2:10" s="23" customFormat="1" ht="39.75" customHeight="1" x14ac:dyDescent="0.25">
      <c r="B133" s="16">
        <v>3</v>
      </c>
      <c r="C133" s="16">
        <v>42294901</v>
      </c>
      <c r="D133" s="16">
        <v>1186290931</v>
      </c>
      <c r="E133" s="19" t="s">
        <v>105</v>
      </c>
      <c r="F133" s="16" t="s">
        <v>18</v>
      </c>
      <c r="G133" s="21">
        <v>1</v>
      </c>
      <c r="H133" s="22">
        <v>800000</v>
      </c>
      <c r="I133" s="22">
        <v>128000</v>
      </c>
      <c r="J133" s="22">
        <v>928000</v>
      </c>
    </row>
    <row r="134" spans="2:10" s="23" customFormat="1" ht="36.75" customHeight="1" x14ac:dyDescent="0.25">
      <c r="B134" s="16">
        <v>4</v>
      </c>
      <c r="C134" s="16">
        <v>42294900</v>
      </c>
      <c r="D134" s="16">
        <v>1186290943</v>
      </c>
      <c r="E134" s="19" t="s">
        <v>106</v>
      </c>
      <c r="F134" s="16" t="s">
        <v>18</v>
      </c>
      <c r="G134" s="21">
        <v>1</v>
      </c>
      <c r="H134" s="22">
        <v>800000</v>
      </c>
      <c r="I134" s="22">
        <v>128000</v>
      </c>
      <c r="J134" s="22">
        <v>928000</v>
      </c>
    </row>
    <row r="135" spans="2:10" s="23" customFormat="1" ht="31.5" customHeight="1" x14ac:dyDescent="0.25">
      <c r="B135" s="16">
        <v>5</v>
      </c>
      <c r="C135" s="16">
        <v>42294900</v>
      </c>
      <c r="D135" s="16">
        <v>1196490109</v>
      </c>
      <c r="E135" s="19" t="s">
        <v>107</v>
      </c>
      <c r="F135" s="16" t="s">
        <v>18</v>
      </c>
      <c r="G135" s="21">
        <v>1</v>
      </c>
      <c r="H135" s="22">
        <v>540000</v>
      </c>
      <c r="I135" s="22">
        <v>86400</v>
      </c>
      <c r="J135" s="22">
        <v>626400</v>
      </c>
    </row>
    <row r="136" spans="2:10" s="23" customFormat="1" ht="22.5" customHeight="1" x14ac:dyDescent="0.25">
      <c r="B136" s="16">
        <v>6</v>
      </c>
      <c r="C136" s="16">
        <v>42294900</v>
      </c>
      <c r="D136" s="16">
        <v>1196490154</v>
      </c>
      <c r="E136" s="19" t="s">
        <v>108</v>
      </c>
      <c r="F136" s="16" t="s">
        <v>18</v>
      </c>
      <c r="G136" s="21">
        <v>1</v>
      </c>
      <c r="H136" s="22">
        <v>200000</v>
      </c>
      <c r="I136" s="22">
        <v>32000</v>
      </c>
      <c r="J136" s="22">
        <f>+I136+H136</f>
        <v>232000</v>
      </c>
    </row>
    <row r="137" spans="2:10" s="23" customFormat="1" ht="35.25" customHeight="1" x14ac:dyDescent="0.25">
      <c r="B137" s="16">
        <v>7</v>
      </c>
      <c r="C137" s="16">
        <v>42294900</v>
      </c>
      <c r="D137" s="16">
        <v>1196490464</v>
      </c>
      <c r="E137" s="19" t="s">
        <v>109</v>
      </c>
      <c r="F137" s="16" t="s">
        <v>18</v>
      </c>
      <c r="G137" s="21">
        <v>1</v>
      </c>
      <c r="H137" s="22">
        <v>600000</v>
      </c>
      <c r="I137" s="22">
        <v>96000</v>
      </c>
      <c r="J137" s="22">
        <v>696000</v>
      </c>
    </row>
    <row r="138" spans="2:10" s="23" customFormat="1" ht="36.75" customHeight="1" x14ac:dyDescent="0.25">
      <c r="B138" s="16">
        <v>8</v>
      </c>
      <c r="C138" s="16">
        <v>42294900</v>
      </c>
      <c r="D138" s="16">
        <v>1196490548</v>
      </c>
      <c r="E138" s="19" t="s">
        <v>110</v>
      </c>
      <c r="F138" s="16" t="s">
        <v>18</v>
      </c>
      <c r="G138" s="21">
        <v>1</v>
      </c>
      <c r="H138" s="22">
        <v>200000</v>
      </c>
      <c r="I138" s="22">
        <v>32000</v>
      </c>
      <c r="J138" s="22">
        <f>+I138+H138</f>
        <v>232000</v>
      </c>
    </row>
    <row r="139" spans="2:10" s="23" customFormat="1" ht="35.25" customHeight="1" x14ac:dyDescent="0.25">
      <c r="B139" s="16">
        <v>9</v>
      </c>
      <c r="C139" s="16">
        <v>42294944</v>
      </c>
      <c r="D139" s="16">
        <v>1186220360</v>
      </c>
      <c r="E139" s="19" t="s">
        <v>111</v>
      </c>
      <c r="F139" s="16" t="s">
        <v>18</v>
      </c>
      <c r="G139" s="21">
        <v>1</v>
      </c>
      <c r="H139" s="22">
        <v>550000</v>
      </c>
      <c r="I139" s="22">
        <v>88000</v>
      </c>
      <c r="J139" s="22">
        <v>638000</v>
      </c>
    </row>
    <row r="140" spans="2:10" s="23" customFormat="1" ht="35.25" customHeight="1" x14ac:dyDescent="0.25">
      <c r="B140" s="16">
        <v>10</v>
      </c>
      <c r="C140" s="16">
        <v>42294944</v>
      </c>
      <c r="D140" s="16">
        <v>1186220851</v>
      </c>
      <c r="E140" s="19" t="s">
        <v>112</v>
      </c>
      <c r="F140" s="16" t="s">
        <v>18</v>
      </c>
      <c r="G140" s="21">
        <v>1</v>
      </c>
      <c r="H140" s="22">
        <v>550000</v>
      </c>
      <c r="I140" s="22">
        <v>88000</v>
      </c>
      <c r="J140" s="22">
        <v>638000</v>
      </c>
    </row>
    <row r="141" spans="2:10" s="23" customFormat="1" x14ac:dyDescent="0.25">
      <c r="B141" s="227" t="s">
        <v>49</v>
      </c>
      <c r="C141" s="227"/>
      <c r="D141" s="227"/>
      <c r="E141" s="227"/>
      <c r="F141" s="21"/>
      <c r="G141" s="21"/>
      <c r="H141" s="22"/>
      <c r="I141" s="22"/>
      <c r="J141" s="60">
        <f>SUM(J131:J140)</f>
        <v>7064400</v>
      </c>
    </row>
    <row r="143" spans="2:10" ht="46.5" customHeight="1" x14ac:dyDescent="0.25">
      <c r="B143" s="11" t="s">
        <v>50</v>
      </c>
      <c r="C143" s="41">
        <v>14</v>
      </c>
      <c r="D143" s="224" t="s">
        <v>113</v>
      </c>
      <c r="E143" s="225"/>
      <c r="F143" s="12">
        <v>102000000</v>
      </c>
    </row>
    <row r="144" spans="2:10" ht="25.5" x14ac:dyDescent="0.25">
      <c r="B144" s="11" t="s">
        <v>8</v>
      </c>
      <c r="C144" s="11" t="s">
        <v>9</v>
      </c>
      <c r="D144" s="11" t="s">
        <v>10</v>
      </c>
      <c r="E144" s="45" t="s">
        <v>11</v>
      </c>
      <c r="F144" s="11" t="s">
        <v>12</v>
      </c>
      <c r="G144" s="11" t="s">
        <v>13</v>
      </c>
      <c r="H144" s="37" t="s">
        <v>14</v>
      </c>
      <c r="I144" s="37" t="s">
        <v>15</v>
      </c>
      <c r="J144" s="37" t="s">
        <v>16</v>
      </c>
    </row>
    <row r="145" spans="2:10" s="23" customFormat="1" ht="30.75" customHeight="1" x14ac:dyDescent="0.25">
      <c r="B145" s="16">
        <v>1</v>
      </c>
      <c r="C145" s="17">
        <v>42294900</v>
      </c>
      <c r="D145" s="16">
        <v>1196490344</v>
      </c>
      <c r="E145" s="19" t="s">
        <v>114</v>
      </c>
      <c r="F145" s="16" t="s">
        <v>18</v>
      </c>
      <c r="G145" s="21">
        <v>1</v>
      </c>
      <c r="H145" s="22">
        <v>93000</v>
      </c>
      <c r="I145" s="61">
        <f>+H145*16%</f>
        <v>14880</v>
      </c>
      <c r="J145" s="22">
        <f>+H145+I145</f>
        <v>107880</v>
      </c>
    </row>
    <row r="146" spans="2:10" s="23" customFormat="1" ht="33" customHeight="1" x14ac:dyDescent="0.25">
      <c r="B146" s="16">
        <v>2</v>
      </c>
      <c r="C146" s="17">
        <v>42294900</v>
      </c>
      <c r="D146" s="24">
        <v>1196491332</v>
      </c>
      <c r="E146" s="19" t="s">
        <v>115</v>
      </c>
      <c r="F146" s="16" t="s">
        <v>18</v>
      </c>
      <c r="G146" s="21">
        <v>1</v>
      </c>
      <c r="H146" s="22">
        <v>93000</v>
      </c>
      <c r="I146" s="61">
        <f t="shared" ref="I146:I151" si="2">+H146*16%</f>
        <v>14880</v>
      </c>
      <c r="J146" s="22">
        <f t="shared" ref="J146:J151" si="3">+H146+I146</f>
        <v>107880</v>
      </c>
    </row>
    <row r="147" spans="2:10" s="23" customFormat="1" ht="33.75" customHeight="1" x14ac:dyDescent="0.25">
      <c r="B147" s="16">
        <v>3</v>
      </c>
      <c r="C147" s="17">
        <v>42294900</v>
      </c>
      <c r="D147" s="24">
        <v>1196491331</v>
      </c>
      <c r="E147" s="19" t="s">
        <v>116</v>
      </c>
      <c r="F147" s="16" t="s">
        <v>18</v>
      </c>
      <c r="G147" s="21">
        <v>1</v>
      </c>
      <c r="H147" s="22">
        <v>93000</v>
      </c>
      <c r="I147" s="61">
        <f t="shared" si="2"/>
        <v>14880</v>
      </c>
      <c r="J147" s="22">
        <f t="shared" si="3"/>
        <v>107880</v>
      </c>
    </row>
    <row r="148" spans="2:10" s="23" customFormat="1" ht="33" customHeight="1" x14ac:dyDescent="0.25">
      <c r="B148" s="16">
        <v>4</v>
      </c>
      <c r="C148" s="17">
        <v>42294900</v>
      </c>
      <c r="D148" s="16">
        <v>1196490344</v>
      </c>
      <c r="E148" s="19" t="s">
        <v>117</v>
      </c>
      <c r="F148" s="16" t="s">
        <v>18</v>
      </c>
      <c r="G148" s="21">
        <v>1</v>
      </c>
      <c r="H148" s="22">
        <v>93000</v>
      </c>
      <c r="I148" s="61">
        <f t="shared" si="2"/>
        <v>14880</v>
      </c>
      <c r="J148" s="22">
        <f t="shared" si="3"/>
        <v>107880</v>
      </c>
    </row>
    <row r="149" spans="2:10" s="23" customFormat="1" ht="45.75" customHeight="1" x14ac:dyDescent="0.25">
      <c r="B149" s="16">
        <v>5</v>
      </c>
      <c r="C149" s="16" t="s">
        <v>118</v>
      </c>
      <c r="D149" s="16">
        <v>1196430028</v>
      </c>
      <c r="E149" s="19" t="s">
        <v>119</v>
      </c>
      <c r="F149" s="16" t="s">
        <v>18</v>
      </c>
      <c r="G149" s="21">
        <v>1</v>
      </c>
      <c r="H149" s="156">
        <v>1400000</v>
      </c>
      <c r="I149" s="156">
        <v>224000</v>
      </c>
      <c r="J149" s="157">
        <f t="shared" ref="J149" si="4">+I149+H149</f>
        <v>1624000</v>
      </c>
    </row>
    <row r="150" spans="2:10" s="23" customFormat="1" ht="27" customHeight="1" x14ac:dyDescent="0.25">
      <c r="B150" s="16">
        <v>6</v>
      </c>
      <c r="C150" s="16" t="s">
        <v>118</v>
      </c>
      <c r="D150" s="16">
        <v>1196490550</v>
      </c>
      <c r="E150" s="19" t="s">
        <v>120</v>
      </c>
      <c r="F150" s="16" t="s">
        <v>18</v>
      </c>
      <c r="G150" s="21">
        <v>1</v>
      </c>
      <c r="H150" s="22">
        <v>850000</v>
      </c>
      <c r="I150" s="61">
        <f t="shared" si="2"/>
        <v>136000</v>
      </c>
      <c r="J150" s="22">
        <f t="shared" si="3"/>
        <v>986000</v>
      </c>
    </row>
    <row r="151" spans="2:10" s="23" customFormat="1" ht="51.75" customHeight="1" x14ac:dyDescent="0.25">
      <c r="B151" s="16">
        <v>7</v>
      </c>
      <c r="C151" s="16" t="s">
        <v>118</v>
      </c>
      <c r="D151" s="16">
        <v>1196490463</v>
      </c>
      <c r="E151" s="19" t="s">
        <v>121</v>
      </c>
      <c r="F151" s="16" t="s">
        <v>18</v>
      </c>
      <c r="G151" s="21">
        <v>1</v>
      </c>
      <c r="H151" s="22">
        <v>1300000</v>
      </c>
      <c r="I151" s="61">
        <f t="shared" si="2"/>
        <v>208000</v>
      </c>
      <c r="J151" s="22">
        <f t="shared" si="3"/>
        <v>1508000</v>
      </c>
    </row>
    <row r="152" spans="2:10" s="23" customFormat="1" x14ac:dyDescent="0.25">
      <c r="B152" s="227" t="s">
        <v>49</v>
      </c>
      <c r="C152" s="227"/>
      <c r="D152" s="227"/>
      <c r="E152" s="227"/>
      <c r="F152" s="21"/>
      <c r="G152" s="21"/>
      <c r="H152" s="22"/>
      <c r="I152" s="22"/>
      <c r="J152" s="60">
        <f>SUM(J145:J151)</f>
        <v>4549520</v>
      </c>
    </row>
    <row r="153" spans="2:10" s="23" customFormat="1" x14ac:dyDescent="0.25">
      <c r="B153" s="62"/>
      <c r="C153" s="9"/>
      <c r="D153" s="62"/>
      <c r="E153" s="63"/>
      <c r="F153" s="62"/>
      <c r="G153" s="62"/>
      <c r="H153" s="64"/>
      <c r="I153" s="64"/>
      <c r="J153" s="64"/>
    </row>
    <row r="155" spans="2:10" ht="15.75" x14ac:dyDescent="0.25">
      <c r="B155" s="11" t="s">
        <v>50</v>
      </c>
      <c r="C155" s="41">
        <v>15</v>
      </c>
      <c r="D155" s="220" t="s">
        <v>122</v>
      </c>
      <c r="E155" s="221"/>
      <c r="F155" s="12">
        <v>4400000</v>
      </c>
    </row>
    <row r="156" spans="2:10" ht="25.5" x14ac:dyDescent="0.25">
      <c r="B156" s="11" t="s">
        <v>8</v>
      </c>
      <c r="C156" s="11" t="s">
        <v>9</v>
      </c>
      <c r="D156" s="11" t="s">
        <v>10</v>
      </c>
      <c r="E156" s="45" t="s">
        <v>11</v>
      </c>
      <c r="F156" s="11" t="s">
        <v>12</v>
      </c>
      <c r="G156" s="11" t="s">
        <v>13</v>
      </c>
      <c r="H156" s="37" t="s">
        <v>14</v>
      </c>
      <c r="I156" s="37" t="s">
        <v>15</v>
      </c>
      <c r="J156" s="37" t="s">
        <v>16</v>
      </c>
    </row>
    <row r="157" spans="2:10" s="23" customFormat="1" ht="46.5" customHeight="1" x14ac:dyDescent="0.25">
      <c r="B157" s="16">
        <v>1</v>
      </c>
      <c r="C157" s="17" t="s">
        <v>123</v>
      </c>
      <c r="D157" s="16">
        <v>1196490119</v>
      </c>
      <c r="E157" s="19" t="s">
        <v>124</v>
      </c>
      <c r="F157" s="16" t="s">
        <v>18</v>
      </c>
      <c r="G157" s="21">
        <v>1</v>
      </c>
      <c r="H157" s="22">
        <v>354000</v>
      </c>
      <c r="I157" s="61">
        <f>H157*16%</f>
        <v>56640</v>
      </c>
      <c r="J157" s="22">
        <f>H157+I157</f>
        <v>410640</v>
      </c>
    </row>
    <row r="158" spans="2:10" s="23" customFormat="1" ht="45" customHeight="1" x14ac:dyDescent="0.25">
      <c r="B158" s="16">
        <v>2</v>
      </c>
      <c r="C158" s="17" t="s">
        <v>125</v>
      </c>
      <c r="D158" s="16">
        <v>1196430032</v>
      </c>
      <c r="E158" s="19" t="s">
        <v>126</v>
      </c>
      <c r="F158" s="16" t="s">
        <v>72</v>
      </c>
      <c r="G158" s="21">
        <v>1</v>
      </c>
      <c r="H158" s="22">
        <v>450000</v>
      </c>
      <c r="I158" s="61">
        <f>H158*16%</f>
        <v>72000</v>
      </c>
      <c r="J158" s="22">
        <f>H158+I158</f>
        <v>522000</v>
      </c>
    </row>
    <row r="159" spans="2:10" s="23" customFormat="1" ht="48" customHeight="1" x14ac:dyDescent="0.25">
      <c r="B159" s="16">
        <v>3</v>
      </c>
      <c r="C159" s="17" t="s">
        <v>127</v>
      </c>
      <c r="D159" s="16">
        <v>1196430850</v>
      </c>
      <c r="E159" s="19" t="s">
        <v>128</v>
      </c>
      <c r="F159" s="16" t="s">
        <v>18</v>
      </c>
      <c r="G159" s="21">
        <v>1</v>
      </c>
      <c r="H159" s="22">
        <v>550000</v>
      </c>
      <c r="I159" s="61">
        <f>H159*16%</f>
        <v>88000</v>
      </c>
      <c r="J159" s="22">
        <f>H159+I159</f>
        <v>638000</v>
      </c>
    </row>
    <row r="160" spans="2:10" ht="25.5" customHeight="1" x14ac:dyDescent="0.25">
      <c r="B160" s="226" t="s">
        <v>49</v>
      </c>
      <c r="C160" s="226"/>
      <c r="D160" s="226"/>
      <c r="E160" s="226"/>
      <c r="F160" s="43"/>
      <c r="G160" s="43"/>
      <c r="H160" s="44"/>
      <c r="I160" s="44"/>
      <c r="J160" s="48">
        <f>SUM(J157:J159)</f>
        <v>1570640</v>
      </c>
    </row>
    <row r="163" spans="2:11" ht="30.75" customHeight="1" x14ac:dyDescent="0.25">
      <c r="B163" s="11" t="s">
        <v>50</v>
      </c>
      <c r="C163" s="41">
        <v>16</v>
      </c>
      <c r="D163" s="224" t="s">
        <v>129</v>
      </c>
      <c r="E163" s="225"/>
      <c r="F163" s="12">
        <v>79560000</v>
      </c>
    </row>
    <row r="164" spans="2:11" ht="25.5" x14ac:dyDescent="0.25">
      <c r="B164" s="11" t="s">
        <v>8</v>
      </c>
      <c r="C164" s="11" t="s">
        <v>9</v>
      </c>
      <c r="D164" s="11" t="s">
        <v>10</v>
      </c>
      <c r="E164" s="45" t="s">
        <v>11</v>
      </c>
      <c r="F164" s="11" t="s">
        <v>12</v>
      </c>
      <c r="G164" s="11" t="s">
        <v>13</v>
      </c>
      <c r="H164" s="37" t="s">
        <v>14</v>
      </c>
      <c r="I164" s="37" t="s">
        <v>15</v>
      </c>
      <c r="J164" s="37" t="s">
        <v>16</v>
      </c>
    </row>
    <row r="165" spans="2:11" s="23" customFormat="1" ht="45" customHeight="1" x14ac:dyDescent="0.25">
      <c r="B165" s="16">
        <v>1</v>
      </c>
      <c r="C165" s="17">
        <v>42294900</v>
      </c>
      <c r="D165" s="16">
        <v>1196490942</v>
      </c>
      <c r="E165" s="19" t="s">
        <v>130</v>
      </c>
      <c r="F165" s="16" t="s">
        <v>18</v>
      </c>
      <c r="G165" s="21">
        <v>1</v>
      </c>
      <c r="H165" s="22">
        <v>87000</v>
      </c>
      <c r="I165" s="61">
        <f t="shared" ref="I165:I170" si="5">+H165*16%</f>
        <v>13920</v>
      </c>
      <c r="J165" s="22">
        <f t="shared" ref="J165:J170" si="6">+H165+I165</f>
        <v>100920</v>
      </c>
    </row>
    <row r="166" spans="2:11" s="23" customFormat="1" ht="45" customHeight="1" x14ac:dyDescent="0.25">
      <c r="B166" s="16">
        <v>2</v>
      </c>
      <c r="C166" s="17">
        <v>42294900</v>
      </c>
      <c r="D166" s="16">
        <v>1196491353</v>
      </c>
      <c r="E166" s="19" t="s">
        <v>131</v>
      </c>
      <c r="F166" s="16" t="s">
        <v>18</v>
      </c>
      <c r="G166" s="21">
        <v>1</v>
      </c>
      <c r="H166" s="22">
        <v>93000</v>
      </c>
      <c r="I166" s="61">
        <f t="shared" si="5"/>
        <v>14880</v>
      </c>
      <c r="J166" s="22">
        <f t="shared" si="6"/>
        <v>107880</v>
      </c>
    </row>
    <row r="167" spans="2:11" s="23" customFormat="1" ht="45" customHeight="1" x14ac:dyDescent="0.25">
      <c r="B167" s="16">
        <v>3</v>
      </c>
      <c r="C167" s="17">
        <v>42294900</v>
      </c>
      <c r="D167" s="16">
        <v>1196491061</v>
      </c>
      <c r="E167" s="19" t="s">
        <v>132</v>
      </c>
      <c r="F167" s="16" t="s">
        <v>18</v>
      </c>
      <c r="G167" s="21">
        <v>1</v>
      </c>
      <c r="H167" s="22">
        <v>93000</v>
      </c>
      <c r="I167" s="61">
        <f t="shared" si="5"/>
        <v>14880</v>
      </c>
      <c r="J167" s="22">
        <f t="shared" si="6"/>
        <v>107880</v>
      </c>
    </row>
    <row r="168" spans="2:11" s="23" customFormat="1" ht="45" customHeight="1" x14ac:dyDescent="0.25">
      <c r="B168" s="16">
        <v>4</v>
      </c>
      <c r="C168" s="17">
        <v>42294900</v>
      </c>
      <c r="D168" s="16">
        <v>1196491062</v>
      </c>
      <c r="E168" s="19" t="s">
        <v>1086</v>
      </c>
      <c r="F168" s="16" t="s">
        <v>18</v>
      </c>
      <c r="G168" s="21">
        <v>1</v>
      </c>
      <c r="H168" s="22">
        <v>93000</v>
      </c>
      <c r="I168" s="61">
        <f t="shared" si="5"/>
        <v>14880</v>
      </c>
      <c r="J168" s="22">
        <f t="shared" si="6"/>
        <v>107880</v>
      </c>
    </row>
    <row r="169" spans="2:11" s="23" customFormat="1" ht="45" customHeight="1" x14ac:dyDescent="0.25">
      <c r="B169" s="16">
        <v>5</v>
      </c>
      <c r="C169" s="17">
        <v>42295006</v>
      </c>
      <c r="D169" s="16">
        <v>1196490535</v>
      </c>
      <c r="E169" s="19" t="s">
        <v>133</v>
      </c>
      <c r="F169" s="16" t="s">
        <v>18</v>
      </c>
      <c r="G169" s="21">
        <v>1</v>
      </c>
      <c r="H169" s="22">
        <v>1300000</v>
      </c>
      <c r="I169" s="61">
        <f t="shared" si="5"/>
        <v>208000</v>
      </c>
      <c r="J169" s="22">
        <f t="shared" si="6"/>
        <v>1508000</v>
      </c>
    </row>
    <row r="170" spans="2:11" s="23" customFormat="1" ht="45" customHeight="1" x14ac:dyDescent="0.25">
      <c r="B170" s="16">
        <v>6</v>
      </c>
      <c r="C170" s="17">
        <v>42295137</v>
      </c>
      <c r="D170" s="16">
        <v>1196490536</v>
      </c>
      <c r="E170" s="19" t="s">
        <v>134</v>
      </c>
      <c r="F170" s="16" t="s">
        <v>18</v>
      </c>
      <c r="G170" s="21">
        <v>1</v>
      </c>
      <c r="H170" s="22">
        <v>1300000</v>
      </c>
      <c r="I170" s="61">
        <f t="shared" si="5"/>
        <v>208000</v>
      </c>
      <c r="J170" s="22">
        <f t="shared" si="6"/>
        <v>1508000</v>
      </c>
    </row>
    <row r="171" spans="2:11" s="23" customFormat="1" ht="25.5" customHeight="1" x14ac:dyDescent="0.25">
      <c r="B171" s="16">
        <v>7</v>
      </c>
      <c r="C171" s="16">
        <v>42294954</v>
      </c>
      <c r="D171" s="65">
        <v>1196490533</v>
      </c>
      <c r="E171" s="19" t="s">
        <v>135</v>
      </c>
      <c r="F171" s="16" t="s">
        <v>18</v>
      </c>
      <c r="G171" s="21">
        <v>1</v>
      </c>
      <c r="H171" s="22">
        <v>1600000</v>
      </c>
      <c r="I171" s="92">
        <v>256000</v>
      </c>
      <c r="J171" s="22">
        <f>+I171+H171</f>
        <v>1856000</v>
      </c>
    </row>
    <row r="172" spans="2:11" x14ac:dyDescent="0.25">
      <c r="B172" s="226" t="s">
        <v>49</v>
      </c>
      <c r="C172" s="226"/>
      <c r="D172" s="226"/>
      <c r="E172" s="226"/>
      <c r="F172" s="43"/>
      <c r="G172" s="43"/>
      <c r="H172" s="44"/>
      <c r="I172" s="44"/>
      <c r="J172" s="48">
        <f>SUM(J165:J171)</f>
        <v>5296560</v>
      </c>
    </row>
    <row r="173" spans="2:11" ht="72.75" customHeight="1" x14ac:dyDescent="0.25"/>
    <row r="174" spans="2:11" ht="27.75" customHeight="1" x14ac:dyDescent="0.25"/>
    <row r="175" spans="2:11" ht="32.25" customHeight="1" x14ac:dyDescent="0.25">
      <c r="B175" s="11" t="s">
        <v>50</v>
      </c>
      <c r="C175" s="41">
        <v>17</v>
      </c>
      <c r="D175" s="222" t="s">
        <v>136</v>
      </c>
      <c r="E175" s="223"/>
      <c r="F175" s="140">
        <v>76000000</v>
      </c>
    </row>
    <row r="176" spans="2:11" ht="25.5" x14ac:dyDescent="0.25">
      <c r="B176" s="11" t="s">
        <v>8</v>
      </c>
      <c r="C176" s="11" t="s">
        <v>9</v>
      </c>
      <c r="D176" s="11" t="s">
        <v>10</v>
      </c>
      <c r="E176" s="45" t="s">
        <v>11</v>
      </c>
      <c r="F176" s="11" t="s">
        <v>12</v>
      </c>
      <c r="G176" s="11" t="s">
        <v>13</v>
      </c>
      <c r="H176" s="37" t="s">
        <v>14</v>
      </c>
      <c r="I176" s="37" t="s">
        <v>15</v>
      </c>
      <c r="J176" s="37" t="s">
        <v>16</v>
      </c>
      <c r="K176" s="23"/>
    </row>
    <row r="177" spans="2:10" s="23" customFormat="1" ht="39" customHeight="1" x14ac:dyDescent="0.25">
      <c r="B177" s="16">
        <v>1</v>
      </c>
      <c r="C177" s="17">
        <v>42294900</v>
      </c>
      <c r="D177" s="17">
        <v>1186290024</v>
      </c>
      <c r="E177" s="19" t="s">
        <v>137</v>
      </c>
      <c r="F177" s="16" t="s">
        <v>18</v>
      </c>
      <c r="G177" s="21">
        <v>1</v>
      </c>
      <c r="H177" s="22">
        <v>3125631</v>
      </c>
      <c r="I177" s="22">
        <f>H177*16%</f>
        <v>500100.96</v>
      </c>
      <c r="J177" s="22">
        <f>H177+I177</f>
        <v>3625731.96</v>
      </c>
    </row>
    <row r="178" spans="2:10" s="23" customFormat="1" ht="29.25" customHeight="1" x14ac:dyDescent="0.25">
      <c r="B178" s="16">
        <v>2</v>
      </c>
      <c r="C178" s="17">
        <v>42294905</v>
      </c>
      <c r="D178" s="65">
        <v>1196491021</v>
      </c>
      <c r="E178" s="19" t="s">
        <v>138</v>
      </c>
      <c r="F178" s="16" t="s">
        <v>18</v>
      </c>
      <c r="G178" s="21">
        <v>1</v>
      </c>
      <c r="H178" s="22">
        <v>176000</v>
      </c>
      <c r="I178" s="22">
        <f t="shared" ref="I178:I184" si="7">H178*16%</f>
        <v>28160</v>
      </c>
      <c r="J178" s="22">
        <f t="shared" ref="J178:J184" si="8">H178+I178</f>
        <v>204160</v>
      </c>
    </row>
    <row r="179" spans="2:10" s="23" customFormat="1" ht="38.25" customHeight="1" x14ac:dyDescent="0.25">
      <c r="B179" s="16">
        <v>3</v>
      </c>
      <c r="C179" s="17">
        <v>42294905</v>
      </c>
      <c r="D179" s="65">
        <v>1196490538</v>
      </c>
      <c r="E179" s="19" t="s">
        <v>139</v>
      </c>
      <c r="F179" s="16" t="s">
        <v>18</v>
      </c>
      <c r="G179" s="21">
        <v>1</v>
      </c>
      <c r="H179" s="22">
        <v>331105</v>
      </c>
      <c r="I179" s="22">
        <f t="shared" si="7"/>
        <v>52976.800000000003</v>
      </c>
      <c r="J179" s="22">
        <f t="shared" si="8"/>
        <v>384081.8</v>
      </c>
    </row>
    <row r="180" spans="2:10" s="23" customFormat="1" ht="29.25" customHeight="1" x14ac:dyDescent="0.25">
      <c r="B180" s="16">
        <v>4</v>
      </c>
      <c r="C180" s="17">
        <v>42294936</v>
      </c>
      <c r="D180" s="16">
        <v>1186220197</v>
      </c>
      <c r="E180" s="19" t="s">
        <v>140</v>
      </c>
      <c r="F180" s="16" t="s">
        <v>18</v>
      </c>
      <c r="G180" s="21">
        <v>1</v>
      </c>
      <c r="H180" s="22">
        <v>625204</v>
      </c>
      <c r="I180" s="22">
        <f t="shared" si="7"/>
        <v>100032.64</v>
      </c>
      <c r="J180" s="22">
        <f t="shared" si="8"/>
        <v>725236.64</v>
      </c>
    </row>
    <row r="181" spans="2:10" s="23" customFormat="1" ht="36.75" customHeight="1" x14ac:dyDescent="0.25">
      <c r="B181" s="16">
        <v>5</v>
      </c>
      <c r="C181" s="17">
        <v>42294954</v>
      </c>
      <c r="D181" s="65">
        <v>1196490462</v>
      </c>
      <c r="E181" s="19" t="s">
        <v>141</v>
      </c>
      <c r="F181" s="16" t="s">
        <v>18</v>
      </c>
      <c r="G181" s="21">
        <v>1</v>
      </c>
      <c r="H181" s="22">
        <v>3403759</v>
      </c>
      <c r="I181" s="22">
        <f t="shared" si="7"/>
        <v>544601.44000000006</v>
      </c>
      <c r="J181" s="22">
        <f t="shared" si="8"/>
        <v>3948360.44</v>
      </c>
    </row>
    <row r="182" spans="2:10" s="23" customFormat="1" ht="29.25" customHeight="1" x14ac:dyDescent="0.25">
      <c r="B182" s="66">
        <v>6</v>
      </c>
      <c r="C182" s="17">
        <v>42294900</v>
      </c>
      <c r="D182" s="16">
        <v>1196491301</v>
      </c>
      <c r="E182" s="19" t="s">
        <v>142</v>
      </c>
      <c r="F182" s="16" t="s">
        <v>18</v>
      </c>
      <c r="G182" s="21">
        <v>1</v>
      </c>
      <c r="H182" s="22">
        <v>405412</v>
      </c>
      <c r="I182" s="22">
        <f t="shared" si="7"/>
        <v>64865.919999999998</v>
      </c>
      <c r="J182" s="22">
        <f t="shared" si="8"/>
        <v>470277.92</v>
      </c>
    </row>
    <row r="183" spans="2:10" s="23" customFormat="1" ht="24" customHeight="1" x14ac:dyDescent="0.25">
      <c r="B183" s="66">
        <v>7</v>
      </c>
      <c r="C183" s="17">
        <v>42294900</v>
      </c>
      <c r="D183" s="65">
        <v>1196491218</v>
      </c>
      <c r="E183" s="19" t="s">
        <v>143</v>
      </c>
      <c r="F183" s="16" t="s">
        <v>18</v>
      </c>
      <c r="G183" s="21">
        <v>1</v>
      </c>
      <c r="H183" s="22">
        <v>571615</v>
      </c>
      <c r="I183" s="22">
        <f t="shared" si="7"/>
        <v>91458.400000000009</v>
      </c>
      <c r="J183" s="22">
        <f t="shared" si="8"/>
        <v>663073.4</v>
      </c>
    </row>
    <row r="184" spans="2:10" s="23" customFormat="1" ht="33.75" customHeight="1" x14ac:dyDescent="0.25">
      <c r="B184" s="66">
        <v>8</v>
      </c>
      <c r="C184" s="17">
        <v>42294933</v>
      </c>
      <c r="D184" s="65">
        <v>1196491219</v>
      </c>
      <c r="E184" s="19" t="s">
        <v>144</v>
      </c>
      <c r="F184" s="16" t="s">
        <v>18</v>
      </c>
      <c r="G184" s="21">
        <v>1</v>
      </c>
      <c r="H184" s="22">
        <v>488254</v>
      </c>
      <c r="I184" s="22">
        <f t="shared" si="7"/>
        <v>78120.639999999999</v>
      </c>
      <c r="J184" s="22">
        <f t="shared" si="8"/>
        <v>566374.64</v>
      </c>
    </row>
    <row r="185" spans="2:10" x14ac:dyDescent="0.25">
      <c r="B185" s="226" t="s">
        <v>49</v>
      </c>
      <c r="C185" s="226"/>
      <c r="D185" s="226"/>
      <c r="E185" s="226"/>
      <c r="F185" s="43"/>
      <c r="G185" s="43"/>
      <c r="H185" s="44"/>
      <c r="I185" s="44"/>
      <c r="J185" s="48">
        <f>SUM(J177:J184)</f>
        <v>10587296.800000001</v>
      </c>
    </row>
    <row r="187" spans="2:10" ht="30.75" customHeight="1" x14ac:dyDescent="0.25">
      <c r="B187" s="11" t="s">
        <v>50</v>
      </c>
      <c r="C187" s="41">
        <v>18</v>
      </c>
      <c r="D187" s="224" t="s">
        <v>145</v>
      </c>
      <c r="E187" s="225"/>
      <c r="F187" s="140">
        <v>60000000</v>
      </c>
    </row>
    <row r="188" spans="2:10" ht="25.5" x14ac:dyDescent="0.25">
      <c r="B188" s="11" t="s">
        <v>8</v>
      </c>
      <c r="C188" s="11" t="s">
        <v>9</v>
      </c>
      <c r="D188" s="11" t="s">
        <v>10</v>
      </c>
      <c r="E188" s="45" t="s">
        <v>11</v>
      </c>
      <c r="F188" s="11" t="s">
        <v>12</v>
      </c>
      <c r="G188" s="11" t="s">
        <v>13</v>
      </c>
      <c r="H188" s="37" t="s">
        <v>14</v>
      </c>
      <c r="I188" s="37" t="s">
        <v>15</v>
      </c>
      <c r="J188" s="37" t="s">
        <v>16</v>
      </c>
    </row>
    <row r="189" spans="2:10" s="23" customFormat="1" ht="36.75" customHeight="1" x14ac:dyDescent="0.25">
      <c r="B189" s="16">
        <v>1</v>
      </c>
      <c r="C189" s="16">
        <v>42294909</v>
      </c>
      <c r="D189" s="65">
        <v>1186290432</v>
      </c>
      <c r="E189" s="19" t="s">
        <v>146</v>
      </c>
      <c r="F189" s="16" t="s">
        <v>18</v>
      </c>
      <c r="G189" s="21">
        <v>1</v>
      </c>
      <c r="H189" s="22">
        <v>1000000</v>
      </c>
      <c r="I189" s="22">
        <v>160000</v>
      </c>
      <c r="J189" s="22">
        <f>+H189+I189</f>
        <v>1160000</v>
      </c>
    </row>
    <row r="190" spans="2:10" s="23" customFormat="1" ht="41.25" customHeight="1" x14ac:dyDescent="0.25">
      <c r="B190" s="16">
        <v>2</v>
      </c>
      <c r="C190" s="16">
        <v>42294930</v>
      </c>
      <c r="D190" s="65">
        <v>1186220175</v>
      </c>
      <c r="E190" s="19" t="s">
        <v>147</v>
      </c>
      <c r="F190" s="16" t="s">
        <v>18</v>
      </c>
      <c r="G190" s="21">
        <v>1</v>
      </c>
      <c r="H190" s="22">
        <v>550000</v>
      </c>
      <c r="I190" s="22">
        <v>88000</v>
      </c>
      <c r="J190" s="22">
        <f>+I190+H190</f>
        <v>638000</v>
      </c>
    </row>
    <row r="191" spans="2:10" s="23" customFormat="1" ht="41.25" customHeight="1" x14ac:dyDescent="0.25">
      <c r="B191" s="154">
        <v>3</v>
      </c>
      <c r="C191" s="155">
        <v>42294934</v>
      </c>
      <c r="D191" s="158">
        <v>1196491216</v>
      </c>
      <c r="E191" s="159" t="s">
        <v>1087</v>
      </c>
      <c r="F191" s="16" t="s">
        <v>18</v>
      </c>
      <c r="G191" s="21">
        <v>1</v>
      </c>
      <c r="H191" s="152">
        <v>600000</v>
      </c>
      <c r="I191" s="152">
        <v>96000</v>
      </c>
      <c r="J191" s="152">
        <f>+I191+H191</f>
        <v>696000</v>
      </c>
    </row>
    <row r="192" spans="2:10" x14ac:dyDescent="0.25">
      <c r="B192" s="226" t="s">
        <v>49</v>
      </c>
      <c r="C192" s="226"/>
      <c r="D192" s="226"/>
      <c r="E192" s="226"/>
      <c r="F192" s="43"/>
      <c r="G192" s="43"/>
      <c r="H192" s="44"/>
      <c r="I192" s="44"/>
      <c r="J192" s="48">
        <f>SUM(J189:J190)</f>
        <v>1798000</v>
      </c>
    </row>
    <row r="194" spans="2:10" ht="30.75" customHeight="1" x14ac:dyDescent="0.25">
      <c r="B194" s="11" t="s">
        <v>50</v>
      </c>
      <c r="C194" s="41">
        <v>19</v>
      </c>
      <c r="D194" s="224" t="s">
        <v>148</v>
      </c>
      <c r="E194" s="225"/>
      <c r="F194" s="140">
        <v>46360000</v>
      </c>
    </row>
    <row r="195" spans="2:10" ht="25.5" x14ac:dyDescent="0.25">
      <c r="B195" s="11" t="s">
        <v>8</v>
      </c>
      <c r="C195" s="11" t="s">
        <v>9</v>
      </c>
      <c r="D195" s="11" t="s">
        <v>10</v>
      </c>
      <c r="E195" s="45" t="s">
        <v>11</v>
      </c>
      <c r="F195" s="11" t="s">
        <v>12</v>
      </c>
      <c r="G195" s="11" t="s">
        <v>13</v>
      </c>
      <c r="H195" s="37" t="s">
        <v>14</v>
      </c>
      <c r="I195" s="37" t="s">
        <v>15</v>
      </c>
      <c r="J195" s="37" t="s">
        <v>16</v>
      </c>
    </row>
    <row r="196" spans="2:10" s="23" customFormat="1" ht="39" customHeight="1" x14ac:dyDescent="0.25">
      <c r="B196" s="16">
        <v>1</v>
      </c>
      <c r="C196" s="16">
        <v>42294213</v>
      </c>
      <c r="D196" s="65">
        <v>1196490156</v>
      </c>
      <c r="E196" s="19" t="s">
        <v>149</v>
      </c>
      <c r="F196" s="16" t="s">
        <v>18</v>
      </c>
      <c r="G196" s="21">
        <v>1</v>
      </c>
      <c r="H196" s="22">
        <v>393097.9487339296</v>
      </c>
      <c r="I196" s="22">
        <f>H196*16%</f>
        <v>62895.671797428739</v>
      </c>
      <c r="J196" s="22">
        <f>H196+I196</f>
        <v>455993.62053135835</v>
      </c>
    </row>
    <row r="197" spans="2:10" s="23" customFormat="1" ht="18" customHeight="1" x14ac:dyDescent="0.25">
      <c r="B197" s="227" t="s">
        <v>49</v>
      </c>
      <c r="C197" s="227"/>
      <c r="D197" s="227"/>
      <c r="E197" s="227"/>
      <c r="F197" s="21"/>
      <c r="G197" s="21"/>
      <c r="H197" s="22"/>
      <c r="I197" s="22"/>
      <c r="J197" s="60">
        <f>SUM(J196:J196)</f>
        <v>455993.62053135835</v>
      </c>
    </row>
    <row r="198" spans="2:10" x14ac:dyDescent="0.25">
      <c r="E198" s="8"/>
    </row>
    <row r="199" spans="2:10" ht="30.75" customHeight="1" x14ac:dyDescent="0.25">
      <c r="B199" s="11" t="s">
        <v>50</v>
      </c>
      <c r="C199" s="41">
        <v>20</v>
      </c>
      <c r="D199" s="224" t="s">
        <v>150</v>
      </c>
      <c r="E199" s="225"/>
      <c r="F199" s="140">
        <v>17000000</v>
      </c>
    </row>
    <row r="200" spans="2:10" ht="25.5" x14ac:dyDescent="0.25">
      <c r="B200" s="11" t="s">
        <v>8</v>
      </c>
      <c r="C200" s="11" t="s">
        <v>9</v>
      </c>
      <c r="D200" s="11" t="s">
        <v>10</v>
      </c>
      <c r="E200" s="45" t="s">
        <v>11</v>
      </c>
      <c r="F200" s="11" t="s">
        <v>12</v>
      </c>
      <c r="G200" s="11" t="s">
        <v>13</v>
      </c>
      <c r="H200" s="37" t="s">
        <v>14</v>
      </c>
      <c r="I200" s="37" t="s">
        <v>15</v>
      </c>
      <c r="J200" s="37" t="s">
        <v>16</v>
      </c>
    </row>
    <row r="201" spans="2:10" s="23" customFormat="1" ht="27.75" customHeight="1" x14ac:dyDescent="0.25">
      <c r="B201" s="16">
        <v>1</v>
      </c>
      <c r="C201" s="17">
        <v>42294934</v>
      </c>
      <c r="D201" s="65">
        <v>1196490321</v>
      </c>
      <c r="E201" s="19" t="s">
        <v>151</v>
      </c>
      <c r="F201" s="16" t="s">
        <v>152</v>
      </c>
      <c r="G201" s="21">
        <v>1</v>
      </c>
      <c r="H201" s="22">
        <v>200000</v>
      </c>
      <c r="I201" s="22">
        <v>32000</v>
      </c>
      <c r="J201" s="22">
        <f>+I201+H201</f>
        <v>232000</v>
      </c>
    </row>
    <row r="202" spans="2:10" s="23" customFormat="1" x14ac:dyDescent="0.25">
      <c r="B202" s="227" t="s">
        <v>49</v>
      </c>
      <c r="C202" s="227"/>
      <c r="D202" s="227"/>
      <c r="E202" s="227"/>
      <c r="F202" s="21"/>
      <c r="G202" s="21"/>
      <c r="H202" s="22"/>
      <c r="I202" s="22"/>
      <c r="J202" s="60">
        <f>SUM(J201)</f>
        <v>232000</v>
      </c>
    </row>
    <row r="204" spans="2:10" x14ac:dyDescent="0.25">
      <c r="F204" s="140"/>
    </row>
    <row r="205" spans="2:10" ht="23.25" customHeight="1" x14ac:dyDescent="0.25">
      <c r="B205" s="11" t="s">
        <v>50</v>
      </c>
      <c r="C205" s="41">
        <v>21</v>
      </c>
      <c r="D205" s="224" t="s">
        <v>153</v>
      </c>
      <c r="E205" s="225"/>
      <c r="F205" s="140">
        <v>39640000</v>
      </c>
    </row>
    <row r="206" spans="2:10" ht="25.5" x14ac:dyDescent="0.25">
      <c r="B206" s="11" t="s">
        <v>8</v>
      </c>
      <c r="C206" s="11" t="s">
        <v>9</v>
      </c>
      <c r="D206" s="11" t="s">
        <v>10</v>
      </c>
      <c r="E206" s="45" t="s">
        <v>11</v>
      </c>
      <c r="F206" s="11" t="s">
        <v>12</v>
      </c>
      <c r="G206" s="11" t="s">
        <v>13</v>
      </c>
      <c r="H206" s="37" t="s">
        <v>14</v>
      </c>
      <c r="I206" s="37" t="s">
        <v>15</v>
      </c>
      <c r="J206" s="37" t="s">
        <v>16</v>
      </c>
    </row>
    <row r="207" spans="2:10" s="23" customFormat="1" ht="27" customHeight="1" x14ac:dyDescent="0.25">
      <c r="B207" s="16">
        <v>1</v>
      </c>
      <c r="C207" s="17" t="s">
        <v>1088</v>
      </c>
      <c r="D207" s="160">
        <v>1196490406</v>
      </c>
      <c r="E207" s="19" t="s">
        <v>154</v>
      </c>
      <c r="F207" s="16" t="s">
        <v>18</v>
      </c>
      <c r="G207" s="21">
        <v>1</v>
      </c>
      <c r="H207" s="22">
        <v>1400000</v>
      </c>
      <c r="I207" s="22">
        <v>224000</v>
      </c>
      <c r="J207" s="22">
        <v>1624000</v>
      </c>
    </row>
    <row r="208" spans="2:10" ht="12.75" customHeight="1" x14ac:dyDescent="0.25">
      <c r="B208" s="226" t="s">
        <v>49</v>
      </c>
      <c r="C208" s="226"/>
      <c r="D208" s="226"/>
      <c r="E208" s="226"/>
      <c r="F208" s="43"/>
      <c r="G208" s="43"/>
      <c r="H208" s="44"/>
      <c r="I208" s="44"/>
      <c r="J208" s="48">
        <f>J207</f>
        <v>1624000</v>
      </c>
    </row>
    <row r="211" spans="2:10" ht="23.25" customHeight="1" x14ac:dyDescent="0.25">
      <c r="B211" s="11" t="s">
        <v>50</v>
      </c>
      <c r="C211" s="41">
        <v>22</v>
      </c>
      <c r="D211" s="224" t="s">
        <v>155</v>
      </c>
      <c r="E211" s="225"/>
      <c r="F211" s="140">
        <v>20000000</v>
      </c>
    </row>
    <row r="212" spans="2:10" ht="25.5" x14ac:dyDescent="0.25">
      <c r="B212" s="11" t="s">
        <v>8</v>
      </c>
      <c r="C212" s="11" t="s">
        <v>9</v>
      </c>
      <c r="D212" s="11" t="s">
        <v>10</v>
      </c>
      <c r="E212" s="45" t="s">
        <v>11</v>
      </c>
      <c r="F212" s="11" t="s">
        <v>12</v>
      </c>
      <c r="G212" s="11" t="s">
        <v>13</v>
      </c>
      <c r="H212" s="37" t="s">
        <v>14</v>
      </c>
      <c r="I212" s="37" t="s">
        <v>15</v>
      </c>
      <c r="J212" s="37" t="s">
        <v>16</v>
      </c>
    </row>
    <row r="213" spans="2:10" s="23" customFormat="1" ht="26.25" customHeight="1" x14ac:dyDescent="0.25">
      <c r="B213" s="16">
        <v>1</v>
      </c>
      <c r="C213" s="17">
        <v>42142702</v>
      </c>
      <c r="D213" s="16">
        <v>1196430220</v>
      </c>
      <c r="E213" s="19" t="s">
        <v>156</v>
      </c>
      <c r="F213" s="16" t="s">
        <v>18</v>
      </c>
      <c r="G213" s="21">
        <v>1</v>
      </c>
      <c r="H213" s="22">
        <v>4400</v>
      </c>
      <c r="I213" s="22">
        <v>0</v>
      </c>
      <c r="J213" s="22">
        <f>SUM(H213+I213)</f>
        <v>4400</v>
      </c>
    </row>
    <row r="214" spans="2:10" s="23" customFormat="1" ht="26.25" customHeight="1" x14ac:dyDescent="0.25">
      <c r="B214" s="16">
        <v>2</v>
      </c>
      <c r="C214" s="17">
        <v>42142702</v>
      </c>
      <c r="D214" s="16">
        <v>1196430210</v>
      </c>
      <c r="E214" s="19" t="s">
        <v>157</v>
      </c>
      <c r="F214" s="16" t="s">
        <v>18</v>
      </c>
      <c r="G214" s="21">
        <v>1</v>
      </c>
      <c r="H214" s="22">
        <v>4400</v>
      </c>
      <c r="I214" s="22">
        <v>0</v>
      </c>
      <c r="J214" s="22">
        <f t="shared" ref="J214:J227" si="9">SUM(H214+I214)</f>
        <v>4400</v>
      </c>
    </row>
    <row r="215" spans="2:10" s="23" customFormat="1" ht="26.25" customHeight="1" x14ac:dyDescent="0.25">
      <c r="B215" s="16">
        <v>3</v>
      </c>
      <c r="C215" s="17">
        <v>42142702</v>
      </c>
      <c r="D215" s="16">
        <v>1196430190</v>
      </c>
      <c r="E215" s="19" t="s">
        <v>158</v>
      </c>
      <c r="F215" s="16" t="s">
        <v>18</v>
      </c>
      <c r="G215" s="21">
        <v>1</v>
      </c>
      <c r="H215" s="22">
        <v>4400</v>
      </c>
      <c r="I215" s="22">
        <v>0</v>
      </c>
      <c r="J215" s="22">
        <f t="shared" si="9"/>
        <v>4400</v>
      </c>
    </row>
    <row r="216" spans="2:10" s="23" customFormat="1" ht="26.25" customHeight="1" x14ac:dyDescent="0.25">
      <c r="B216" s="16">
        <v>4</v>
      </c>
      <c r="C216" s="17">
        <v>42142702</v>
      </c>
      <c r="D216" s="16">
        <v>1196430699</v>
      </c>
      <c r="E216" s="19" t="s">
        <v>159</v>
      </c>
      <c r="F216" s="16" t="s">
        <v>18</v>
      </c>
      <c r="G216" s="21">
        <v>1</v>
      </c>
      <c r="H216" s="22">
        <v>4100</v>
      </c>
      <c r="I216" s="22">
        <v>0</v>
      </c>
      <c r="J216" s="22">
        <f t="shared" si="9"/>
        <v>4100</v>
      </c>
    </row>
    <row r="217" spans="2:10" s="23" customFormat="1" ht="26.25" customHeight="1" x14ac:dyDescent="0.25">
      <c r="B217" s="16">
        <v>5</v>
      </c>
      <c r="C217" s="17">
        <v>42142702</v>
      </c>
      <c r="D217" s="16">
        <v>1196430241</v>
      </c>
      <c r="E217" s="19" t="s">
        <v>160</v>
      </c>
      <c r="F217" s="16" t="s">
        <v>18</v>
      </c>
      <c r="G217" s="21">
        <v>1</v>
      </c>
      <c r="H217" s="22">
        <v>4100</v>
      </c>
      <c r="I217" s="22">
        <v>0</v>
      </c>
      <c r="J217" s="22">
        <f t="shared" si="9"/>
        <v>4100</v>
      </c>
    </row>
    <row r="218" spans="2:10" s="23" customFormat="1" ht="26.25" customHeight="1" x14ac:dyDescent="0.25">
      <c r="B218" s="16">
        <v>6</v>
      </c>
      <c r="C218" s="17">
        <v>42142700</v>
      </c>
      <c r="D218" s="16">
        <v>1196430242</v>
      </c>
      <c r="E218" s="19" t="s">
        <v>161</v>
      </c>
      <c r="F218" s="16" t="s">
        <v>18</v>
      </c>
      <c r="G218" s="21">
        <v>1</v>
      </c>
      <c r="H218" s="22">
        <v>4100</v>
      </c>
      <c r="I218" s="22">
        <v>0</v>
      </c>
      <c r="J218" s="22">
        <f t="shared" si="9"/>
        <v>4100</v>
      </c>
    </row>
    <row r="219" spans="2:10" s="23" customFormat="1" ht="26.25" customHeight="1" x14ac:dyDescent="0.25">
      <c r="B219" s="16">
        <v>7</v>
      </c>
      <c r="C219" s="17">
        <v>42142702</v>
      </c>
      <c r="D219" s="16">
        <v>1196430080</v>
      </c>
      <c r="E219" s="19" t="s">
        <v>162</v>
      </c>
      <c r="F219" s="16" t="s">
        <v>18</v>
      </c>
      <c r="G219" s="21">
        <v>1</v>
      </c>
      <c r="H219" s="22">
        <v>3300</v>
      </c>
      <c r="I219" s="22">
        <v>0</v>
      </c>
      <c r="J219" s="22">
        <f t="shared" si="9"/>
        <v>3300</v>
      </c>
    </row>
    <row r="220" spans="2:10" s="23" customFormat="1" ht="26.25" customHeight="1" x14ac:dyDescent="0.25">
      <c r="B220" s="16">
        <v>8</v>
      </c>
      <c r="C220" s="17">
        <v>42142702</v>
      </c>
      <c r="D220" s="16">
        <v>1196430090</v>
      </c>
      <c r="E220" s="19" t="s">
        <v>163</v>
      </c>
      <c r="F220" s="16" t="s">
        <v>18</v>
      </c>
      <c r="G220" s="21">
        <v>1</v>
      </c>
      <c r="H220" s="22">
        <v>3300</v>
      </c>
      <c r="I220" s="22">
        <v>0</v>
      </c>
      <c r="J220" s="22">
        <f t="shared" si="9"/>
        <v>3300</v>
      </c>
    </row>
    <row r="221" spans="2:10" s="23" customFormat="1" ht="26.25" customHeight="1" x14ac:dyDescent="0.25">
      <c r="B221" s="16">
        <v>9</v>
      </c>
      <c r="C221" s="17">
        <v>42142702</v>
      </c>
      <c r="D221" s="16">
        <v>1196430100</v>
      </c>
      <c r="E221" s="19" t="s">
        <v>164</v>
      </c>
      <c r="F221" s="16" t="s">
        <v>18</v>
      </c>
      <c r="G221" s="21">
        <v>1</v>
      </c>
      <c r="H221" s="22">
        <v>3300</v>
      </c>
      <c r="I221" s="22">
        <v>0</v>
      </c>
      <c r="J221" s="22">
        <f t="shared" si="9"/>
        <v>3300</v>
      </c>
    </row>
    <row r="222" spans="2:10" s="23" customFormat="1" ht="26.25" customHeight="1" x14ac:dyDescent="0.25">
      <c r="B222" s="16">
        <v>10</v>
      </c>
      <c r="C222" s="17">
        <v>42142702</v>
      </c>
      <c r="D222" s="16">
        <v>1196430110</v>
      </c>
      <c r="E222" s="19" t="s">
        <v>165</v>
      </c>
      <c r="F222" s="16" t="s">
        <v>18</v>
      </c>
      <c r="G222" s="21">
        <v>1</v>
      </c>
      <c r="H222" s="22">
        <v>3300</v>
      </c>
      <c r="I222" s="22">
        <v>0</v>
      </c>
      <c r="J222" s="22">
        <f t="shared" si="9"/>
        <v>3300</v>
      </c>
    </row>
    <row r="223" spans="2:10" s="23" customFormat="1" ht="26.25" customHeight="1" x14ac:dyDescent="0.25">
      <c r="B223" s="16">
        <v>11</v>
      </c>
      <c r="C223" s="17">
        <v>42142702</v>
      </c>
      <c r="D223" s="16">
        <v>1196430120</v>
      </c>
      <c r="E223" s="19" t="s">
        <v>166</v>
      </c>
      <c r="F223" s="16" t="s">
        <v>18</v>
      </c>
      <c r="G223" s="21">
        <v>1</v>
      </c>
      <c r="H223" s="22">
        <v>3300</v>
      </c>
      <c r="I223" s="22">
        <v>0</v>
      </c>
      <c r="J223" s="22">
        <f t="shared" si="9"/>
        <v>3300</v>
      </c>
    </row>
    <row r="224" spans="2:10" s="23" customFormat="1" ht="26.25" customHeight="1" x14ac:dyDescent="0.25">
      <c r="B224" s="16">
        <v>12</v>
      </c>
      <c r="C224" s="17">
        <v>42142702</v>
      </c>
      <c r="D224" s="16">
        <v>1196430150</v>
      </c>
      <c r="E224" s="19" t="s">
        <v>167</v>
      </c>
      <c r="F224" s="16" t="s">
        <v>18</v>
      </c>
      <c r="G224" s="21">
        <v>1</v>
      </c>
      <c r="H224" s="22">
        <v>3300</v>
      </c>
      <c r="I224" s="22">
        <v>0</v>
      </c>
      <c r="J224" s="22">
        <f t="shared" si="9"/>
        <v>3300</v>
      </c>
    </row>
    <row r="225" spans="2:10" s="23" customFormat="1" ht="26.25" customHeight="1" x14ac:dyDescent="0.25">
      <c r="B225" s="16">
        <v>13</v>
      </c>
      <c r="C225" s="17">
        <v>42142702</v>
      </c>
      <c r="D225" s="16">
        <v>1196430140</v>
      </c>
      <c r="E225" s="19" t="s">
        <v>168</v>
      </c>
      <c r="F225" s="16" t="s">
        <v>18</v>
      </c>
      <c r="G225" s="21">
        <v>1</v>
      </c>
      <c r="H225" s="22">
        <v>3300</v>
      </c>
      <c r="I225" s="22">
        <v>0</v>
      </c>
      <c r="J225" s="22">
        <f t="shared" si="9"/>
        <v>3300</v>
      </c>
    </row>
    <row r="226" spans="2:10" s="23" customFormat="1" ht="26.25" customHeight="1" x14ac:dyDescent="0.25">
      <c r="B226" s="16">
        <v>14</v>
      </c>
      <c r="C226" s="17">
        <v>42142715</v>
      </c>
      <c r="D226" s="16">
        <v>1196430160</v>
      </c>
      <c r="E226" s="19" t="s">
        <v>169</v>
      </c>
      <c r="F226" s="16" t="s">
        <v>18</v>
      </c>
      <c r="G226" s="21">
        <v>1</v>
      </c>
      <c r="H226" s="22">
        <v>3300</v>
      </c>
      <c r="I226" s="22">
        <v>0</v>
      </c>
      <c r="J226" s="22">
        <f t="shared" si="9"/>
        <v>3300</v>
      </c>
    </row>
    <row r="227" spans="2:10" s="23" customFormat="1" ht="26.25" customHeight="1" x14ac:dyDescent="0.25">
      <c r="B227" s="16">
        <v>15</v>
      </c>
      <c r="C227" s="17">
        <v>42142715</v>
      </c>
      <c r="D227" s="16">
        <v>1196430130</v>
      </c>
      <c r="E227" s="19" t="s">
        <v>170</v>
      </c>
      <c r="F227" s="16" t="s">
        <v>18</v>
      </c>
      <c r="G227" s="21">
        <v>1</v>
      </c>
      <c r="H227" s="22">
        <v>3300</v>
      </c>
      <c r="I227" s="22">
        <v>0</v>
      </c>
      <c r="J227" s="22">
        <f t="shared" si="9"/>
        <v>3300</v>
      </c>
    </row>
    <row r="228" spans="2:10" s="23" customFormat="1" x14ac:dyDescent="0.25">
      <c r="B228" s="227" t="s">
        <v>49</v>
      </c>
      <c r="C228" s="227"/>
      <c r="D228" s="227"/>
      <c r="E228" s="227"/>
      <c r="F228" s="21"/>
      <c r="G228" s="21"/>
      <c r="H228" s="22"/>
      <c r="I228" s="22"/>
      <c r="J228" s="60">
        <f>SUM(J213:J227)</f>
        <v>55200</v>
      </c>
    </row>
    <row r="231" spans="2:10" ht="34.5" customHeight="1" x14ac:dyDescent="0.25">
      <c r="B231" s="11" t="s">
        <v>50</v>
      </c>
      <c r="C231" s="41">
        <v>23</v>
      </c>
      <c r="D231" s="224" t="s">
        <v>171</v>
      </c>
      <c r="E231" s="225"/>
      <c r="F231" s="140">
        <v>20000000</v>
      </c>
    </row>
    <row r="232" spans="2:10" ht="25.5" x14ac:dyDescent="0.25">
      <c r="B232" s="11" t="s">
        <v>8</v>
      </c>
      <c r="C232" s="11" t="s">
        <v>9</v>
      </c>
      <c r="D232" s="11" t="s">
        <v>10</v>
      </c>
      <c r="E232" s="45" t="s">
        <v>11</v>
      </c>
      <c r="F232" s="11" t="s">
        <v>12</v>
      </c>
      <c r="G232" s="11" t="s">
        <v>13</v>
      </c>
      <c r="H232" s="37" t="s">
        <v>14</v>
      </c>
      <c r="I232" s="37" t="s">
        <v>15</v>
      </c>
      <c r="J232" s="37" t="s">
        <v>16</v>
      </c>
    </row>
    <row r="233" spans="2:10" s="23" customFormat="1" ht="33.75" customHeight="1" x14ac:dyDescent="0.25">
      <c r="B233" s="16">
        <v>1</v>
      </c>
      <c r="C233" s="17">
        <v>42142702</v>
      </c>
      <c r="D233" s="16">
        <v>1196430081</v>
      </c>
      <c r="E233" s="19" t="s">
        <v>172</v>
      </c>
      <c r="F233" s="16" t="s">
        <v>18</v>
      </c>
      <c r="G233" s="21">
        <v>1</v>
      </c>
      <c r="H233" s="22">
        <v>64000</v>
      </c>
      <c r="I233" s="22">
        <v>0</v>
      </c>
      <c r="J233" s="22">
        <f>+H233+I233</f>
        <v>64000</v>
      </c>
    </row>
    <row r="234" spans="2:10" s="23" customFormat="1" ht="33.75" customHeight="1" x14ac:dyDescent="0.25">
      <c r="B234" s="16">
        <v>2</v>
      </c>
      <c r="C234" s="17">
        <v>42142715</v>
      </c>
      <c r="D234" s="16">
        <v>1196430147</v>
      </c>
      <c r="E234" s="19" t="s">
        <v>173</v>
      </c>
      <c r="F234" s="16" t="s">
        <v>18</v>
      </c>
      <c r="G234" s="21">
        <v>1</v>
      </c>
      <c r="H234" s="22">
        <v>64000</v>
      </c>
      <c r="I234" s="22">
        <v>0</v>
      </c>
      <c r="J234" s="22">
        <f t="shared" ref="J234:J248" si="10">+H234+I234</f>
        <v>64000</v>
      </c>
    </row>
    <row r="235" spans="2:10" s="23" customFormat="1" ht="33.75" customHeight="1" x14ac:dyDescent="0.25">
      <c r="B235" s="16">
        <v>3</v>
      </c>
      <c r="C235" s="17">
        <v>42142702</v>
      </c>
      <c r="D235" s="16">
        <v>1196430144</v>
      </c>
      <c r="E235" s="19" t="s">
        <v>174</v>
      </c>
      <c r="F235" s="16" t="s">
        <v>18</v>
      </c>
      <c r="G235" s="21">
        <v>1</v>
      </c>
      <c r="H235" s="22">
        <v>64000</v>
      </c>
      <c r="I235" s="22">
        <v>0</v>
      </c>
      <c r="J235" s="22">
        <f t="shared" si="10"/>
        <v>64000</v>
      </c>
    </row>
    <row r="236" spans="2:10" s="23" customFormat="1" ht="33.75" customHeight="1" x14ac:dyDescent="0.25">
      <c r="B236" s="16">
        <v>4</v>
      </c>
      <c r="C236" s="17">
        <v>42142715</v>
      </c>
      <c r="D236" s="16">
        <v>1196430141</v>
      </c>
      <c r="E236" s="19" t="s">
        <v>175</v>
      </c>
      <c r="F236" s="16" t="s">
        <v>18</v>
      </c>
      <c r="G236" s="21">
        <v>1</v>
      </c>
      <c r="H236" s="22">
        <v>64000</v>
      </c>
      <c r="I236" s="22">
        <v>0</v>
      </c>
      <c r="J236" s="22">
        <f t="shared" si="10"/>
        <v>64000</v>
      </c>
    </row>
    <row r="237" spans="2:10" s="23" customFormat="1" ht="36.75" customHeight="1" x14ac:dyDescent="0.25">
      <c r="B237" s="16">
        <v>5</v>
      </c>
      <c r="C237" s="17">
        <v>42142702</v>
      </c>
      <c r="D237" s="16">
        <v>1196430082</v>
      </c>
      <c r="E237" s="19" t="s">
        <v>176</v>
      </c>
      <c r="F237" s="16" t="s">
        <v>18</v>
      </c>
      <c r="G237" s="21">
        <v>1</v>
      </c>
      <c r="H237" s="22">
        <v>45000</v>
      </c>
      <c r="I237" s="22">
        <v>0</v>
      </c>
      <c r="J237" s="22">
        <f t="shared" si="10"/>
        <v>45000</v>
      </c>
    </row>
    <row r="238" spans="2:10" s="23" customFormat="1" ht="27.75" customHeight="1" x14ac:dyDescent="0.25">
      <c r="B238" s="16">
        <v>6</v>
      </c>
      <c r="C238" s="17">
        <v>42142715</v>
      </c>
      <c r="D238" s="16">
        <v>1196430083</v>
      </c>
      <c r="E238" s="19" t="s">
        <v>177</v>
      </c>
      <c r="F238" s="16" t="s">
        <v>18</v>
      </c>
      <c r="G238" s="21">
        <v>1</v>
      </c>
      <c r="H238" s="22">
        <v>45000</v>
      </c>
      <c r="I238" s="22">
        <v>0</v>
      </c>
      <c r="J238" s="22">
        <f t="shared" si="10"/>
        <v>45000</v>
      </c>
    </row>
    <row r="239" spans="2:10" s="23" customFormat="1" ht="27.75" customHeight="1" x14ac:dyDescent="0.25">
      <c r="B239" s="16">
        <v>7</v>
      </c>
      <c r="C239" s="17">
        <v>42142702</v>
      </c>
      <c r="D239" s="16">
        <v>1196430084</v>
      </c>
      <c r="E239" s="19" t="s">
        <v>178</v>
      </c>
      <c r="F239" s="16" t="s">
        <v>18</v>
      </c>
      <c r="G239" s="21">
        <v>1</v>
      </c>
      <c r="H239" s="22">
        <v>45000</v>
      </c>
      <c r="I239" s="22">
        <v>0</v>
      </c>
      <c r="J239" s="22">
        <f t="shared" si="10"/>
        <v>45000</v>
      </c>
    </row>
    <row r="240" spans="2:10" s="23" customFormat="1" ht="27.75" customHeight="1" x14ac:dyDescent="0.25">
      <c r="B240" s="16">
        <v>8</v>
      </c>
      <c r="C240" s="17">
        <v>42142715</v>
      </c>
      <c r="D240" s="16">
        <v>1196430085</v>
      </c>
      <c r="E240" s="19" t="s">
        <v>179</v>
      </c>
      <c r="F240" s="16" t="s">
        <v>18</v>
      </c>
      <c r="G240" s="21">
        <v>1</v>
      </c>
      <c r="H240" s="22">
        <v>27000</v>
      </c>
      <c r="I240" s="22">
        <v>0</v>
      </c>
      <c r="J240" s="22">
        <f t="shared" si="10"/>
        <v>27000</v>
      </c>
    </row>
    <row r="241" spans="2:10" s="23" customFormat="1" ht="27.75" customHeight="1" x14ac:dyDescent="0.25">
      <c r="B241" s="16">
        <v>9</v>
      </c>
      <c r="C241" s="17">
        <v>42142702</v>
      </c>
      <c r="D241" s="16">
        <v>1196430086</v>
      </c>
      <c r="E241" s="19" t="s">
        <v>180</v>
      </c>
      <c r="F241" s="16" t="s">
        <v>18</v>
      </c>
      <c r="G241" s="21">
        <v>1</v>
      </c>
      <c r="H241" s="22">
        <v>27000</v>
      </c>
      <c r="I241" s="22">
        <v>0</v>
      </c>
      <c r="J241" s="22">
        <f t="shared" si="10"/>
        <v>27000</v>
      </c>
    </row>
    <row r="242" spans="2:10" s="23" customFormat="1" ht="27.75" customHeight="1" x14ac:dyDescent="0.25">
      <c r="B242" s="16">
        <v>10</v>
      </c>
      <c r="C242" s="17">
        <v>42142715</v>
      </c>
      <c r="D242" s="16">
        <v>1196430087</v>
      </c>
      <c r="E242" s="19" t="s">
        <v>181</v>
      </c>
      <c r="F242" s="16" t="s">
        <v>18</v>
      </c>
      <c r="G242" s="21">
        <v>1</v>
      </c>
      <c r="H242" s="22">
        <v>27000</v>
      </c>
      <c r="I242" s="22">
        <v>0</v>
      </c>
      <c r="J242" s="22">
        <f t="shared" si="10"/>
        <v>27000</v>
      </c>
    </row>
    <row r="243" spans="2:10" s="23" customFormat="1" ht="27.75" customHeight="1" x14ac:dyDescent="0.25">
      <c r="B243" s="16">
        <v>11</v>
      </c>
      <c r="C243" s="17">
        <v>42142702</v>
      </c>
      <c r="D243" s="16">
        <v>1196430088</v>
      </c>
      <c r="E243" s="19" t="s">
        <v>182</v>
      </c>
      <c r="F243" s="16" t="s">
        <v>18</v>
      </c>
      <c r="G243" s="21">
        <v>1</v>
      </c>
      <c r="H243" s="22">
        <v>27000</v>
      </c>
      <c r="I243" s="22">
        <v>0</v>
      </c>
      <c r="J243" s="22">
        <f t="shared" si="10"/>
        <v>27000</v>
      </c>
    </row>
    <row r="244" spans="2:10" s="23" customFormat="1" ht="27.75" customHeight="1" x14ac:dyDescent="0.25">
      <c r="B244" s="16">
        <v>12</v>
      </c>
      <c r="C244" s="17">
        <v>42142715</v>
      </c>
      <c r="D244" s="16">
        <v>1196430089</v>
      </c>
      <c r="E244" s="19" t="s">
        <v>183</v>
      </c>
      <c r="F244" s="16" t="s">
        <v>18</v>
      </c>
      <c r="G244" s="21">
        <v>1</v>
      </c>
      <c r="H244" s="22">
        <v>27000</v>
      </c>
      <c r="I244" s="22">
        <v>0</v>
      </c>
      <c r="J244" s="22">
        <f t="shared" si="10"/>
        <v>27000</v>
      </c>
    </row>
    <row r="245" spans="2:10" s="23" customFormat="1" ht="27.75" customHeight="1" x14ac:dyDescent="0.25">
      <c r="B245" s="16">
        <v>13</v>
      </c>
      <c r="C245" s="17">
        <v>42142702</v>
      </c>
      <c r="D245" s="16">
        <v>1196430143</v>
      </c>
      <c r="E245" s="19" t="s">
        <v>184</v>
      </c>
      <c r="F245" s="16" t="s">
        <v>18</v>
      </c>
      <c r="G245" s="21">
        <v>1</v>
      </c>
      <c r="H245" s="22">
        <v>37000</v>
      </c>
      <c r="I245" s="22">
        <v>0</v>
      </c>
      <c r="J245" s="22">
        <f t="shared" si="10"/>
        <v>37000</v>
      </c>
    </row>
    <row r="246" spans="2:10" s="23" customFormat="1" ht="27.75" customHeight="1" x14ac:dyDescent="0.25">
      <c r="B246" s="16">
        <v>14</v>
      </c>
      <c r="C246" s="17">
        <v>42142715</v>
      </c>
      <c r="D246" s="16">
        <v>1196430142</v>
      </c>
      <c r="E246" s="19" t="s">
        <v>185</v>
      </c>
      <c r="F246" s="16" t="s">
        <v>18</v>
      </c>
      <c r="G246" s="21">
        <v>1</v>
      </c>
      <c r="H246" s="22">
        <v>27000</v>
      </c>
      <c r="I246" s="22">
        <v>0</v>
      </c>
      <c r="J246" s="22">
        <f t="shared" si="10"/>
        <v>27000</v>
      </c>
    </row>
    <row r="247" spans="2:10" s="23" customFormat="1" ht="27.75" customHeight="1" x14ac:dyDescent="0.25">
      <c r="B247" s="16">
        <v>15</v>
      </c>
      <c r="C247" s="17">
        <v>42142700</v>
      </c>
      <c r="D247" s="16">
        <v>1196430145</v>
      </c>
      <c r="E247" s="19" t="s">
        <v>186</v>
      </c>
      <c r="F247" s="16" t="s">
        <v>18</v>
      </c>
      <c r="G247" s="21">
        <v>1</v>
      </c>
      <c r="H247" s="22">
        <v>27000</v>
      </c>
      <c r="I247" s="22">
        <v>0</v>
      </c>
      <c r="J247" s="22">
        <f t="shared" si="10"/>
        <v>27000</v>
      </c>
    </row>
    <row r="248" spans="2:10" s="23" customFormat="1" ht="27.75" customHeight="1" x14ac:dyDescent="0.25">
      <c r="B248" s="16">
        <v>16</v>
      </c>
      <c r="C248" s="17">
        <v>42142700</v>
      </c>
      <c r="D248" s="16">
        <v>1196430146</v>
      </c>
      <c r="E248" s="19" t="s">
        <v>187</v>
      </c>
      <c r="F248" s="16" t="s">
        <v>18</v>
      </c>
      <c r="G248" s="21">
        <v>1</v>
      </c>
      <c r="H248" s="22">
        <v>37000</v>
      </c>
      <c r="I248" s="22">
        <v>0</v>
      </c>
      <c r="J248" s="22">
        <f t="shared" si="10"/>
        <v>37000</v>
      </c>
    </row>
    <row r="249" spans="2:10" s="23" customFormat="1" x14ac:dyDescent="0.25">
      <c r="B249" s="227" t="s">
        <v>49</v>
      </c>
      <c r="C249" s="227"/>
      <c r="D249" s="227"/>
      <c r="E249" s="227"/>
      <c r="F249" s="21"/>
      <c r="G249" s="21"/>
      <c r="H249" s="22"/>
      <c r="I249" s="22"/>
      <c r="J249" s="60">
        <f>SUM(J233:J248)</f>
        <v>654000</v>
      </c>
    </row>
    <row r="250" spans="2:10" ht="15" customHeight="1" x14ac:dyDescent="0.25"/>
    <row r="252" spans="2:10" x14ac:dyDescent="0.25">
      <c r="B252" s="11" t="s">
        <v>50</v>
      </c>
      <c r="C252" s="41">
        <v>24</v>
      </c>
      <c r="D252" s="224" t="s">
        <v>188</v>
      </c>
      <c r="E252" s="225"/>
      <c r="F252" s="140">
        <v>60000000</v>
      </c>
    </row>
    <row r="253" spans="2:10" ht="25.5" x14ac:dyDescent="0.25">
      <c r="B253" s="11" t="s">
        <v>8</v>
      </c>
      <c r="C253" s="11" t="s">
        <v>9</v>
      </c>
      <c r="D253" s="11" t="s">
        <v>10</v>
      </c>
      <c r="E253" s="45" t="s">
        <v>11</v>
      </c>
      <c r="F253" s="11" t="s">
        <v>12</v>
      </c>
      <c r="G253" s="11" t="s">
        <v>13</v>
      </c>
      <c r="H253" s="37" t="s">
        <v>14</v>
      </c>
      <c r="I253" s="37" t="s">
        <v>15</v>
      </c>
      <c r="J253" s="37" t="s">
        <v>16</v>
      </c>
    </row>
    <row r="254" spans="2:10" s="23" customFormat="1" ht="24.75" customHeight="1" x14ac:dyDescent="0.25">
      <c r="B254" s="16">
        <v>1</v>
      </c>
      <c r="C254" s="16">
        <v>42295120</v>
      </c>
      <c r="D254" s="24">
        <v>1186220316</v>
      </c>
      <c r="E254" s="19" t="s">
        <v>189</v>
      </c>
      <c r="F254" s="16" t="s">
        <v>18</v>
      </c>
      <c r="G254" s="21">
        <v>1</v>
      </c>
      <c r="H254" s="22">
        <v>3960000</v>
      </c>
      <c r="I254" s="22">
        <v>633600</v>
      </c>
      <c r="J254" s="22">
        <f>+I254+H254</f>
        <v>4593600</v>
      </c>
    </row>
    <row r="255" spans="2:10" s="23" customFormat="1" ht="24.75" customHeight="1" x14ac:dyDescent="0.25">
      <c r="B255" s="16">
        <v>2</v>
      </c>
      <c r="C255" s="16">
        <v>42295120</v>
      </c>
      <c r="D255" s="16">
        <v>1186220007</v>
      </c>
      <c r="E255" s="19" t="s">
        <v>190</v>
      </c>
      <c r="F255" s="16" t="s">
        <v>18</v>
      </c>
      <c r="G255" s="21">
        <v>1</v>
      </c>
      <c r="H255" s="22">
        <v>3960000</v>
      </c>
      <c r="I255" s="22">
        <v>633600</v>
      </c>
      <c r="J255" s="22">
        <f>+I255+H255</f>
        <v>4593600</v>
      </c>
    </row>
    <row r="256" spans="2:10" s="23" customFormat="1" ht="24.75" customHeight="1" x14ac:dyDescent="0.25">
      <c r="B256" s="16">
        <v>3</v>
      </c>
      <c r="C256" s="16">
        <v>42295120</v>
      </c>
      <c r="D256" s="24">
        <v>1186220317</v>
      </c>
      <c r="E256" s="19" t="s">
        <v>191</v>
      </c>
      <c r="F256" s="16" t="s">
        <v>18</v>
      </c>
      <c r="G256" s="21">
        <v>1</v>
      </c>
      <c r="H256" s="22">
        <v>3960000</v>
      </c>
      <c r="I256" s="22">
        <v>633600</v>
      </c>
      <c r="J256" s="22">
        <f>+I256+H256</f>
        <v>4593600</v>
      </c>
    </row>
    <row r="257" spans="2:10" s="23" customFormat="1" ht="24.75" customHeight="1" x14ac:dyDescent="0.25">
      <c r="B257" s="16">
        <v>4</v>
      </c>
      <c r="C257" s="16">
        <v>42295120</v>
      </c>
      <c r="D257" s="24">
        <v>1186220318</v>
      </c>
      <c r="E257" s="19" t="s">
        <v>192</v>
      </c>
      <c r="F257" s="16" t="s">
        <v>18</v>
      </c>
      <c r="G257" s="21">
        <v>1</v>
      </c>
      <c r="H257" s="22">
        <v>3960000</v>
      </c>
      <c r="I257" s="22">
        <v>633600</v>
      </c>
      <c r="J257" s="22">
        <f>+I257+H257</f>
        <v>4593600</v>
      </c>
    </row>
    <row r="258" spans="2:10" x14ac:dyDescent="0.25">
      <c r="B258" s="226" t="s">
        <v>49</v>
      </c>
      <c r="C258" s="226"/>
      <c r="D258" s="226"/>
      <c r="E258" s="226"/>
      <c r="F258" s="43"/>
      <c r="G258" s="43"/>
      <c r="H258" s="48"/>
      <c r="I258" s="48"/>
      <c r="J258" s="48">
        <f>SUM(J254:J257)</f>
        <v>18374400</v>
      </c>
    </row>
    <row r="261" spans="2:10" ht="23.25" customHeight="1" x14ac:dyDescent="0.25">
      <c r="B261" s="11" t="s">
        <v>50</v>
      </c>
      <c r="C261" s="41">
        <v>25</v>
      </c>
      <c r="D261" s="224" t="s">
        <v>193</v>
      </c>
      <c r="E261" s="225"/>
      <c r="F261" s="140">
        <v>4200000</v>
      </c>
    </row>
    <row r="262" spans="2:10" ht="25.5" x14ac:dyDescent="0.25">
      <c r="B262" s="11" t="s">
        <v>8</v>
      </c>
      <c r="C262" s="11" t="s">
        <v>9</v>
      </c>
      <c r="D262" s="11" t="s">
        <v>10</v>
      </c>
      <c r="E262" s="45" t="s">
        <v>11</v>
      </c>
      <c r="F262" s="11" t="s">
        <v>12</v>
      </c>
      <c r="G262" s="11" t="s">
        <v>13</v>
      </c>
      <c r="H262" s="37" t="s">
        <v>14</v>
      </c>
      <c r="I262" s="37" t="s">
        <v>15</v>
      </c>
      <c r="J262" s="37" t="s">
        <v>16</v>
      </c>
    </row>
    <row r="263" spans="2:10" s="23" customFormat="1" x14ac:dyDescent="0.25">
      <c r="B263" s="16">
        <v>1</v>
      </c>
      <c r="C263" s="17">
        <v>42295516</v>
      </c>
      <c r="D263" s="16">
        <v>1196491207</v>
      </c>
      <c r="E263" s="19" t="s">
        <v>194</v>
      </c>
      <c r="F263" s="16" t="s">
        <v>195</v>
      </c>
      <c r="G263" s="21">
        <v>1</v>
      </c>
      <c r="H263" s="22">
        <v>917000</v>
      </c>
      <c r="I263" s="22">
        <v>0</v>
      </c>
      <c r="J263" s="22">
        <f>(H263*I263)+H263</f>
        <v>917000</v>
      </c>
    </row>
    <row r="264" spans="2:10" s="23" customFormat="1" x14ac:dyDescent="0.25">
      <c r="B264" s="16">
        <v>2</v>
      </c>
      <c r="C264" s="17">
        <v>42295516</v>
      </c>
      <c r="D264" s="24">
        <v>1196491336</v>
      </c>
      <c r="E264" s="19" t="s">
        <v>196</v>
      </c>
      <c r="F264" s="16" t="s">
        <v>195</v>
      </c>
      <c r="G264" s="21"/>
      <c r="H264" s="22">
        <v>917000</v>
      </c>
      <c r="I264" s="22">
        <v>0</v>
      </c>
      <c r="J264" s="22">
        <f>(H264*I264)+H264</f>
        <v>917000</v>
      </c>
    </row>
    <row r="265" spans="2:10" s="23" customFormat="1" x14ac:dyDescent="0.25">
      <c r="B265" s="16">
        <v>3</v>
      </c>
      <c r="C265" s="17">
        <v>42295516</v>
      </c>
      <c r="D265" s="24">
        <v>1196491337</v>
      </c>
      <c r="E265" s="19" t="s">
        <v>197</v>
      </c>
      <c r="F265" s="16" t="s">
        <v>195</v>
      </c>
      <c r="G265" s="21"/>
      <c r="H265" s="22">
        <v>917000</v>
      </c>
      <c r="I265" s="22">
        <v>0</v>
      </c>
      <c r="J265" s="22">
        <f>(H265*I265)+H265</f>
        <v>917000</v>
      </c>
    </row>
    <row r="266" spans="2:10" x14ac:dyDescent="0.25">
      <c r="B266" s="226" t="s">
        <v>49</v>
      </c>
      <c r="C266" s="226"/>
      <c r="D266" s="226"/>
      <c r="E266" s="226"/>
      <c r="F266" s="43"/>
      <c r="G266" s="43"/>
      <c r="H266" s="44"/>
      <c r="I266" s="44"/>
      <c r="J266" s="48">
        <f>SUM(J263:J265)</f>
        <v>2751000</v>
      </c>
    </row>
    <row r="269" spans="2:10" ht="29.25" customHeight="1" x14ac:dyDescent="0.25">
      <c r="B269" s="11" t="s">
        <v>50</v>
      </c>
      <c r="C269" s="41">
        <v>26</v>
      </c>
      <c r="D269" s="224" t="s">
        <v>198</v>
      </c>
      <c r="E269" s="225"/>
      <c r="F269" s="140">
        <v>30760000</v>
      </c>
    </row>
    <row r="270" spans="2:10" ht="25.5" x14ac:dyDescent="0.25">
      <c r="B270" s="11" t="s">
        <v>8</v>
      </c>
      <c r="C270" s="11" t="s">
        <v>9</v>
      </c>
      <c r="D270" s="11" t="s">
        <v>10</v>
      </c>
      <c r="E270" s="45" t="s">
        <v>11</v>
      </c>
      <c r="F270" s="11" t="s">
        <v>12</v>
      </c>
      <c r="G270" s="11" t="s">
        <v>13</v>
      </c>
      <c r="H270" s="37" t="s">
        <v>14</v>
      </c>
      <c r="I270" s="37" t="s">
        <v>15</v>
      </c>
      <c r="J270" s="37" t="s">
        <v>16</v>
      </c>
    </row>
    <row r="271" spans="2:10" s="23" customFormat="1" ht="30.75" customHeight="1" x14ac:dyDescent="0.25">
      <c r="B271" s="16">
        <v>4</v>
      </c>
      <c r="C271" s="16">
        <v>42295433</v>
      </c>
      <c r="D271" s="141">
        <v>1196410623</v>
      </c>
      <c r="E271" s="142" t="s">
        <v>199</v>
      </c>
      <c r="F271" s="143" t="s">
        <v>18</v>
      </c>
      <c r="G271" s="21">
        <v>1</v>
      </c>
      <c r="H271" s="22">
        <v>50000</v>
      </c>
      <c r="I271" s="22">
        <v>0</v>
      </c>
      <c r="J271" s="22">
        <v>50000</v>
      </c>
    </row>
    <row r="272" spans="2:10" s="23" customFormat="1" ht="30.75" customHeight="1" x14ac:dyDescent="0.25">
      <c r="B272" s="16">
        <v>5</v>
      </c>
      <c r="C272" s="16">
        <v>42295433</v>
      </c>
      <c r="D272" s="141">
        <v>1186220406</v>
      </c>
      <c r="E272" s="142" t="s">
        <v>200</v>
      </c>
      <c r="F272" s="143" t="s">
        <v>18</v>
      </c>
      <c r="G272" s="21">
        <v>1</v>
      </c>
      <c r="H272" s="22">
        <v>50000</v>
      </c>
      <c r="I272" s="22">
        <v>0</v>
      </c>
      <c r="J272" s="22">
        <v>50000</v>
      </c>
    </row>
    <row r="273" spans="2:10" s="23" customFormat="1" ht="22.5" customHeight="1" x14ac:dyDescent="0.25">
      <c r="B273" s="16">
        <v>10</v>
      </c>
      <c r="C273" s="16">
        <v>42142721</v>
      </c>
      <c r="D273" s="141">
        <v>1186220698</v>
      </c>
      <c r="E273" s="19" t="s">
        <v>201</v>
      </c>
      <c r="F273" s="143" t="s">
        <v>18</v>
      </c>
      <c r="G273" s="21">
        <v>1</v>
      </c>
      <c r="H273" s="22">
        <v>80000</v>
      </c>
      <c r="I273" s="22">
        <f>H273*16%</f>
        <v>12800</v>
      </c>
      <c r="J273" s="22">
        <f>H273+I273</f>
        <v>92800</v>
      </c>
    </row>
    <row r="274" spans="2:10" s="23" customFormat="1" ht="21" customHeight="1" x14ac:dyDescent="0.25">
      <c r="B274" s="16">
        <v>11</v>
      </c>
      <c r="C274" s="16">
        <v>42295433</v>
      </c>
      <c r="D274" s="141">
        <v>1186220357</v>
      </c>
      <c r="E274" s="142" t="s">
        <v>202</v>
      </c>
      <c r="F274" s="143" t="s">
        <v>18</v>
      </c>
      <c r="G274" s="21">
        <v>1</v>
      </c>
      <c r="H274" s="22">
        <v>560000</v>
      </c>
      <c r="I274" s="22">
        <f>H274*16%</f>
        <v>89600</v>
      </c>
      <c r="J274" s="22">
        <f>H274+I274</f>
        <v>649600</v>
      </c>
    </row>
    <row r="275" spans="2:10" s="23" customFormat="1" ht="30.75" customHeight="1" thickBot="1" x14ac:dyDescent="0.3">
      <c r="B275" s="144">
        <v>21</v>
      </c>
      <c r="C275" s="145" t="s">
        <v>203</v>
      </c>
      <c r="D275" s="141">
        <v>1186220838</v>
      </c>
      <c r="E275" s="142" t="s">
        <v>204</v>
      </c>
      <c r="F275" s="16" t="s">
        <v>18</v>
      </c>
      <c r="G275" s="21">
        <v>1</v>
      </c>
      <c r="H275" s="22">
        <v>215000</v>
      </c>
      <c r="I275" s="22">
        <v>0</v>
      </c>
      <c r="J275" s="22">
        <f>H275+I275</f>
        <v>215000</v>
      </c>
    </row>
    <row r="276" spans="2:10" s="23" customFormat="1" ht="24" customHeight="1" thickBot="1" x14ac:dyDescent="0.3">
      <c r="B276" s="144">
        <v>22</v>
      </c>
      <c r="C276" s="146">
        <v>42294900</v>
      </c>
      <c r="D276" s="141">
        <v>1186220106</v>
      </c>
      <c r="E276" s="142" t="s">
        <v>205</v>
      </c>
      <c r="F276" s="16" t="s">
        <v>18</v>
      </c>
      <c r="G276" s="21">
        <v>1</v>
      </c>
      <c r="H276" s="22">
        <v>189000</v>
      </c>
      <c r="I276" s="22">
        <f>H276*16%</f>
        <v>30240</v>
      </c>
      <c r="J276" s="22">
        <f>H276+I276</f>
        <v>219240</v>
      </c>
    </row>
    <row r="277" spans="2:10" s="23" customFormat="1" ht="30.75" customHeight="1" thickBot="1" x14ac:dyDescent="0.3">
      <c r="B277" s="144">
        <v>23</v>
      </c>
      <c r="C277" s="146">
        <v>42294900</v>
      </c>
      <c r="D277" s="141">
        <v>1186220097</v>
      </c>
      <c r="E277" s="142" t="s">
        <v>206</v>
      </c>
      <c r="F277" s="16" t="s">
        <v>18</v>
      </c>
      <c r="G277" s="21">
        <v>1</v>
      </c>
      <c r="H277" s="22">
        <v>22000</v>
      </c>
      <c r="I277" s="22">
        <f>H277*16%</f>
        <v>3520</v>
      </c>
      <c r="J277" s="22">
        <f>H277+I277</f>
        <v>25520</v>
      </c>
    </row>
    <row r="278" spans="2:10" s="23" customFormat="1" ht="23.25" customHeight="1" thickBot="1" x14ac:dyDescent="0.3">
      <c r="B278" s="144">
        <v>24</v>
      </c>
      <c r="C278" s="146">
        <v>42294900</v>
      </c>
      <c r="D278" s="141">
        <v>1196490325</v>
      </c>
      <c r="E278" s="142" t="s">
        <v>207</v>
      </c>
      <c r="F278" s="16" t="s">
        <v>18</v>
      </c>
      <c r="G278" s="21">
        <v>1</v>
      </c>
      <c r="H278" s="22">
        <v>1000000</v>
      </c>
      <c r="I278" s="22">
        <v>0</v>
      </c>
      <c r="J278" s="22">
        <f t="shared" ref="J278:J279" si="11">H278+I278</f>
        <v>1000000</v>
      </c>
    </row>
    <row r="279" spans="2:10" s="23" customFormat="1" ht="27.75" customHeight="1" thickBot="1" x14ac:dyDescent="0.3">
      <c r="B279" s="144">
        <v>27</v>
      </c>
      <c r="C279" s="145" t="s">
        <v>208</v>
      </c>
      <c r="D279" s="141">
        <v>1186220219</v>
      </c>
      <c r="E279" s="142" t="s">
        <v>209</v>
      </c>
      <c r="F279" s="16" t="s">
        <v>18</v>
      </c>
      <c r="G279" s="21">
        <v>1</v>
      </c>
      <c r="H279" s="22">
        <v>112000</v>
      </c>
      <c r="I279" s="22">
        <v>0</v>
      </c>
      <c r="J279" s="22">
        <f t="shared" si="11"/>
        <v>112000</v>
      </c>
    </row>
    <row r="280" spans="2:10" x14ac:dyDescent="0.25">
      <c r="B280" s="226" t="s">
        <v>49</v>
      </c>
      <c r="C280" s="226"/>
      <c r="D280" s="226"/>
      <c r="E280" s="226"/>
      <c r="F280" s="43"/>
      <c r="G280" s="43"/>
      <c r="H280" s="44"/>
      <c r="I280" s="44"/>
      <c r="J280" s="48">
        <f>SUM(J271:J279)</f>
        <v>2414160</v>
      </c>
    </row>
    <row r="283" spans="2:10" ht="24.75" customHeight="1" x14ac:dyDescent="0.25">
      <c r="B283" s="11" t="s">
        <v>50</v>
      </c>
      <c r="C283" s="41">
        <v>27</v>
      </c>
      <c r="D283" s="224" t="s">
        <v>210</v>
      </c>
      <c r="E283" s="225"/>
      <c r="F283" s="147">
        <v>10000000</v>
      </c>
    </row>
    <row r="284" spans="2:10" ht="25.5" x14ac:dyDescent="0.25">
      <c r="B284" s="11" t="s">
        <v>8</v>
      </c>
      <c r="C284" s="11" t="s">
        <v>9</v>
      </c>
      <c r="D284" s="11" t="s">
        <v>10</v>
      </c>
      <c r="E284" s="45" t="s">
        <v>11</v>
      </c>
      <c r="F284" s="11" t="s">
        <v>12</v>
      </c>
      <c r="G284" s="11" t="s">
        <v>13</v>
      </c>
      <c r="H284" s="37" t="s">
        <v>14</v>
      </c>
      <c r="I284" s="37" t="s">
        <v>15</v>
      </c>
      <c r="J284" s="37" t="s">
        <v>16</v>
      </c>
    </row>
    <row r="285" spans="2:10" s="23" customFormat="1" ht="37.5" customHeight="1" x14ac:dyDescent="0.25">
      <c r="B285" s="16">
        <v>5</v>
      </c>
      <c r="C285" s="16">
        <v>42295463</v>
      </c>
      <c r="D285" s="141">
        <v>1186220260</v>
      </c>
      <c r="E285" s="19" t="s">
        <v>211</v>
      </c>
      <c r="F285" s="143" t="s">
        <v>18</v>
      </c>
      <c r="G285" s="21">
        <v>1</v>
      </c>
      <c r="H285" s="92">
        <v>180000</v>
      </c>
      <c r="I285" s="92">
        <v>0</v>
      </c>
      <c r="J285" s="92">
        <v>180000</v>
      </c>
    </row>
    <row r="286" spans="2:10" x14ac:dyDescent="0.25">
      <c r="B286" s="226" t="s">
        <v>49</v>
      </c>
      <c r="C286" s="226"/>
      <c r="D286" s="226"/>
      <c r="E286" s="226"/>
      <c r="F286" s="43"/>
      <c r="G286" s="43"/>
      <c r="H286" s="48"/>
      <c r="I286" s="48"/>
      <c r="J286" s="48">
        <f>SUM(J285:J285)</f>
        <v>180000</v>
      </c>
    </row>
    <row r="289" spans="2:11" s="68" customFormat="1" ht="23.25" customHeight="1" x14ac:dyDescent="0.25">
      <c r="B289" s="11" t="s">
        <v>50</v>
      </c>
      <c r="C289" s="11">
        <v>28</v>
      </c>
      <c r="D289" s="220" t="s">
        <v>212</v>
      </c>
      <c r="E289" s="221"/>
      <c r="F289" s="147">
        <v>10000000</v>
      </c>
      <c r="G289" s="67"/>
      <c r="H289" s="67"/>
      <c r="I289" s="67"/>
      <c r="J289" s="67"/>
      <c r="K289" s="67"/>
    </row>
    <row r="290" spans="2:11" ht="25.5" x14ac:dyDescent="0.25">
      <c r="B290" s="11" t="s">
        <v>8</v>
      </c>
      <c r="C290" s="11" t="s">
        <v>9</v>
      </c>
      <c r="D290" s="11" t="s">
        <v>10</v>
      </c>
      <c r="E290" s="45" t="s">
        <v>11</v>
      </c>
      <c r="F290" s="11" t="s">
        <v>12</v>
      </c>
      <c r="G290" s="11" t="s">
        <v>13</v>
      </c>
      <c r="H290" s="37" t="s">
        <v>14</v>
      </c>
      <c r="I290" s="37" t="s">
        <v>15</v>
      </c>
      <c r="J290" s="37" t="s">
        <v>16</v>
      </c>
    </row>
    <row r="291" spans="2:11" s="23" customFormat="1" x14ac:dyDescent="0.25">
      <c r="B291" s="73"/>
      <c r="C291" s="16">
        <v>42221600</v>
      </c>
      <c r="D291" s="16">
        <v>1196410110</v>
      </c>
      <c r="E291" s="19" t="s">
        <v>213</v>
      </c>
      <c r="F291" s="16" t="s">
        <v>214</v>
      </c>
      <c r="G291" s="21">
        <v>1</v>
      </c>
      <c r="H291" s="22">
        <v>686000</v>
      </c>
      <c r="I291" s="22">
        <v>0</v>
      </c>
      <c r="J291" s="22">
        <f>H291</f>
        <v>686000</v>
      </c>
    </row>
    <row r="292" spans="2:11" s="23" customFormat="1" x14ac:dyDescent="0.25">
      <c r="B292" s="227" t="s">
        <v>49</v>
      </c>
      <c r="C292" s="227"/>
      <c r="D292" s="227"/>
      <c r="E292" s="227"/>
      <c r="F292" s="21"/>
      <c r="G292" s="21"/>
      <c r="H292" s="22"/>
      <c r="I292" s="22"/>
      <c r="J292" s="60">
        <f>SUM(J291:J291)</f>
        <v>686000</v>
      </c>
    </row>
    <row r="295" spans="2:11" ht="30.75" customHeight="1" x14ac:dyDescent="0.25">
      <c r="B295" s="11" t="s">
        <v>50</v>
      </c>
      <c r="C295" s="41">
        <v>29</v>
      </c>
      <c r="D295" s="220" t="s">
        <v>215</v>
      </c>
      <c r="E295" s="221"/>
      <c r="F295" s="147">
        <v>16000000</v>
      </c>
    </row>
    <row r="296" spans="2:11" ht="25.5" x14ac:dyDescent="0.25">
      <c r="B296" s="11" t="s">
        <v>8</v>
      </c>
      <c r="C296" s="11" t="s">
        <v>9</v>
      </c>
      <c r="D296" s="11" t="s">
        <v>10</v>
      </c>
      <c r="E296" s="45" t="s">
        <v>11</v>
      </c>
      <c r="F296" s="11" t="s">
        <v>12</v>
      </c>
      <c r="G296" s="11" t="s">
        <v>13</v>
      </c>
      <c r="H296" s="37" t="s">
        <v>14</v>
      </c>
      <c r="I296" s="37" t="s">
        <v>15</v>
      </c>
      <c r="J296" s="37" t="s">
        <v>16</v>
      </c>
    </row>
    <row r="297" spans="2:11" s="23" customFormat="1" ht="23.25" customHeight="1" x14ac:dyDescent="0.25">
      <c r="B297" s="16">
        <v>1</v>
      </c>
      <c r="C297" s="38">
        <v>42143102</v>
      </c>
      <c r="D297" s="65">
        <v>1196490743</v>
      </c>
      <c r="E297" s="69" t="s">
        <v>216</v>
      </c>
      <c r="F297" s="16" t="s">
        <v>18</v>
      </c>
      <c r="G297" s="21">
        <v>1</v>
      </c>
      <c r="H297" s="22">
        <v>284482.75862068968</v>
      </c>
      <c r="I297" s="22">
        <f>H297*16%</f>
        <v>45517.241379310348</v>
      </c>
      <c r="J297" s="22">
        <f>H297+I297</f>
        <v>330000</v>
      </c>
    </row>
    <row r="298" spans="2:11" s="23" customFormat="1" ht="24" customHeight="1" x14ac:dyDescent="0.25">
      <c r="B298" s="16">
        <v>2</v>
      </c>
      <c r="C298" s="38">
        <v>42143102</v>
      </c>
      <c r="D298" s="65">
        <v>1196490741</v>
      </c>
      <c r="E298" s="69" t="s">
        <v>217</v>
      </c>
      <c r="F298" s="16" t="s">
        <v>18</v>
      </c>
      <c r="G298" s="21">
        <v>1</v>
      </c>
      <c r="H298" s="22">
        <v>172414</v>
      </c>
      <c r="I298" s="22">
        <f>H298*16%</f>
        <v>27586.240000000002</v>
      </c>
      <c r="J298" s="22">
        <f>H298+I298</f>
        <v>200000.24</v>
      </c>
    </row>
    <row r="299" spans="2:11" s="23" customFormat="1" ht="30.75" customHeight="1" x14ac:dyDescent="0.25">
      <c r="B299" s="16">
        <v>3</v>
      </c>
      <c r="C299" s="38">
        <v>42143102</v>
      </c>
      <c r="D299" s="65">
        <v>1196490740</v>
      </c>
      <c r="E299" s="69" t="s">
        <v>218</v>
      </c>
      <c r="F299" s="16" t="s">
        <v>18</v>
      </c>
      <c r="G299" s="21">
        <v>1</v>
      </c>
      <c r="H299" s="22">
        <v>172414</v>
      </c>
      <c r="I299" s="22">
        <f>H299*16%</f>
        <v>27586.240000000002</v>
      </c>
      <c r="J299" s="22">
        <f>H299+I299</f>
        <v>200000.24</v>
      </c>
    </row>
    <row r="300" spans="2:11" s="23" customFormat="1" ht="27" customHeight="1" x14ac:dyDescent="0.25">
      <c r="B300" s="16">
        <v>4</v>
      </c>
      <c r="C300" s="38">
        <v>42143102</v>
      </c>
      <c r="D300" s="65">
        <v>1196490739</v>
      </c>
      <c r="E300" s="69" t="s">
        <v>219</v>
      </c>
      <c r="F300" s="16" t="s">
        <v>18</v>
      </c>
      <c r="G300" s="21">
        <v>1</v>
      </c>
      <c r="H300" s="22">
        <v>172414</v>
      </c>
      <c r="I300" s="22">
        <f>H300*16%</f>
        <v>27586.240000000002</v>
      </c>
      <c r="J300" s="22">
        <f>H300+I300</f>
        <v>200000.24</v>
      </c>
    </row>
    <row r="301" spans="2:11" s="23" customFormat="1" ht="33" customHeight="1" x14ac:dyDescent="0.25">
      <c r="B301" s="16">
        <v>5</v>
      </c>
      <c r="C301" s="38">
        <v>42143106</v>
      </c>
      <c r="D301" s="65">
        <v>1196490742</v>
      </c>
      <c r="E301" s="69" t="s">
        <v>220</v>
      </c>
      <c r="F301" s="16" t="s">
        <v>18</v>
      </c>
      <c r="G301" s="21">
        <v>1</v>
      </c>
      <c r="H301" s="22">
        <v>172414</v>
      </c>
      <c r="I301" s="22">
        <f>H301*16%</f>
        <v>27586.240000000002</v>
      </c>
      <c r="J301" s="22">
        <f>H301+I301</f>
        <v>200000.24</v>
      </c>
    </row>
    <row r="302" spans="2:11" x14ac:dyDescent="0.25">
      <c r="B302" s="226" t="s">
        <v>49</v>
      </c>
      <c r="C302" s="226"/>
      <c r="D302" s="226"/>
      <c r="E302" s="226"/>
      <c r="F302" s="43"/>
      <c r="G302" s="43"/>
      <c r="H302" s="44"/>
      <c r="I302" s="44"/>
      <c r="J302" s="48">
        <f>SUM(J297:J301)</f>
        <v>1130000.96</v>
      </c>
    </row>
    <row r="305" spans="2:10" ht="35.25" customHeight="1" x14ac:dyDescent="0.25">
      <c r="B305" s="11" t="s">
        <v>50</v>
      </c>
      <c r="C305" s="41">
        <v>30</v>
      </c>
      <c r="D305" s="224" t="s">
        <v>221</v>
      </c>
      <c r="E305" s="225"/>
      <c r="F305" s="140">
        <v>150000000</v>
      </c>
    </row>
    <row r="306" spans="2:10" ht="25.5" x14ac:dyDescent="0.25">
      <c r="B306" s="11" t="s">
        <v>8</v>
      </c>
      <c r="C306" s="11" t="s">
        <v>9</v>
      </c>
      <c r="D306" s="11" t="s">
        <v>10</v>
      </c>
      <c r="E306" s="45" t="s">
        <v>11</v>
      </c>
      <c r="F306" s="11" t="s">
        <v>12</v>
      </c>
      <c r="G306" s="11" t="s">
        <v>13</v>
      </c>
      <c r="H306" s="37" t="s">
        <v>14</v>
      </c>
      <c r="I306" s="37" t="s">
        <v>15</v>
      </c>
      <c r="J306" s="37" t="s">
        <v>16</v>
      </c>
    </row>
    <row r="307" spans="2:10" s="23" customFormat="1" ht="15.75" x14ac:dyDescent="0.25">
      <c r="B307" s="16">
        <v>1</v>
      </c>
      <c r="C307" s="17">
        <v>42296100</v>
      </c>
      <c r="D307" s="16">
        <v>1186220498</v>
      </c>
      <c r="E307" s="19" t="s">
        <v>222</v>
      </c>
      <c r="F307" s="16" t="s">
        <v>18</v>
      </c>
      <c r="G307" s="21">
        <v>1</v>
      </c>
      <c r="H307" s="70">
        <v>668000</v>
      </c>
      <c r="I307" s="71">
        <v>0</v>
      </c>
      <c r="J307" s="72">
        <f t="shared" ref="J307:J312" si="12">+I307+H307</f>
        <v>668000</v>
      </c>
    </row>
    <row r="308" spans="2:10" s="23" customFormat="1" ht="26.25" customHeight="1" x14ac:dyDescent="0.25">
      <c r="B308" s="73">
        <v>2</v>
      </c>
      <c r="C308" s="17">
        <v>42296100</v>
      </c>
      <c r="D308" s="16">
        <v>1186220498</v>
      </c>
      <c r="E308" s="19" t="s">
        <v>223</v>
      </c>
      <c r="F308" s="16" t="s">
        <v>18</v>
      </c>
      <c r="G308" s="21">
        <v>1</v>
      </c>
      <c r="H308" s="70">
        <v>571000</v>
      </c>
      <c r="I308" s="71">
        <v>0</v>
      </c>
      <c r="J308" s="72">
        <f t="shared" si="12"/>
        <v>571000</v>
      </c>
    </row>
    <row r="309" spans="2:10" s="23" customFormat="1" ht="30.75" customHeight="1" x14ac:dyDescent="0.25">
      <c r="B309" s="16">
        <v>3</v>
      </c>
      <c r="C309" s="17">
        <v>42296100</v>
      </c>
      <c r="D309" s="16">
        <v>1186230642</v>
      </c>
      <c r="E309" s="19" t="s">
        <v>224</v>
      </c>
      <c r="F309" s="16" t="s">
        <v>225</v>
      </c>
      <c r="G309" s="21">
        <v>1</v>
      </c>
      <c r="H309" s="70">
        <v>2678000</v>
      </c>
      <c r="I309" s="71">
        <v>428480</v>
      </c>
      <c r="J309" s="72">
        <f t="shared" si="12"/>
        <v>3106480</v>
      </c>
    </row>
    <row r="310" spans="2:10" s="23" customFormat="1" ht="39" customHeight="1" x14ac:dyDescent="0.25">
      <c r="B310" s="16">
        <v>4</v>
      </c>
      <c r="C310" s="17">
        <v>42296100</v>
      </c>
      <c r="D310" s="16">
        <v>1186230649</v>
      </c>
      <c r="E310" s="19" t="s">
        <v>226</v>
      </c>
      <c r="F310" s="16" t="s">
        <v>225</v>
      </c>
      <c r="G310" s="21">
        <v>1</v>
      </c>
      <c r="H310" s="70">
        <v>169000</v>
      </c>
      <c r="I310" s="71">
        <v>27040</v>
      </c>
      <c r="J310" s="72">
        <f t="shared" si="12"/>
        <v>196040</v>
      </c>
    </row>
    <row r="311" spans="2:10" s="23" customFormat="1" ht="20.25" customHeight="1" x14ac:dyDescent="0.25">
      <c r="B311" s="16">
        <v>5</v>
      </c>
      <c r="C311" s="17">
        <v>42296100</v>
      </c>
      <c r="D311" s="16">
        <v>1186220201</v>
      </c>
      <c r="E311" s="19" t="s">
        <v>227</v>
      </c>
      <c r="F311" s="16" t="s">
        <v>228</v>
      </c>
      <c r="G311" s="21">
        <v>1</v>
      </c>
      <c r="H311" s="70">
        <v>2575000</v>
      </c>
      <c r="I311" s="71">
        <v>0</v>
      </c>
      <c r="J311" s="72">
        <f t="shared" si="12"/>
        <v>2575000</v>
      </c>
    </row>
    <row r="312" spans="2:10" s="23" customFormat="1" ht="26.25" customHeight="1" x14ac:dyDescent="0.25">
      <c r="B312" s="16">
        <v>6</v>
      </c>
      <c r="C312" s="17">
        <v>42296100</v>
      </c>
      <c r="D312" s="16">
        <v>1186220048</v>
      </c>
      <c r="E312" s="19" t="s">
        <v>229</v>
      </c>
      <c r="F312" s="16" t="s">
        <v>225</v>
      </c>
      <c r="G312" s="21">
        <v>1</v>
      </c>
      <c r="H312" s="70">
        <v>3107000</v>
      </c>
      <c r="I312" s="71">
        <v>497120</v>
      </c>
      <c r="J312" s="72">
        <f t="shared" si="12"/>
        <v>3604120</v>
      </c>
    </row>
    <row r="313" spans="2:10" x14ac:dyDescent="0.25">
      <c r="B313" s="226" t="s">
        <v>49</v>
      </c>
      <c r="C313" s="226"/>
      <c r="D313" s="226"/>
      <c r="E313" s="226"/>
      <c r="F313" s="43"/>
      <c r="G313" s="43"/>
      <c r="H313" s="44"/>
      <c r="I313" s="44"/>
      <c r="J313" s="48">
        <f>SUM(J307:J312)</f>
        <v>10720640</v>
      </c>
    </row>
    <row r="316" spans="2:10" ht="33" customHeight="1" x14ac:dyDescent="0.25">
      <c r="B316" s="11" t="s">
        <v>50</v>
      </c>
      <c r="C316" s="41">
        <v>31</v>
      </c>
      <c r="D316" s="224" t="s">
        <v>230</v>
      </c>
      <c r="E316" s="225"/>
      <c r="F316" s="140">
        <v>10000000</v>
      </c>
    </row>
    <row r="317" spans="2:10" ht="25.5" x14ac:dyDescent="0.25">
      <c r="B317" s="11" t="s">
        <v>8</v>
      </c>
      <c r="C317" s="11" t="s">
        <v>9</v>
      </c>
      <c r="D317" s="11" t="s">
        <v>10</v>
      </c>
      <c r="E317" s="45" t="s">
        <v>11</v>
      </c>
      <c r="F317" s="11" t="s">
        <v>12</v>
      </c>
      <c r="G317" s="11" t="s">
        <v>13</v>
      </c>
      <c r="H317" s="37" t="s">
        <v>14</v>
      </c>
      <c r="I317" s="37" t="s">
        <v>15</v>
      </c>
      <c r="J317" s="37" t="s">
        <v>16</v>
      </c>
    </row>
    <row r="318" spans="2:10" s="23" customFormat="1" ht="30" customHeight="1" x14ac:dyDescent="0.25">
      <c r="B318" s="16">
        <v>1</v>
      </c>
      <c r="C318" s="17">
        <v>42293902</v>
      </c>
      <c r="D318" s="16">
        <v>1199020191</v>
      </c>
      <c r="E318" s="19" t="s">
        <v>231</v>
      </c>
      <c r="F318" s="74" t="s">
        <v>18</v>
      </c>
      <c r="G318" s="21">
        <v>1</v>
      </c>
      <c r="H318" s="22">
        <v>50000</v>
      </c>
      <c r="I318" s="22">
        <f>H318*16%</f>
        <v>8000</v>
      </c>
      <c r="J318" s="22">
        <f>H318+I318</f>
        <v>58000</v>
      </c>
    </row>
    <row r="319" spans="2:10" s="23" customFormat="1" ht="30" customHeight="1" x14ac:dyDescent="0.25">
      <c r="B319" s="16">
        <v>2</v>
      </c>
      <c r="C319" s="17">
        <v>42293902</v>
      </c>
      <c r="D319" s="16">
        <v>1199020193</v>
      </c>
      <c r="E319" s="19" t="s">
        <v>232</v>
      </c>
      <c r="F319" s="74" t="s">
        <v>18</v>
      </c>
      <c r="G319" s="21">
        <v>1</v>
      </c>
      <c r="H319" s="22">
        <v>50000</v>
      </c>
      <c r="I319" s="22">
        <f t="shared" ref="I319:I325" si="13">H319*16%</f>
        <v>8000</v>
      </c>
      <c r="J319" s="22">
        <f t="shared" ref="J319:J325" si="14">H319+I319</f>
        <v>58000</v>
      </c>
    </row>
    <row r="320" spans="2:10" s="23" customFormat="1" ht="30" customHeight="1" x14ac:dyDescent="0.25">
      <c r="B320" s="16">
        <v>3</v>
      </c>
      <c r="C320" s="17">
        <v>42293902</v>
      </c>
      <c r="D320" s="16">
        <v>1199020194</v>
      </c>
      <c r="E320" s="19" t="s">
        <v>233</v>
      </c>
      <c r="F320" s="74" t="s">
        <v>18</v>
      </c>
      <c r="G320" s="21">
        <v>1</v>
      </c>
      <c r="H320" s="22">
        <v>50000</v>
      </c>
      <c r="I320" s="22">
        <f>H320*16%</f>
        <v>8000</v>
      </c>
      <c r="J320" s="22">
        <f t="shared" si="14"/>
        <v>58000</v>
      </c>
    </row>
    <row r="321" spans="2:10" s="23" customFormat="1" ht="30" customHeight="1" x14ac:dyDescent="0.25">
      <c r="B321" s="16">
        <v>4</v>
      </c>
      <c r="C321" s="17">
        <v>42293902</v>
      </c>
      <c r="D321" s="16">
        <v>1199020195</v>
      </c>
      <c r="E321" s="19" t="s">
        <v>234</v>
      </c>
      <c r="F321" s="74" t="s">
        <v>18</v>
      </c>
      <c r="G321" s="21">
        <v>1</v>
      </c>
      <c r="H321" s="22">
        <v>50000</v>
      </c>
      <c r="I321" s="22">
        <f t="shared" si="13"/>
        <v>8000</v>
      </c>
      <c r="J321" s="22">
        <f t="shared" si="14"/>
        <v>58000</v>
      </c>
    </row>
    <row r="322" spans="2:10" s="23" customFormat="1" ht="30" customHeight="1" x14ac:dyDescent="0.25">
      <c r="B322" s="16">
        <v>5</v>
      </c>
      <c r="C322" s="17">
        <v>42293902</v>
      </c>
      <c r="D322" s="16">
        <v>1199020196</v>
      </c>
      <c r="E322" s="19" t="s">
        <v>235</v>
      </c>
      <c r="F322" s="74" t="s">
        <v>18</v>
      </c>
      <c r="G322" s="21">
        <v>1</v>
      </c>
      <c r="H322" s="22">
        <v>50000</v>
      </c>
      <c r="I322" s="22">
        <f t="shared" si="13"/>
        <v>8000</v>
      </c>
      <c r="J322" s="22">
        <f t="shared" si="14"/>
        <v>58000</v>
      </c>
    </row>
    <row r="323" spans="2:10" s="23" customFormat="1" ht="30" customHeight="1" x14ac:dyDescent="0.25">
      <c r="B323" s="16">
        <v>6</v>
      </c>
      <c r="C323" s="17">
        <v>42293902</v>
      </c>
      <c r="D323" s="16">
        <v>1199020197</v>
      </c>
      <c r="E323" s="19" t="s">
        <v>236</v>
      </c>
      <c r="F323" s="74" t="s">
        <v>18</v>
      </c>
      <c r="G323" s="21">
        <v>1</v>
      </c>
      <c r="H323" s="22">
        <v>50000</v>
      </c>
      <c r="I323" s="22">
        <f t="shared" si="13"/>
        <v>8000</v>
      </c>
      <c r="J323" s="22">
        <f t="shared" si="14"/>
        <v>58000</v>
      </c>
    </row>
    <row r="324" spans="2:10" s="23" customFormat="1" ht="40.5" customHeight="1" x14ac:dyDescent="0.25">
      <c r="B324" s="16">
        <v>7</v>
      </c>
      <c r="C324" s="17">
        <v>42293902</v>
      </c>
      <c r="D324" s="16">
        <v>1199020198</v>
      </c>
      <c r="E324" s="19" t="s">
        <v>237</v>
      </c>
      <c r="F324" s="74" t="s">
        <v>18</v>
      </c>
      <c r="G324" s="21">
        <v>1</v>
      </c>
      <c r="H324" s="22">
        <v>50000</v>
      </c>
      <c r="I324" s="22">
        <f t="shared" si="13"/>
        <v>8000</v>
      </c>
      <c r="J324" s="22">
        <f t="shared" si="14"/>
        <v>58000</v>
      </c>
    </row>
    <row r="325" spans="2:10" s="23" customFormat="1" ht="21.75" customHeight="1" x14ac:dyDescent="0.25">
      <c r="B325" s="16">
        <v>8</v>
      </c>
      <c r="C325" s="17">
        <v>42293902</v>
      </c>
      <c r="D325" s="16">
        <v>1196491383</v>
      </c>
      <c r="E325" s="19" t="s">
        <v>238</v>
      </c>
      <c r="F325" s="16" t="s">
        <v>18</v>
      </c>
      <c r="G325" s="21">
        <v>1</v>
      </c>
      <c r="H325" s="22">
        <v>77586</v>
      </c>
      <c r="I325" s="22">
        <f t="shared" si="13"/>
        <v>12413.76</v>
      </c>
      <c r="J325" s="22">
        <f t="shared" si="14"/>
        <v>89999.76</v>
      </c>
    </row>
    <row r="326" spans="2:10" s="23" customFormat="1" ht="21.75" customHeight="1" x14ac:dyDescent="0.25">
      <c r="B326" s="16">
        <v>9</v>
      </c>
      <c r="C326" s="17">
        <v>42293902</v>
      </c>
      <c r="D326" s="16">
        <v>1197011052</v>
      </c>
      <c r="E326" s="19" t="s">
        <v>239</v>
      </c>
      <c r="F326" s="16" t="s">
        <v>18</v>
      </c>
      <c r="G326" s="21">
        <v>1</v>
      </c>
      <c r="H326" s="22">
        <v>4828</v>
      </c>
      <c r="I326" s="22">
        <f>H326*16%</f>
        <v>772.48</v>
      </c>
      <c r="J326" s="22">
        <f>H326+I326</f>
        <v>5600.48</v>
      </c>
    </row>
    <row r="327" spans="2:10" s="23" customFormat="1" ht="21.75" customHeight="1" x14ac:dyDescent="0.25">
      <c r="B327" s="16">
        <v>10</v>
      </c>
      <c r="C327" s="38">
        <v>42143102</v>
      </c>
      <c r="D327" s="16">
        <v>1196491382</v>
      </c>
      <c r="E327" s="19" t="s">
        <v>240</v>
      </c>
      <c r="F327" s="16" t="s">
        <v>18</v>
      </c>
      <c r="G327" s="21">
        <v>1</v>
      </c>
      <c r="H327" s="22">
        <v>50172</v>
      </c>
      <c r="I327" s="22">
        <f>H327*16%</f>
        <v>8027.52</v>
      </c>
      <c r="J327" s="22">
        <f>H327+I327</f>
        <v>58199.520000000004</v>
      </c>
    </row>
    <row r="328" spans="2:10" s="23" customFormat="1" ht="33.75" customHeight="1" x14ac:dyDescent="0.25">
      <c r="B328" s="16">
        <v>11</v>
      </c>
      <c r="C328" s="38">
        <v>42143106</v>
      </c>
      <c r="D328" s="16">
        <v>1196491381</v>
      </c>
      <c r="E328" s="19" t="s">
        <v>241</v>
      </c>
      <c r="F328" s="16" t="s">
        <v>18</v>
      </c>
      <c r="G328" s="21">
        <v>1</v>
      </c>
      <c r="H328" s="22">
        <v>30172</v>
      </c>
      <c r="I328" s="22">
        <f>H328*16%</f>
        <v>4827.5200000000004</v>
      </c>
      <c r="J328" s="22">
        <f>H328+I328</f>
        <v>34999.520000000004</v>
      </c>
    </row>
    <row r="329" spans="2:10" x14ac:dyDescent="0.25">
      <c r="B329" s="226" t="s">
        <v>49</v>
      </c>
      <c r="C329" s="226"/>
      <c r="D329" s="226"/>
      <c r="E329" s="226"/>
      <c r="F329" s="43"/>
      <c r="G329" s="43"/>
      <c r="H329" s="44"/>
      <c r="I329" s="44"/>
      <c r="J329" s="48">
        <f>SUM(J318:J328)</f>
        <v>594799.28</v>
      </c>
    </row>
    <row r="332" spans="2:10" ht="25.5" customHeight="1" x14ac:dyDescent="0.25">
      <c r="B332" s="11" t="s">
        <v>50</v>
      </c>
      <c r="C332" s="41">
        <v>32</v>
      </c>
      <c r="D332" s="224" t="s">
        <v>242</v>
      </c>
      <c r="E332" s="225"/>
      <c r="F332" s="140">
        <v>2000000</v>
      </c>
    </row>
    <row r="333" spans="2:10" ht="25.5" x14ac:dyDescent="0.25">
      <c r="B333" s="11" t="s">
        <v>8</v>
      </c>
      <c r="C333" s="11" t="s">
        <v>9</v>
      </c>
      <c r="D333" s="11" t="s">
        <v>10</v>
      </c>
      <c r="E333" s="45" t="s">
        <v>11</v>
      </c>
      <c r="F333" s="11" t="s">
        <v>12</v>
      </c>
      <c r="G333" s="11" t="s">
        <v>13</v>
      </c>
      <c r="H333" s="37" t="s">
        <v>14</v>
      </c>
      <c r="I333" s="37" t="s">
        <v>15</v>
      </c>
      <c r="J333" s="37" t="s">
        <v>16</v>
      </c>
    </row>
    <row r="334" spans="2:10" s="23" customFormat="1" ht="48.75" customHeight="1" x14ac:dyDescent="0.25">
      <c r="B334" s="16">
        <v>1</v>
      </c>
      <c r="C334" s="17">
        <v>42142502</v>
      </c>
      <c r="D334" s="16">
        <v>1196410071</v>
      </c>
      <c r="E334" s="19" t="s">
        <v>243</v>
      </c>
      <c r="F334" s="16" t="s">
        <v>72</v>
      </c>
      <c r="G334" s="21">
        <v>1</v>
      </c>
      <c r="H334" s="22">
        <v>29625</v>
      </c>
      <c r="I334" s="22">
        <f>H334*16%</f>
        <v>4740</v>
      </c>
      <c r="J334" s="22">
        <f>H334+I334</f>
        <v>34365</v>
      </c>
    </row>
    <row r="335" spans="2:10" s="23" customFormat="1" ht="44.25" customHeight="1" x14ac:dyDescent="0.25">
      <c r="B335" s="16">
        <v>2</v>
      </c>
      <c r="C335" s="17">
        <v>42142502</v>
      </c>
      <c r="D335" s="16">
        <v>1196410073</v>
      </c>
      <c r="E335" s="19" t="s">
        <v>244</v>
      </c>
      <c r="F335" s="16" t="s">
        <v>72</v>
      </c>
      <c r="G335" s="21">
        <v>1</v>
      </c>
      <c r="H335" s="22">
        <v>29625</v>
      </c>
      <c r="I335" s="22">
        <f>H335*16%</f>
        <v>4740</v>
      </c>
      <c r="J335" s="22">
        <f>H335+I335</f>
        <v>34365</v>
      </c>
    </row>
    <row r="336" spans="2:10" s="23" customFormat="1" ht="57" customHeight="1" x14ac:dyDescent="0.25">
      <c r="B336" s="16">
        <v>3</v>
      </c>
      <c r="C336" s="17">
        <v>42142502</v>
      </c>
      <c r="D336" s="16">
        <v>1196410070</v>
      </c>
      <c r="E336" s="19" t="s">
        <v>245</v>
      </c>
      <c r="F336" s="16" t="s">
        <v>72</v>
      </c>
      <c r="G336" s="21">
        <v>1</v>
      </c>
      <c r="H336" s="22">
        <v>29625</v>
      </c>
      <c r="I336" s="22">
        <f>H336*16%</f>
        <v>4740</v>
      </c>
      <c r="J336" s="22">
        <f>H336+I336</f>
        <v>34365</v>
      </c>
    </row>
    <row r="337" spans="2:10" x14ac:dyDescent="0.25">
      <c r="B337" s="226" t="s">
        <v>49</v>
      </c>
      <c r="C337" s="226"/>
      <c r="D337" s="226"/>
      <c r="E337" s="226"/>
      <c r="F337" s="43"/>
      <c r="G337" s="43"/>
      <c r="H337" s="44"/>
      <c r="I337" s="44"/>
      <c r="J337" s="48">
        <f>SUM(J334:J336)</f>
        <v>103095</v>
      </c>
    </row>
    <row r="340" spans="2:10" ht="27.75" customHeight="1" x14ac:dyDescent="0.25">
      <c r="B340" s="11" t="s">
        <v>50</v>
      </c>
      <c r="C340" s="41">
        <v>33</v>
      </c>
      <c r="D340" s="224" t="s">
        <v>246</v>
      </c>
      <c r="E340" s="225"/>
      <c r="F340" s="140">
        <v>150000000</v>
      </c>
    </row>
    <row r="341" spans="2:10" ht="25.5" x14ac:dyDescent="0.25">
      <c r="B341" s="11" t="s">
        <v>8</v>
      </c>
      <c r="C341" s="11" t="s">
        <v>9</v>
      </c>
      <c r="D341" s="11" t="s">
        <v>10</v>
      </c>
      <c r="E341" s="45" t="s">
        <v>11</v>
      </c>
      <c r="F341" s="11" t="s">
        <v>12</v>
      </c>
      <c r="G341" s="11" t="s">
        <v>13</v>
      </c>
      <c r="H341" s="37" t="s">
        <v>14</v>
      </c>
      <c r="I341" s="37" t="s">
        <v>15</v>
      </c>
      <c r="J341" s="37" t="s">
        <v>16</v>
      </c>
    </row>
    <row r="342" spans="2:10" s="23" customFormat="1" ht="29.25" customHeight="1" x14ac:dyDescent="0.25">
      <c r="B342" s="16">
        <v>1</v>
      </c>
      <c r="C342" s="17" t="s">
        <v>1089</v>
      </c>
      <c r="D342" s="16">
        <v>1199040009</v>
      </c>
      <c r="E342" s="20" t="s">
        <v>247</v>
      </c>
      <c r="F342" s="16" t="s">
        <v>18</v>
      </c>
      <c r="G342" s="21">
        <v>1</v>
      </c>
      <c r="H342" s="71">
        <v>1863</v>
      </c>
      <c r="I342" s="71">
        <v>298.08</v>
      </c>
      <c r="J342" s="71">
        <v>2161.08</v>
      </c>
    </row>
    <row r="343" spans="2:10" s="23" customFormat="1" ht="29.25" customHeight="1" x14ac:dyDescent="0.25">
      <c r="B343" s="16">
        <v>2</v>
      </c>
      <c r="C343" s="17" t="s">
        <v>1090</v>
      </c>
      <c r="D343" s="16">
        <v>1176090486</v>
      </c>
      <c r="E343" s="20" t="s">
        <v>248</v>
      </c>
      <c r="F343" s="16" t="s">
        <v>18</v>
      </c>
      <c r="G343" s="21">
        <v>1</v>
      </c>
      <c r="H343" s="71">
        <v>1863</v>
      </c>
      <c r="I343" s="71">
        <v>298.08</v>
      </c>
      <c r="J343" s="71">
        <v>2161.08</v>
      </c>
    </row>
    <row r="344" spans="2:10" s="23" customFormat="1" ht="29.25" customHeight="1" x14ac:dyDescent="0.25">
      <c r="B344" s="16">
        <v>3</v>
      </c>
      <c r="C344" s="17" t="s">
        <v>1090</v>
      </c>
      <c r="D344" s="16">
        <v>1176090487</v>
      </c>
      <c r="E344" s="20" t="s">
        <v>249</v>
      </c>
      <c r="F344" s="16" t="s">
        <v>18</v>
      </c>
      <c r="G344" s="21">
        <v>1</v>
      </c>
      <c r="H344" s="71">
        <v>1863</v>
      </c>
      <c r="I344" s="71">
        <v>298.08</v>
      </c>
      <c r="J344" s="71">
        <v>2161.08</v>
      </c>
    </row>
    <row r="345" spans="2:10" s="23" customFormat="1" ht="29.25" customHeight="1" x14ac:dyDescent="0.25">
      <c r="B345" s="16">
        <v>4</v>
      </c>
      <c r="C345" s="17">
        <v>42181700</v>
      </c>
      <c r="D345" s="16">
        <v>1196490395</v>
      </c>
      <c r="E345" s="20" t="s">
        <v>250</v>
      </c>
      <c r="F345" s="16" t="s">
        <v>18</v>
      </c>
      <c r="G345" s="21">
        <v>1</v>
      </c>
      <c r="H345" s="71">
        <v>227</v>
      </c>
      <c r="I345" s="71">
        <v>36.32</v>
      </c>
      <c r="J345" s="71">
        <v>263.32</v>
      </c>
    </row>
    <row r="346" spans="2:10" s="23" customFormat="1" ht="29.25" customHeight="1" x14ac:dyDescent="0.25">
      <c r="B346" s="16">
        <v>5</v>
      </c>
      <c r="C346" s="17">
        <v>42181700</v>
      </c>
      <c r="D346" s="16">
        <v>1196490391</v>
      </c>
      <c r="E346" s="20" t="s">
        <v>251</v>
      </c>
      <c r="F346" s="16" t="s">
        <v>18</v>
      </c>
      <c r="G346" s="21">
        <v>1</v>
      </c>
      <c r="H346" s="71">
        <v>2622</v>
      </c>
      <c r="I346" s="71">
        <v>419.52</v>
      </c>
      <c r="J346" s="71">
        <v>3041.52</v>
      </c>
    </row>
    <row r="347" spans="2:10" s="23" customFormat="1" ht="29.25" customHeight="1" x14ac:dyDescent="0.25">
      <c r="B347" s="16">
        <v>6</v>
      </c>
      <c r="C347" s="17">
        <v>42221603</v>
      </c>
      <c r="D347" s="16">
        <v>1196490181</v>
      </c>
      <c r="E347" s="20" t="s">
        <v>252</v>
      </c>
      <c r="F347" s="16" t="s">
        <v>18</v>
      </c>
      <c r="G347" s="21">
        <v>1</v>
      </c>
      <c r="H347" s="71">
        <v>1712</v>
      </c>
      <c r="I347" s="71">
        <v>273.92</v>
      </c>
      <c r="J347" s="71">
        <v>1985.92</v>
      </c>
    </row>
    <row r="348" spans="2:10" s="23" customFormat="1" ht="29.25" customHeight="1" x14ac:dyDescent="0.25">
      <c r="B348" s="16">
        <v>7</v>
      </c>
      <c r="C348" s="17">
        <v>42292103</v>
      </c>
      <c r="D348" s="16">
        <v>1196490240</v>
      </c>
      <c r="E348" s="20" t="s">
        <v>253</v>
      </c>
      <c r="F348" s="16" t="s">
        <v>18</v>
      </c>
      <c r="G348" s="21">
        <v>1</v>
      </c>
      <c r="H348" s="71">
        <v>762</v>
      </c>
      <c r="I348" s="71">
        <v>121.92</v>
      </c>
      <c r="J348" s="71">
        <v>883.92</v>
      </c>
    </row>
    <row r="349" spans="2:10" ht="15.75" x14ac:dyDescent="0.25">
      <c r="B349" s="226" t="s">
        <v>49</v>
      </c>
      <c r="C349" s="226"/>
      <c r="D349" s="226"/>
      <c r="E349" s="226"/>
      <c r="F349" s="43"/>
      <c r="G349" s="43"/>
      <c r="H349" s="75"/>
      <c r="I349" s="75"/>
      <c r="J349" s="76">
        <f>SUM(J342:J348)</f>
        <v>12657.92</v>
      </c>
    </row>
    <row r="352" spans="2:10" ht="30" customHeight="1" x14ac:dyDescent="0.25">
      <c r="B352" s="11" t="s">
        <v>50</v>
      </c>
      <c r="C352" s="41">
        <v>34</v>
      </c>
      <c r="D352" s="224" t="s">
        <v>254</v>
      </c>
      <c r="E352" s="225"/>
      <c r="F352" s="140">
        <v>211000000</v>
      </c>
    </row>
    <row r="353" spans="2:10" ht="25.5" x14ac:dyDescent="0.25">
      <c r="B353" s="11" t="s">
        <v>8</v>
      </c>
      <c r="C353" s="11" t="s">
        <v>9</v>
      </c>
      <c r="D353" s="11" t="s">
        <v>10</v>
      </c>
      <c r="E353" s="45" t="s">
        <v>11</v>
      </c>
      <c r="F353" s="11" t="s">
        <v>12</v>
      </c>
      <c r="G353" s="11" t="s">
        <v>13</v>
      </c>
      <c r="H353" s="37" t="s">
        <v>14</v>
      </c>
      <c r="I353" s="37" t="s">
        <v>15</v>
      </c>
      <c r="J353" s="37" t="s">
        <v>16</v>
      </c>
    </row>
    <row r="354" spans="2:10" s="23" customFormat="1" ht="36" customHeight="1" x14ac:dyDescent="0.25">
      <c r="B354" s="16">
        <v>1</v>
      </c>
      <c r="C354" s="17">
        <v>42221614</v>
      </c>
      <c r="D354" s="16">
        <v>1196410652</v>
      </c>
      <c r="E354" s="19" t="s">
        <v>255</v>
      </c>
      <c r="F354" s="16" t="s">
        <v>18</v>
      </c>
      <c r="G354" s="21">
        <v>1</v>
      </c>
      <c r="H354" s="22">
        <v>80220</v>
      </c>
      <c r="I354" s="22">
        <v>0</v>
      </c>
      <c r="J354" s="22">
        <f>H354+I354</f>
        <v>80220</v>
      </c>
    </row>
    <row r="355" spans="2:10" s="23" customFormat="1" ht="34.5" customHeight="1" x14ac:dyDescent="0.25">
      <c r="B355" s="16">
        <v>2</v>
      </c>
      <c r="C355" s="17">
        <v>42221614</v>
      </c>
      <c r="D355" s="16">
        <v>1196410654</v>
      </c>
      <c r="E355" s="19" t="s">
        <v>256</v>
      </c>
      <c r="F355" s="16" t="s">
        <v>18</v>
      </c>
      <c r="G355" s="21">
        <v>1</v>
      </c>
      <c r="H355" s="22">
        <v>67935</v>
      </c>
      <c r="I355" s="22">
        <v>0</v>
      </c>
      <c r="J355" s="22">
        <f>H355+I355</f>
        <v>67935</v>
      </c>
    </row>
    <row r="356" spans="2:10" s="23" customFormat="1" ht="48" customHeight="1" x14ac:dyDescent="0.25">
      <c r="B356" s="16">
        <v>3</v>
      </c>
      <c r="C356" s="17">
        <v>42221614</v>
      </c>
      <c r="D356" s="16">
        <v>1196410020</v>
      </c>
      <c r="E356" s="19" t="s">
        <v>257</v>
      </c>
      <c r="F356" s="16" t="s">
        <v>18</v>
      </c>
      <c r="G356" s="21">
        <v>1</v>
      </c>
      <c r="H356" s="22">
        <v>67095</v>
      </c>
      <c r="I356" s="22">
        <v>0</v>
      </c>
      <c r="J356" s="22">
        <f>H356+I356</f>
        <v>67095</v>
      </c>
    </row>
    <row r="357" spans="2:10" s="23" customFormat="1" ht="27.75" customHeight="1" x14ac:dyDescent="0.25">
      <c r="B357" s="16">
        <v>4</v>
      </c>
      <c r="C357" s="17">
        <v>42221614</v>
      </c>
      <c r="D357" s="16">
        <v>1196410707</v>
      </c>
      <c r="E357" s="77" t="s">
        <v>258</v>
      </c>
      <c r="F357" s="16" t="s">
        <v>18</v>
      </c>
      <c r="G357" s="21">
        <v>1</v>
      </c>
      <c r="H357" s="22">
        <v>62900</v>
      </c>
      <c r="I357" s="22">
        <v>0</v>
      </c>
      <c r="J357" s="22">
        <f>H357+I357</f>
        <v>62900</v>
      </c>
    </row>
    <row r="358" spans="2:10" s="23" customFormat="1" ht="37.5" customHeight="1" x14ac:dyDescent="0.25">
      <c r="B358" s="16">
        <v>5</v>
      </c>
      <c r="C358" s="17">
        <v>42221614</v>
      </c>
      <c r="D358" s="16">
        <v>1196490686</v>
      </c>
      <c r="E358" s="19" t="s">
        <v>259</v>
      </c>
      <c r="F358" s="16" t="s">
        <v>18</v>
      </c>
      <c r="G358" s="21">
        <v>1</v>
      </c>
      <c r="H358" s="22">
        <v>54861.1</v>
      </c>
      <c r="I358" s="22">
        <v>0</v>
      </c>
      <c r="J358" s="22">
        <f>H358+I358</f>
        <v>54861.1</v>
      </c>
    </row>
    <row r="359" spans="2:10" ht="27.75" customHeight="1" x14ac:dyDescent="0.25">
      <c r="B359" s="226" t="s">
        <v>49</v>
      </c>
      <c r="C359" s="226"/>
      <c r="D359" s="226"/>
      <c r="E359" s="226"/>
      <c r="F359" s="43"/>
      <c r="G359" s="43"/>
      <c r="H359" s="44"/>
      <c r="I359" s="44"/>
      <c r="J359" s="48">
        <f>SUM(J354:J358)</f>
        <v>333011.09999999998</v>
      </c>
    </row>
    <row r="362" spans="2:10" ht="30" customHeight="1" x14ac:dyDescent="0.25">
      <c r="B362" s="11" t="s">
        <v>50</v>
      </c>
      <c r="C362" s="41">
        <v>35</v>
      </c>
      <c r="D362" s="224" t="s">
        <v>260</v>
      </c>
      <c r="E362" s="225"/>
      <c r="F362" s="140">
        <v>35500000</v>
      </c>
    </row>
    <row r="363" spans="2:10" ht="25.5" x14ac:dyDescent="0.25">
      <c r="B363" s="11" t="s">
        <v>8</v>
      </c>
      <c r="C363" s="11" t="s">
        <v>9</v>
      </c>
      <c r="D363" s="11" t="s">
        <v>10</v>
      </c>
      <c r="E363" s="45" t="s">
        <v>11</v>
      </c>
      <c r="F363" s="11" t="s">
        <v>12</v>
      </c>
      <c r="G363" s="11" t="s">
        <v>13</v>
      </c>
      <c r="H363" s="37" t="s">
        <v>14</v>
      </c>
      <c r="I363" s="37" t="s">
        <v>15</v>
      </c>
      <c r="J363" s="37" t="s">
        <v>16</v>
      </c>
    </row>
    <row r="364" spans="2:10" s="23" customFormat="1" ht="45.75" customHeight="1" x14ac:dyDescent="0.25">
      <c r="B364" s="16">
        <v>1</v>
      </c>
      <c r="C364" s="17">
        <v>42221614</v>
      </c>
      <c r="D364" s="16">
        <v>1186220096</v>
      </c>
      <c r="E364" s="19" t="s">
        <v>261</v>
      </c>
      <c r="F364" s="78" t="s">
        <v>18</v>
      </c>
      <c r="G364" s="21">
        <v>1</v>
      </c>
      <c r="H364" s="22">
        <v>77280</v>
      </c>
      <c r="I364" s="22">
        <v>0</v>
      </c>
      <c r="J364" s="22">
        <f t="shared" ref="J364:J369" si="15">H364+I364</f>
        <v>77280</v>
      </c>
    </row>
    <row r="365" spans="2:10" s="23" customFormat="1" ht="45.75" customHeight="1" x14ac:dyDescent="0.25">
      <c r="B365" s="16">
        <v>2</v>
      </c>
      <c r="C365" s="17">
        <v>42221614</v>
      </c>
      <c r="D365" s="16">
        <v>1196410675</v>
      </c>
      <c r="E365" s="19" t="s">
        <v>262</v>
      </c>
      <c r="F365" s="16" t="s">
        <v>18</v>
      </c>
      <c r="G365" s="21">
        <v>1</v>
      </c>
      <c r="H365" s="22">
        <v>77280</v>
      </c>
      <c r="I365" s="22">
        <v>0</v>
      </c>
      <c r="J365" s="22">
        <f t="shared" si="15"/>
        <v>77280</v>
      </c>
    </row>
    <row r="366" spans="2:10" s="23" customFormat="1" ht="45.75" customHeight="1" x14ac:dyDescent="0.25">
      <c r="B366" s="16">
        <v>3</v>
      </c>
      <c r="C366" s="17">
        <v>42221614</v>
      </c>
      <c r="D366" s="16">
        <v>1196410660</v>
      </c>
      <c r="E366" s="19" t="s">
        <v>263</v>
      </c>
      <c r="F366" s="16" t="s">
        <v>18</v>
      </c>
      <c r="G366" s="21">
        <v>1</v>
      </c>
      <c r="H366" s="22">
        <v>148260</v>
      </c>
      <c r="I366" s="22">
        <v>0</v>
      </c>
      <c r="J366" s="22">
        <f t="shared" si="15"/>
        <v>148260</v>
      </c>
    </row>
    <row r="367" spans="2:10" s="23" customFormat="1" ht="45.75" customHeight="1" x14ac:dyDescent="0.25">
      <c r="B367" s="16">
        <v>4</v>
      </c>
      <c r="C367" s="17">
        <v>42221614</v>
      </c>
      <c r="D367" s="16">
        <v>1196410656</v>
      </c>
      <c r="E367" s="19" t="s">
        <v>264</v>
      </c>
      <c r="F367" s="16" t="s">
        <v>18</v>
      </c>
      <c r="G367" s="21">
        <v>1</v>
      </c>
      <c r="H367" s="22">
        <v>129150</v>
      </c>
      <c r="I367" s="22">
        <v>0</v>
      </c>
      <c r="J367" s="22">
        <f t="shared" si="15"/>
        <v>129150</v>
      </c>
    </row>
    <row r="368" spans="2:10" s="23" customFormat="1" ht="45.75" customHeight="1" x14ac:dyDescent="0.25">
      <c r="B368" s="16">
        <v>5</v>
      </c>
      <c r="C368" s="17">
        <v>42221614</v>
      </c>
      <c r="D368" s="16">
        <v>1196410068</v>
      </c>
      <c r="E368" s="19" t="s">
        <v>265</v>
      </c>
      <c r="F368" s="16" t="s">
        <v>18</v>
      </c>
      <c r="G368" s="21">
        <v>1</v>
      </c>
      <c r="H368" s="22">
        <v>195615</v>
      </c>
      <c r="I368" s="22">
        <v>0</v>
      </c>
      <c r="J368" s="22">
        <f t="shared" si="15"/>
        <v>195615</v>
      </c>
    </row>
    <row r="369" spans="2:10" s="23" customFormat="1" ht="45.75" customHeight="1" x14ac:dyDescent="0.25">
      <c r="B369" s="16">
        <v>6</v>
      </c>
      <c r="C369" s="17">
        <v>42221614</v>
      </c>
      <c r="D369" s="16">
        <v>1196410067</v>
      </c>
      <c r="E369" s="153" t="s">
        <v>1091</v>
      </c>
      <c r="F369" s="16" t="s">
        <v>18</v>
      </c>
      <c r="G369" s="21">
        <v>1</v>
      </c>
      <c r="H369" s="22">
        <v>145845</v>
      </c>
      <c r="I369" s="22">
        <v>0</v>
      </c>
      <c r="J369" s="22">
        <f t="shared" si="15"/>
        <v>145845</v>
      </c>
    </row>
    <row r="370" spans="2:10" ht="29.25" customHeight="1" x14ac:dyDescent="0.25">
      <c r="B370" s="226" t="s">
        <v>49</v>
      </c>
      <c r="C370" s="226"/>
      <c r="D370" s="226"/>
      <c r="E370" s="226"/>
      <c r="F370" s="43"/>
      <c r="G370" s="43"/>
      <c r="H370" s="44"/>
      <c r="I370" s="44"/>
      <c r="J370" s="48">
        <f>SUM(J364:J369)</f>
        <v>773430</v>
      </c>
    </row>
    <row r="371" spans="2:10" ht="29.25" customHeight="1" x14ac:dyDescent="0.25"/>
    <row r="373" spans="2:10" ht="34.5" customHeight="1" x14ac:dyDescent="0.25">
      <c r="B373" s="11" t="s">
        <v>50</v>
      </c>
      <c r="C373" s="41">
        <v>36</v>
      </c>
      <c r="D373" s="224" t="s">
        <v>266</v>
      </c>
      <c r="E373" s="225"/>
      <c r="F373" s="140">
        <v>40500000</v>
      </c>
    </row>
    <row r="374" spans="2:10" ht="25.5" x14ac:dyDescent="0.25">
      <c r="B374" s="11" t="s">
        <v>8</v>
      </c>
      <c r="C374" s="11" t="s">
        <v>9</v>
      </c>
      <c r="D374" s="11" t="s">
        <v>10</v>
      </c>
      <c r="E374" s="45" t="s">
        <v>11</v>
      </c>
      <c r="F374" s="11" t="s">
        <v>12</v>
      </c>
      <c r="G374" s="11" t="s">
        <v>13</v>
      </c>
      <c r="H374" s="37" t="s">
        <v>14</v>
      </c>
      <c r="I374" s="37" t="s">
        <v>15</v>
      </c>
      <c r="J374" s="37" t="s">
        <v>16</v>
      </c>
    </row>
    <row r="375" spans="2:10" s="23" customFormat="1" ht="42.75" customHeight="1" x14ac:dyDescent="0.25">
      <c r="B375" s="16">
        <v>1</v>
      </c>
      <c r="C375" s="17">
        <v>42142801</v>
      </c>
      <c r="D375" s="16">
        <v>1197011051</v>
      </c>
      <c r="E375" s="19" t="s">
        <v>267</v>
      </c>
      <c r="F375" s="16" t="s">
        <v>18</v>
      </c>
      <c r="G375" s="21">
        <v>1</v>
      </c>
      <c r="H375" s="22">
        <v>81600</v>
      </c>
      <c r="I375" s="22">
        <f t="shared" ref="I375:I376" si="16">H375*16%</f>
        <v>13056</v>
      </c>
      <c r="J375" s="22">
        <f>+H375+I375</f>
        <v>94656</v>
      </c>
    </row>
    <row r="376" spans="2:10" s="23" customFormat="1" ht="42.75" customHeight="1" x14ac:dyDescent="0.25">
      <c r="B376" s="16">
        <v>2</v>
      </c>
      <c r="C376" s="17">
        <v>42142801</v>
      </c>
      <c r="D376" s="16">
        <v>1197011050</v>
      </c>
      <c r="E376" s="19" t="s">
        <v>268</v>
      </c>
      <c r="F376" s="16" t="s">
        <v>18</v>
      </c>
      <c r="G376" s="21">
        <v>1</v>
      </c>
      <c r="H376" s="22">
        <v>81600</v>
      </c>
      <c r="I376" s="22">
        <f t="shared" si="16"/>
        <v>13056</v>
      </c>
      <c r="J376" s="22">
        <f>+H376+I376</f>
        <v>94656</v>
      </c>
    </row>
    <row r="377" spans="2:10" s="23" customFormat="1" ht="42.75" customHeight="1" x14ac:dyDescent="0.25">
      <c r="B377" s="16">
        <v>3</v>
      </c>
      <c r="C377" s="17">
        <v>42142801</v>
      </c>
      <c r="D377" s="16">
        <v>1270010144</v>
      </c>
      <c r="E377" s="19" t="s">
        <v>269</v>
      </c>
      <c r="F377" s="16" t="s">
        <v>18</v>
      </c>
      <c r="G377" s="21">
        <v>1</v>
      </c>
      <c r="H377" s="22">
        <v>30000</v>
      </c>
      <c r="I377" s="22">
        <f>H377*16%</f>
        <v>4800</v>
      </c>
      <c r="J377" s="22">
        <f>+H377+I377</f>
        <v>34800</v>
      </c>
    </row>
    <row r="378" spans="2:10" s="23" customFormat="1" ht="42.75" customHeight="1" x14ac:dyDescent="0.25">
      <c r="B378" s="16">
        <v>4</v>
      </c>
      <c r="C378" s="17">
        <v>42295465</v>
      </c>
      <c r="D378" s="16">
        <v>1186220058</v>
      </c>
      <c r="E378" s="19" t="s">
        <v>270</v>
      </c>
      <c r="F378" s="16" t="s">
        <v>18</v>
      </c>
      <c r="G378" s="21">
        <v>1</v>
      </c>
      <c r="H378" s="22">
        <v>67586</v>
      </c>
      <c r="I378" s="22">
        <f>H378*16%</f>
        <v>10813.76</v>
      </c>
      <c r="J378" s="22">
        <v>78400</v>
      </c>
    </row>
    <row r="379" spans="2:10" x14ac:dyDescent="0.25">
      <c r="B379" s="226" t="s">
        <v>49</v>
      </c>
      <c r="C379" s="226"/>
      <c r="D379" s="226"/>
      <c r="E379" s="226"/>
      <c r="F379" s="43"/>
      <c r="G379" s="43"/>
      <c r="H379" s="44"/>
      <c r="I379" s="44"/>
      <c r="J379" s="48">
        <f>SUM(J375:J378)</f>
        <v>302512</v>
      </c>
    </row>
    <row r="382" spans="2:10" x14ac:dyDescent="0.25">
      <c r="B382" s="11" t="s">
        <v>50</v>
      </c>
      <c r="C382" s="41">
        <v>37</v>
      </c>
      <c r="D382" s="224" t="s">
        <v>271</v>
      </c>
      <c r="E382" s="225"/>
      <c r="F382" s="140">
        <v>202000000</v>
      </c>
    </row>
    <row r="383" spans="2:10" ht="25.5" x14ac:dyDescent="0.25">
      <c r="B383" s="11" t="s">
        <v>8</v>
      </c>
      <c r="C383" s="11" t="s">
        <v>9</v>
      </c>
      <c r="D383" s="11" t="s">
        <v>10</v>
      </c>
      <c r="E383" s="45" t="s">
        <v>11</v>
      </c>
      <c r="F383" s="11" t="s">
        <v>12</v>
      </c>
      <c r="G383" s="11" t="s">
        <v>13</v>
      </c>
      <c r="H383" s="37" t="s">
        <v>14</v>
      </c>
      <c r="I383" s="37" t="s">
        <v>15</v>
      </c>
      <c r="J383" s="37" t="s">
        <v>16</v>
      </c>
    </row>
    <row r="384" spans="2:10" s="23" customFormat="1" x14ac:dyDescent="0.25">
      <c r="B384" s="16">
        <v>1</v>
      </c>
      <c r="C384" s="17">
        <v>42171703</v>
      </c>
      <c r="D384" s="16">
        <v>1196490056</v>
      </c>
      <c r="E384" s="19" t="s">
        <v>272</v>
      </c>
      <c r="F384" s="16" t="s">
        <v>18</v>
      </c>
      <c r="G384" s="21">
        <v>1</v>
      </c>
      <c r="H384" s="22">
        <v>47040.5</v>
      </c>
      <c r="I384" s="22">
        <f>H384*16%</f>
        <v>7526.4800000000005</v>
      </c>
      <c r="J384" s="22">
        <f>H384+I384</f>
        <v>54566.98</v>
      </c>
    </row>
    <row r="385" spans="2:10" s="23" customFormat="1" x14ac:dyDescent="0.25">
      <c r="B385" s="16">
        <v>2</v>
      </c>
      <c r="C385" s="17">
        <v>42171703</v>
      </c>
      <c r="D385" s="16">
        <v>1196491136</v>
      </c>
      <c r="E385" s="19" t="s">
        <v>273</v>
      </c>
      <c r="F385" s="16" t="s">
        <v>18</v>
      </c>
      <c r="G385" s="21">
        <v>1</v>
      </c>
      <c r="H385" s="22">
        <v>34932</v>
      </c>
      <c r="I385" s="22">
        <f>H385*16%</f>
        <v>5589.12</v>
      </c>
      <c r="J385" s="22">
        <f>H385+I385</f>
        <v>40521.120000000003</v>
      </c>
    </row>
    <row r="386" spans="2:10" s="23" customFormat="1" x14ac:dyDescent="0.25">
      <c r="B386" s="16">
        <v>3</v>
      </c>
      <c r="C386" s="17">
        <v>42171703</v>
      </c>
      <c r="D386" s="16">
        <v>1196490055</v>
      </c>
      <c r="E386" s="19" t="s">
        <v>274</v>
      </c>
      <c r="F386" s="16" t="s">
        <v>18</v>
      </c>
      <c r="G386" s="21">
        <v>1</v>
      </c>
      <c r="H386" s="22">
        <v>34932</v>
      </c>
      <c r="I386" s="22">
        <f>H386*16%</f>
        <v>5589.12</v>
      </c>
      <c r="J386" s="22">
        <f>H386+I386</f>
        <v>40521.120000000003</v>
      </c>
    </row>
    <row r="387" spans="2:10" x14ac:dyDescent="0.25">
      <c r="B387" s="226" t="s">
        <v>49</v>
      </c>
      <c r="C387" s="226"/>
      <c r="D387" s="226"/>
      <c r="E387" s="226"/>
      <c r="F387" s="43"/>
      <c r="G387" s="43"/>
      <c r="H387" s="44"/>
      <c r="I387" s="44"/>
      <c r="J387" s="48">
        <f>SUM(J384:J386)</f>
        <v>135609.22</v>
      </c>
    </row>
    <row r="390" spans="2:10" ht="33" customHeight="1" x14ac:dyDescent="0.25">
      <c r="B390" s="11" t="s">
        <v>50</v>
      </c>
      <c r="C390" s="41">
        <v>38</v>
      </c>
      <c r="D390" s="224" t="s">
        <v>275</v>
      </c>
      <c r="E390" s="225"/>
      <c r="F390" s="140">
        <v>182677200</v>
      </c>
    </row>
    <row r="391" spans="2:10" ht="25.5" x14ac:dyDescent="0.25">
      <c r="B391" s="11" t="s">
        <v>8</v>
      </c>
      <c r="C391" s="11" t="s">
        <v>9</v>
      </c>
      <c r="D391" s="11" t="s">
        <v>10</v>
      </c>
      <c r="E391" s="45" t="s">
        <v>11</v>
      </c>
      <c r="F391" s="11" t="s">
        <v>12</v>
      </c>
      <c r="G391" s="11" t="s">
        <v>13</v>
      </c>
      <c r="H391" s="37" t="s">
        <v>14</v>
      </c>
      <c r="I391" s="37" t="s">
        <v>15</v>
      </c>
      <c r="J391" s="37" t="s">
        <v>16</v>
      </c>
    </row>
    <row r="392" spans="2:10" s="23" customFormat="1" ht="51.75" customHeight="1" x14ac:dyDescent="0.25">
      <c r="B392" s="16">
        <v>1</v>
      </c>
      <c r="C392" s="38">
        <v>42271708</v>
      </c>
      <c r="D392" s="16">
        <v>1196490664</v>
      </c>
      <c r="E392" s="19" t="s">
        <v>276</v>
      </c>
      <c r="F392" s="78" t="s">
        <v>18</v>
      </c>
      <c r="G392" s="21">
        <v>1</v>
      </c>
      <c r="H392" s="22">
        <v>6700</v>
      </c>
      <c r="I392" s="22">
        <f t="shared" ref="I392:I400" si="17">SUM(H392*16%)</f>
        <v>1072</v>
      </c>
      <c r="J392" s="22">
        <f t="shared" ref="J392:J400" si="18">SUM(H392+I392)</f>
        <v>7772</v>
      </c>
    </row>
    <row r="393" spans="2:10" s="23" customFormat="1" ht="39.75" customHeight="1" x14ac:dyDescent="0.25">
      <c r="B393" s="16">
        <v>2</v>
      </c>
      <c r="C393" s="38">
        <v>42271708</v>
      </c>
      <c r="D393" s="16">
        <v>1196490690</v>
      </c>
      <c r="E393" s="19" t="s">
        <v>277</v>
      </c>
      <c r="F393" s="78" t="s">
        <v>18</v>
      </c>
      <c r="G393" s="21">
        <v>1</v>
      </c>
      <c r="H393" s="22">
        <v>8100</v>
      </c>
      <c r="I393" s="22">
        <f t="shared" si="17"/>
        <v>1296</v>
      </c>
      <c r="J393" s="22">
        <f t="shared" si="18"/>
        <v>9396</v>
      </c>
    </row>
    <row r="394" spans="2:10" s="23" customFormat="1" ht="19.5" customHeight="1" x14ac:dyDescent="0.25">
      <c r="B394" s="16">
        <v>3</v>
      </c>
      <c r="C394" s="105">
        <v>42271900</v>
      </c>
      <c r="D394" s="16">
        <v>1196420004</v>
      </c>
      <c r="E394" s="19" t="s">
        <v>278</v>
      </c>
      <c r="F394" s="78" t="s">
        <v>18</v>
      </c>
      <c r="G394" s="21">
        <v>1</v>
      </c>
      <c r="H394" s="22">
        <v>206100</v>
      </c>
      <c r="I394" s="22">
        <f t="shared" si="17"/>
        <v>32976</v>
      </c>
      <c r="J394" s="22">
        <f t="shared" si="18"/>
        <v>239076</v>
      </c>
    </row>
    <row r="395" spans="2:10" s="23" customFormat="1" ht="19.5" customHeight="1" x14ac:dyDescent="0.25">
      <c r="B395" s="16">
        <v>4</v>
      </c>
      <c r="C395" s="105">
        <v>42271900</v>
      </c>
      <c r="D395" s="16">
        <v>1196490659</v>
      </c>
      <c r="E395" s="19" t="s">
        <v>279</v>
      </c>
      <c r="F395" s="78" t="s">
        <v>18</v>
      </c>
      <c r="G395" s="21">
        <v>1</v>
      </c>
      <c r="H395" s="22">
        <v>206100</v>
      </c>
      <c r="I395" s="22">
        <f t="shared" si="17"/>
        <v>32976</v>
      </c>
      <c r="J395" s="22">
        <f t="shared" si="18"/>
        <v>239076</v>
      </c>
    </row>
    <row r="396" spans="2:10" s="23" customFormat="1" ht="19.5" customHeight="1" x14ac:dyDescent="0.25">
      <c r="B396" s="16">
        <v>5</v>
      </c>
      <c r="C396" s="105">
        <v>42271900</v>
      </c>
      <c r="D396" s="16">
        <v>1196490661</v>
      </c>
      <c r="E396" s="19" t="s">
        <v>280</v>
      </c>
      <c r="F396" s="78" t="s">
        <v>18</v>
      </c>
      <c r="G396" s="21">
        <v>1</v>
      </c>
      <c r="H396" s="22">
        <v>206100</v>
      </c>
      <c r="I396" s="22">
        <f t="shared" si="17"/>
        <v>32976</v>
      </c>
      <c r="J396" s="22">
        <f t="shared" si="18"/>
        <v>239076</v>
      </c>
    </row>
    <row r="397" spans="2:10" s="23" customFormat="1" ht="19.5" customHeight="1" x14ac:dyDescent="0.25">
      <c r="B397" s="16">
        <v>6</v>
      </c>
      <c r="C397" s="17">
        <v>42272016</v>
      </c>
      <c r="D397" s="16">
        <v>1196490663</v>
      </c>
      <c r="E397" s="19" t="s">
        <v>281</v>
      </c>
      <c r="F397" s="78" t="s">
        <v>18</v>
      </c>
      <c r="G397" s="21">
        <v>1</v>
      </c>
      <c r="H397" s="22">
        <v>206100</v>
      </c>
      <c r="I397" s="22">
        <f t="shared" si="17"/>
        <v>32976</v>
      </c>
      <c r="J397" s="22">
        <f t="shared" si="18"/>
        <v>239076</v>
      </c>
    </row>
    <row r="398" spans="2:10" s="23" customFormat="1" ht="19.5" customHeight="1" x14ac:dyDescent="0.25">
      <c r="B398" s="16">
        <v>7</v>
      </c>
      <c r="C398" s="17">
        <v>42272016</v>
      </c>
      <c r="D398" s="16">
        <v>1196490665</v>
      </c>
      <c r="E398" s="19" t="s">
        <v>282</v>
      </c>
      <c r="F398" s="78" t="s">
        <v>18</v>
      </c>
      <c r="G398" s="21">
        <v>1</v>
      </c>
      <c r="H398" s="22">
        <v>206100</v>
      </c>
      <c r="I398" s="22">
        <f t="shared" si="17"/>
        <v>32976</v>
      </c>
      <c r="J398" s="22">
        <f t="shared" si="18"/>
        <v>239076</v>
      </c>
    </row>
    <row r="399" spans="2:10" s="23" customFormat="1" ht="19.5" customHeight="1" x14ac:dyDescent="0.25">
      <c r="B399" s="16">
        <v>8</v>
      </c>
      <c r="C399" s="17">
        <v>42272016</v>
      </c>
      <c r="D399" s="16">
        <v>1196490653</v>
      </c>
      <c r="E399" s="19" t="s">
        <v>283</v>
      </c>
      <c r="F399" s="78" t="s">
        <v>18</v>
      </c>
      <c r="G399" s="21">
        <v>1</v>
      </c>
      <c r="H399" s="22">
        <v>206100</v>
      </c>
      <c r="I399" s="22">
        <f t="shared" si="17"/>
        <v>32976</v>
      </c>
      <c r="J399" s="22">
        <f t="shared" si="18"/>
        <v>239076</v>
      </c>
    </row>
    <row r="400" spans="2:10" s="23" customFormat="1" ht="19.5" customHeight="1" x14ac:dyDescent="0.25">
      <c r="B400" s="16">
        <v>9</v>
      </c>
      <c r="C400" s="17">
        <v>42272016</v>
      </c>
      <c r="D400" s="16">
        <v>1196490654</v>
      </c>
      <c r="E400" s="19" t="s">
        <v>284</v>
      </c>
      <c r="F400" s="78" t="s">
        <v>18</v>
      </c>
      <c r="G400" s="21">
        <v>1</v>
      </c>
      <c r="H400" s="22">
        <v>206100</v>
      </c>
      <c r="I400" s="22">
        <f t="shared" si="17"/>
        <v>32976</v>
      </c>
      <c r="J400" s="22">
        <f t="shared" si="18"/>
        <v>239076</v>
      </c>
    </row>
    <row r="401" spans="2:10" s="23" customFormat="1" x14ac:dyDescent="0.25">
      <c r="B401" s="227" t="s">
        <v>49</v>
      </c>
      <c r="C401" s="227"/>
      <c r="D401" s="227"/>
      <c r="E401" s="227"/>
      <c r="F401" s="21"/>
      <c r="G401" s="21"/>
      <c r="H401" s="22"/>
      <c r="I401" s="22"/>
      <c r="J401" s="60">
        <f>SUM(J392:J400)</f>
        <v>1690700</v>
      </c>
    </row>
    <row r="402" spans="2:10" s="23" customFormat="1" x14ac:dyDescent="0.25">
      <c r="B402" s="62"/>
      <c r="C402" s="9"/>
      <c r="D402" s="62"/>
      <c r="E402" s="63"/>
      <c r="F402" s="62"/>
      <c r="G402" s="62"/>
      <c r="H402" s="64"/>
      <c r="I402" s="64"/>
      <c r="J402" s="64"/>
    </row>
    <row r="404" spans="2:10" ht="33" customHeight="1" x14ac:dyDescent="0.25">
      <c r="B404" s="11" t="s">
        <v>50</v>
      </c>
      <c r="C404" s="41">
        <v>39</v>
      </c>
      <c r="D404" s="224" t="s">
        <v>285</v>
      </c>
      <c r="E404" s="225"/>
      <c r="F404" s="140">
        <v>125000000</v>
      </c>
    </row>
    <row r="405" spans="2:10" ht="25.5" x14ac:dyDescent="0.25">
      <c r="B405" s="11" t="s">
        <v>8</v>
      </c>
      <c r="C405" s="11" t="s">
        <v>9</v>
      </c>
      <c r="D405" s="11" t="s">
        <v>10</v>
      </c>
      <c r="E405" s="45" t="s">
        <v>11</v>
      </c>
      <c r="F405" s="11" t="s">
        <v>12</v>
      </c>
      <c r="G405" s="11" t="s">
        <v>13</v>
      </c>
      <c r="H405" s="37" t="s">
        <v>14</v>
      </c>
      <c r="I405" s="37" t="s">
        <v>15</v>
      </c>
      <c r="J405" s="37" t="s">
        <v>16</v>
      </c>
    </row>
    <row r="406" spans="2:10" s="63" customFormat="1" x14ac:dyDescent="0.25">
      <c r="B406" s="16">
        <v>1</v>
      </c>
      <c r="C406" s="17">
        <v>42181608</v>
      </c>
      <c r="D406" s="16">
        <v>1197011020</v>
      </c>
      <c r="E406" s="19" t="s">
        <v>286</v>
      </c>
      <c r="F406" s="16" t="s">
        <v>72</v>
      </c>
      <c r="G406" s="21">
        <v>1</v>
      </c>
      <c r="H406" s="79">
        <v>50850</v>
      </c>
      <c r="I406" s="79">
        <v>8136</v>
      </c>
      <c r="J406" s="79">
        <v>58986</v>
      </c>
    </row>
    <row r="407" spans="2:10" x14ac:dyDescent="0.25">
      <c r="B407" s="226" t="s">
        <v>49</v>
      </c>
      <c r="C407" s="226"/>
      <c r="D407" s="226"/>
      <c r="E407" s="226"/>
      <c r="F407" s="43"/>
      <c r="G407" s="43"/>
      <c r="H407" s="44"/>
      <c r="I407" s="44"/>
      <c r="J407" s="48">
        <f>J406</f>
        <v>58986</v>
      </c>
    </row>
    <row r="410" spans="2:10" ht="27" customHeight="1" x14ac:dyDescent="0.25">
      <c r="B410" s="11" t="s">
        <v>50</v>
      </c>
      <c r="C410" s="41">
        <v>40</v>
      </c>
      <c r="D410" s="224" t="s">
        <v>287</v>
      </c>
      <c r="E410" s="225"/>
      <c r="F410" s="140">
        <v>371500000</v>
      </c>
    </row>
    <row r="411" spans="2:10" ht="25.5" x14ac:dyDescent="0.25">
      <c r="B411" s="11" t="s">
        <v>8</v>
      </c>
      <c r="C411" s="11" t="s">
        <v>9</v>
      </c>
      <c r="D411" s="11" t="s">
        <v>10</v>
      </c>
      <c r="E411" s="45" t="s">
        <v>11</v>
      </c>
      <c r="F411" s="11" t="s">
        <v>12</v>
      </c>
      <c r="G411" s="11" t="s">
        <v>13</v>
      </c>
      <c r="H411" s="37" t="s">
        <v>14</v>
      </c>
      <c r="I411" s="37" t="s">
        <v>15</v>
      </c>
      <c r="J411" s="37" t="s">
        <v>16</v>
      </c>
    </row>
    <row r="412" spans="2:10" s="23" customFormat="1" ht="18.75" customHeight="1" x14ac:dyDescent="0.25">
      <c r="B412" s="16">
        <v>1</v>
      </c>
      <c r="C412" s="17">
        <v>42272017</v>
      </c>
      <c r="D412" s="16">
        <v>1196410100</v>
      </c>
      <c r="E412" s="19" t="s">
        <v>288</v>
      </c>
      <c r="F412" s="78" t="s">
        <v>18</v>
      </c>
      <c r="G412" s="21">
        <v>1</v>
      </c>
      <c r="H412" s="22">
        <v>940</v>
      </c>
      <c r="I412" s="22">
        <f>SUM(H412*16%)</f>
        <v>150.4</v>
      </c>
      <c r="J412" s="22">
        <f>SUM(H412+I412)</f>
        <v>1090.4000000000001</v>
      </c>
    </row>
    <row r="413" spans="2:10" s="23" customFormat="1" ht="18.75" customHeight="1" x14ac:dyDescent="0.25">
      <c r="B413" s="16">
        <v>2</v>
      </c>
      <c r="C413" s="17">
        <v>42272017</v>
      </c>
      <c r="D413" s="24">
        <v>1196410091</v>
      </c>
      <c r="E413" s="19" t="s">
        <v>289</v>
      </c>
      <c r="F413" s="78" t="s">
        <v>18</v>
      </c>
      <c r="G413" s="21">
        <v>1</v>
      </c>
      <c r="H413" s="22">
        <v>940</v>
      </c>
      <c r="I413" s="22">
        <f t="shared" ref="I413:I449" si="19">SUM(H413*16%)</f>
        <v>150.4</v>
      </c>
      <c r="J413" s="22">
        <f t="shared" ref="J413:J449" si="20">SUM(H413+I413)</f>
        <v>1090.4000000000001</v>
      </c>
    </row>
    <row r="414" spans="2:10" s="23" customFormat="1" ht="18.75" customHeight="1" x14ac:dyDescent="0.25">
      <c r="B414" s="16">
        <v>3</v>
      </c>
      <c r="C414" s="17">
        <v>42272017</v>
      </c>
      <c r="D414" s="24">
        <v>1196410092</v>
      </c>
      <c r="E414" s="19" t="s">
        <v>290</v>
      </c>
      <c r="F414" s="78" t="s">
        <v>18</v>
      </c>
      <c r="G414" s="21">
        <v>1</v>
      </c>
      <c r="H414" s="22">
        <v>940</v>
      </c>
      <c r="I414" s="22">
        <f t="shared" si="19"/>
        <v>150.4</v>
      </c>
      <c r="J414" s="22">
        <f t="shared" si="20"/>
        <v>1090.4000000000001</v>
      </c>
    </row>
    <row r="415" spans="2:10" s="23" customFormat="1" ht="18.75" customHeight="1" x14ac:dyDescent="0.25">
      <c r="B415" s="16">
        <v>4</v>
      </c>
      <c r="C415" s="17">
        <v>42272017</v>
      </c>
      <c r="D415" s="24">
        <v>1196410093</v>
      </c>
      <c r="E415" s="19" t="s">
        <v>291</v>
      </c>
      <c r="F415" s="78" t="s">
        <v>18</v>
      </c>
      <c r="G415" s="21">
        <v>1</v>
      </c>
      <c r="H415" s="22">
        <v>940</v>
      </c>
      <c r="I415" s="22">
        <f t="shared" si="19"/>
        <v>150.4</v>
      </c>
      <c r="J415" s="22">
        <f t="shared" si="20"/>
        <v>1090.4000000000001</v>
      </c>
    </row>
    <row r="416" spans="2:10" s="23" customFormat="1" ht="18.75" customHeight="1" x14ac:dyDescent="0.25">
      <c r="B416" s="16">
        <v>5</v>
      </c>
      <c r="C416" s="17">
        <v>42272017</v>
      </c>
      <c r="D416" s="16">
        <v>1196410230</v>
      </c>
      <c r="E416" s="19" t="s">
        <v>292</v>
      </c>
      <c r="F416" s="78" t="s">
        <v>18</v>
      </c>
      <c r="G416" s="21">
        <v>1</v>
      </c>
      <c r="H416" s="22">
        <v>940</v>
      </c>
      <c r="I416" s="22">
        <f t="shared" si="19"/>
        <v>150.4</v>
      </c>
      <c r="J416" s="22">
        <f t="shared" si="20"/>
        <v>1090.4000000000001</v>
      </c>
    </row>
    <row r="417" spans="2:10" s="23" customFormat="1" ht="24" customHeight="1" x14ac:dyDescent="0.25">
      <c r="B417" s="16">
        <v>6</v>
      </c>
      <c r="C417" s="17">
        <v>42272017</v>
      </c>
      <c r="D417" s="24">
        <v>1196410094</v>
      </c>
      <c r="E417" s="19" t="s">
        <v>293</v>
      </c>
      <c r="F417" s="78" t="s">
        <v>18</v>
      </c>
      <c r="G417" s="21">
        <v>1</v>
      </c>
      <c r="H417" s="22">
        <v>940</v>
      </c>
      <c r="I417" s="22">
        <f t="shared" si="19"/>
        <v>150.4</v>
      </c>
      <c r="J417" s="22">
        <f t="shared" si="20"/>
        <v>1090.4000000000001</v>
      </c>
    </row>
    <row r="418" spans="2:10" s="23" customFormat="1" ht="24" customHeight="1" x14ac:dyDescent="0.25">
      <c r="B418" s="16">
        <v>7</v>
      </c>
      <c r="C418" s="38">
        <v>42272008</v>
      </c>
      <c r="D418" s="16">
        <v>1196490674</v>
      </c>
      <c r="E418" s="19" t="s">
        <v>294</v>
      </c>
      <c r="F418" s="78" t="s">
        <v>18</v>
      </c>
      <c r="G418" s="21">
        <v>1</v>
      </c>
      <c r="H418" s="22">
        <v>4400</v>
      </c>
      <c r="I418" s="22">
        <f t="shared" si="19"/>
        <v>704</v>
      </c>
      <c r="J418" s="22">
        <f t="shared" si="20"/>
        <v>5104</v>
      </c>
    </row>
    <row r="419" spans="2:10" s="23" customFormat="1" ht="24" customHeight="1" x14ac:dyDescent="0.25">
      <c r="B419" s="16">
        <v>8</v>
      </c>
      <c r="C419" s="38">
        <v>42272008</v>
      </c>
      <c r="D419" s="16">
        <v>1196490593</v>
      </c>
      <c r="E419" s="19" t="s">
        <v>295</v>
      </c>
      <c r="F419" s="78" t="s">
        <v>18</v>
      </c>
      <c r="G419" s="21">
        <v>1</v>
      </c>
      <c r="H419" s="22">
        <v>4400</v>
      </c>
      <c r="I419" s="22">
        <f t="shared" si="19"/>
        <v>704</v>
      </c>
      <c r="J419" s="22">
        <f t="shared" si="20"/>
        <v>5104</v>
      </c>
    </row>
    <row r="420" spans="2:10" s="23" customFormat="1" ht="24" customHeight="1" x14ac:dyDescent="0.25">
      <c r="B420" s="16">
        <v>9</v>
      </c>
      <c r="C420" s="38">
        <v>42272008</v>
      </c>
      <c r="D420" s="16">
        <v>1186220168</v>
      </c>
      <c r="E420" s="20" t="s">
        <v>296</v>
      </c>
      <c r="F420" s="78" t="s">
        <v>18</v>
      </c>
      <c r="G420" s="21">
        <v>1</v>
      </c>
      <c r="H420" s="22">
        <v>4400</v>
      </c>
      <c r="I420" s="22">
        <f t="shared" si="19"/>
        <v>704</v>
      </c>
      <c r="J420" s="22">
        <f t="shared" si="20"/>
        <v>5104</v>
      </c>
    </row>
    <row r="421" spans="2:10" s="23" customFormat="1" ht="25.5" x14ac:dyDescent="0.25">
      <c r="B421" s="16">
        <v>10</v>
      </c>
      <c r="C421" s="17">
        <v>42271905</v>
      </c>
      <c r="D421" s="16">
        <v>1196430125</v>
      </c>
      <c r="E421" s="19" t="s">
        <v>297</v>
      </c>
      <c r="F421" s="78" t="s">
        <v>18</v>
      </c>
      <c r="G421" s="21">
        <v>1</v>
      </c>
      <c r="H421" s="22">
        <v>222400</v>
      </c>
      <c r="I421" s="22">
        <f t="shared" si="19"/>
        <v>35584</v>
      </c>
      <c r="J421" s="22">
        <f t="shared" si="20"/>
        <v>257984</v>
      </c>
    </row>
    <row r="422" spans="2:10" s="23" customFormat="1" ht="25.5" x14ac:dyDescent="0.25">
      <c r="B422" s="16">
        <v>11</v>
      </c>
      <c r="C422" s="17">
        <v>42271905</v>
      </c>
      <c r="D422" s="16">
        <v>1196430133</v>
      </c>
      <c r="E422" s="19" t="s">
        <v>298</v>
      </c>
      <c r="F422" s="78" t="s">
        <v>18</v>
      </c>
      <c r="G422" s="21">
        <v>1</v>
      </c>
      <c r="H422" s="22">
        <v>222400</v>
      </c>
      <c r="I422" s="22">
        <f t="shared" si="19"/>
        <v>35584</v>
      </c>
      <c r="J422" s="22">
        <f t="shared" si="20"/>
        <v>257984</v>
      </c>
    </row>
    <row r="423" spans="2:10" s="23" customFormat="1" ht="31.5" customHeight="1" x14ac:dyDescent="0.25">
      <c r="B423" s="16">
        <v>12</v>
      </c>
      <c r="C423" s="17">
        <v>42271905</v>
      </c>
      <c r="D423" s="16">
        <v>1196430540</v>
      </c>
      <c r="E423" s="19" t="s">
        <v>299</v>
      </c>
      <c r="F423" s="78" t="s">
        <v>18</v>
      </c>
      <c r="G423" s="21">
        <v>1</v>
      </c>
      <c r="H423" s="22">
        <v>3900</v>
      </c>
      <c r="I423" s="22">
        <f t="shared" si="19"/>
        <v>624</v>
      </c>
      <c r="J423" s="22">
        <f t="shared" si="20"/>
        <v>4524</v>
      </c>
    </row>
    <row r="424" spans="2:10" s="23" customFormat="1" ht="31.5" customHeight="1" x14ac:dyDescent="0.25">
      <c r="B424" s="16">
        <v>13</v>
      </c>
      <c r="C424" s="17">
        <v>42271905</v>
      </c>
      <c r="D424" s="16">
        <v>1196430601</v>
      </c>
      <c r="E424" s="19" t="s">
        <v>300</v>
      </c>
      <c r="F424" s="78" t="s">
        <v>18</v>
      </c>
      <c r="G424" s="21">
        <v>1</v>
      </c>
      <c r="H424" s="22">
        <v>3900</v>
      </c>
      <c r="I424" s="22">
        <f t="shared" si="19"/>
        <v>624</v>
      </c>
      <c r="J424" s="22">
        <f t="shared" si="20"/>
        <v>4524</v>
      </c>
    </row>
    <row r="425" spans="2:10" s="23" customFormat="1" ht="31.5" customHeight="1" x14ac:dyDescent="0.25">
      <c r="B425" s="16">
        <v>14</v>
      </c>
      <c r="C425" s="17">
        <v>42271905</v>
      </c>
      <c r="D425" s="16">
        <v>1196430494</v>
      </c>
      <c r="E425" s="19" t="s">
        <v>301</v>
      </c>
      <c r="F425" s="78" t="s">
        <v>18</v>
      </c>
      <c r="G425" s="21">
        <v>1</v>
      </c>
      <c r="H425" s="22">
        <v>3900</v>
      </c>
      <c r="I425" s="22">
        <f t="shared" si="19"/>
        <v>624</v>
      </c>
      <c r="J425" s="22">
        <f t="shared" si="20"/>
        <v>4524</v>
      </c>
    </row>
    <row r="426" spans="2:10" s="23" customFormat="1" ht="31.5" customHeight="1" x14ac:dyDescent="0.25">
      <c r="B426" s="16">
        <v>15</v>
      </c>
      <c r="C426" s="17">
        <v>42271905</v>
      </c>
      <c r="D426" s="16">
        <v>1196430495</v>
      </c>
      <c r="E426" s="19" t="s">
        <v>302</v>
      </c>
      <c r="F426" s="78" t="s">
        <v>18</v>
      </c>
      <c r="G426" s="21">
        <v>1</v>
      </c>
      <c r="H426" s="22">
        <v>3900</v>
      </c>
      <c r="I426" s="22">
        <f t="shared" si="19"/>
        <v>624</v>
      </c>
      <c r="J426" s="22">
        <f t="shared" si="20"/>
        <v>4524</v>
      </c>
    </row>
    <row r="427" spans="2:10" s="23" customFormat="1" ht="31.5" customHeight="1" x14ac:dyDescent="0.25">
      <c r="B427" s="16">
        <v>16</v>
      </c>
      <c r="C427" s="17">
        <v>42271905</v>
      </c>
      <c r="D427" s="16">
        <v>1196430496</v>
      </c>
      <c r="E427" s="19" t="s">
        <v>303</v>
      </c>
      <c r="F427" s="78" t="s">
        <v>18</v>
      </c>
      <c r="G427" s="21">
        <v>1</v>
      </c>
      <c r="H427" s="22">
        <v>3900</v>
      </c>
      <c r="I427" s="22">
        <f t="shared" si="19"/>
        <v>624</v>
      </c>
      <c r="J427" s="22">
        <f t="shared" si="20"/>
        <v>4524</v>
      </c>
    </row>
    <row r="428" spans="2:10" s="23" customFormat="1" ht="31.5" customHeight="1" x14ac:dyDescent="0.25">
      <c r="B428" s="16">
        <v>17</v>
      </c>
      <c r="C428" s="17">
        <v>42271905</v>
      </c>
      <c r="D428" s="16">
        <v>1196430513</v>
      </c>
      <c r="E428" s="19" t="s">
        <v>304</v>
      </c>
      <c r="F428" s="78" t="s">
        <v>18</v>
      </c>
      <c r="G428" s="21">
        <v>1</v>
      </c>
      <c r="H428" s="22">
        <v>3900</v>
      </c>
      <c r="I428" s="22">
        <f t="shared" si="19"/>
        <v>624</v>
      </c>
      <c r="J428" s="22">
        <f t="shared" si="20"/>
        <v>4524</v>
      </c>
    </row>
    <row r="429" spans="2:10" s="23" customFormat="1" ht="31.5" customHeight="1" x14ac:dyDescent="0.25">
      <c r="B429" s="16">
        <v>18</v>
      </c>
      <c r="C429" s="17">
        <v>42271905</v>
      </c>
      <c r="D429" s="16">
        <v>1196430490</v>
      </c>
      <c r="E429" s="19" t="s">
        <v>305</v>
      </c>
      <c r="F429" s="78" t="s">
        <v>18</v>
      </c>
      <c r="G429" s="21">
        <v>1</v>
      </c>
      <c r="H429" s="22">
        <v>3900</v>
      </c>
      <c r="I429" s="22">
        <f t="shared" si="19"/>
        <v>624</v>
      </c>
      <c r="J429" s="22">
        <f t="shared" si="20"/>
        <v>4524</v>
      </c>
    </row>
    <row r="430" spans="2:10" s="23" customFormat="1" ht="31.5" customHeight="1" x14ac:dyDescent="0.25">
      <c r="B430" s="16">
        <v>19</v>
      </c>
      <c r="C430" s="17">
        <v>42271905</v>
      </c>
      <c r="D430" s="16">
        <v>1196430512</v>
      </c>
      <c r="E430" s="19" t="s">
        <v>306</v>
      </c>
      <c r="F430" s="78" t="s">
        <v>18</v>
      </c>
      <c r="G430" s="21">
        <v>1</v>
      </c>
      <c r="H430" s="22">
        <v>3900</v>
      </c>
      <c r="I430" s="22">
        <f t="shared" si="19"/>
        <v>624</v>
      </c>
      <c r="J430" s="22">
        <f t="shared" si="20"/>
        <v>4524</v>
      </c>
    </row>
    <row r="431" spans="2:10" s="23" customFormat="1" ht="31.5" customHeight="1" x14ac:dyDescent="0.25">
      <c r="B431" s="16">
        <v>20</v>
      </c>
      <c r="C431" s="17">
        <v>42271905</v>
      </c>
      <c r="D431" s="16">
        <v>1196430510</v>
      </c>
      <c r="E431" s="19" t="s">
        <v>307</v>
      </c>
      <c r="F431" s="78" t="s">
        <v>18</v>
      </c>
      <c r="G431" s="21">
        <v>1</v>
      </c>
      <c r="H431" s="22">
        <v>3900</v>
      </c>
      <c r="I431" s="22">
        <f t="shared" si="19"/>
        <v>624</v>
      </c>
      <c r="J431" s="22">
        <f t="shared" si="20"/>
        <v>4524</v>
      </c>
    </row>
    <row r="432" spans="2:10" s="23" customFormat="1" ht="31.5" customHeight="1" x14ac:dyDescent="0.25">
      <c r="B432" s="16">
        <v>21</v>
      </c>
      <c r="C432" s="17">
        <v>42271905</v>
      </c>
      <c r="D432" s="16">
        <v>1196430520</v>
      </c>
      <c r="E432" s="19" t="s">
        <v>308</v>
      </c>
      <c r="F432" s="78" t="s">
        <v>18</v>
      </c>
      <c r="G432" s="21">
        <v>1</v>
      </c>
      <c r="H432" s="22">
        <v>3900</v>
      </c>
      <c r="I432" s="22">
        <f t="shared" si="19"/>
        <v>624</v>
      </c>
      <c r="J432" s="22">
        <f t="shared" si="20"/>
        <v>4524</v>
      </c>
    </row>
    <row r="433" spans="2:10" s="23" customFormat="1" ht="31.5" customHeight="1" x14ac:dyDescent="0.25">
      <c r="B433" s="16">
        <v>22</v>
      </c>
      <c r="C433" s="17">
        <v>42271905</v>
      </c>
      <c r="D433" s="16">
        <v>1196430530</v>
      </c>
      <c r="E433" s="19" t="s">
        <v>309</v>
      </c>
      <c r="F433" s="78" t="s">
        <v>18</v>
      </c>
      <c r="G433" s="21">
        <v>1</v>
      </c>
      <c r="H433" s="22">
        <v>3900</v>
      </c>
      <c r="I433" s="22">
        <f t="shared" si="19"/>
        <v>624</v>
      </c>
      <c r="J433" s="22">
        <f t="shared" si="20"/>
        <v>4524</v>
      </c>
    </row>
    <row r="434" spans="2:10" s="23" customFormat="1" ht="45" customHeight="1" x14ac:dyDescent="0.25">
      <c r="B434" s="16">
        <v>23</v>
      </c>
      <c r="C434" s="17">
        <v>42271905</v>
      </c>
      <c r="D434" s="16">
        <v>1196430129</v>
      </c>
      <c r="E434" s="19" t="s">
        <v>310</v>
      </c>
      <c r="F434" s="78" t="s">
        <v>18</v>
      </c>
      <c r="G434" s="21">
        <v>1</v>
      </c>
      <c r="H434" s="22">
        <v>25400</v>
      </c>
      <c r="I434" s="22">
        <f t="shared" si="19"/>
        <v>4064</v>
      </c>
      <c r="J434" s="22">
        <f t="shared" si="20"/>
        <v>29464</v>
      </c>
    </row>
    <row r="435" spans="2:10" s="23" customFormat="1" ht="45" customHeight="1" x14ac:dyDescent="0.25">
      <c r="B435" s="16">
        <v>24</v>
      </c>
      <c r="C435" s="17">
        <v>42271905</v>
      </c>
      <c r="D435" s="16">
        <v>1196430101</v>
      </c>
      <c r="E435" s="19" t="s">
        <v>311</v>
      </c>
      <c r="F435" s="78" t="s">
        <v>18</v>
      </c>
      <c r="G435" s="21">
        <v>1</v>
      </c>
      <c r="H435" s="22">
        <v>25400</v>
      </c>
      <c r="I435" s="22">
        <f t="shared" si="19"/>
        <v>4064</v>
      </c>
      <c r="J435" s="22">
        <f t="shared" si="20"/>
        <v>29464</v>
      </c>
    </row>
    <row r="436" spans="2:10" s="23" customFormat="1" ht="45" customHeight="1" x14ac:dyDescent="0.25">
      <c r="B436" s="16">
        <v>25</v>
      </c>
      <c r="C436" s="17">
        <v>42271905</v>
      </c>
      <c r="D436" s="16">
        <v>1196430102</v>
      </c>
      <c r="E436" s="19" t="s">
        <v>312</v>
      </c>
      <c r="F436" s="78" t="s">
        <v>18</v>
      </c>
      <c r="G436" s="21">
        <v>1</v>
      </c>
      <c r="H436" s="22">
        <v>25400</v>
      </c>
      <c r="I436" s="22">
        <f t="shared" si="19"/>
        <v>4064</v>
      </c>
      <c r="J436" s="22">
        <f t="shared" si="20"/>
        <v>29464</v>
      </c>
    </row>
    <row r="437" spans="2:10" s="23" customFormat="1" ht="45" customHeight="1" x14ac:dyDescent="0.25">
      <c r="B437" s="16">
        <v>26</v>
      </c>
      <c r="C437" s="17">
        <v>42271905</v>
      </c>
      <c r="D437" s="16">
        <v>1196430106</v>
      </c>
      <c r="E437" s="19" t="s">
        <v>313</v>
      </c>
      <c r="F437" s="78" t="s">
        <v>18</v>
      </c>
      <c r="G437" s="21">
        <v>1</v>
      </c>
      <c r="H437" s="22">
        <v>25400</v>
      </c>
      <c r="I437" s="22">
        <f t="shared" si="19"/>
        <v>4064</v>
      </c>
      <c r="J437" s="22">
        <f t="shared" si="20"/>
        <v>29464</v>
      </c>
    </row>
    <row r="438" spans="2:10" s="23" customFormat="1" ht="45" customHeight="1" x14ac:dyDescent="0.25">
      <c r="B438" s="16">
        <v>27</v>
      </c>
      <c r="C438" s="17">
        <v>42271905</v>
      </c>
      <c r="D438" s="16">
        <v>1196430103</v>
      </c>
      <c r="E438" s="19" t="s">
        <v>314</v>
      </c>
      <c r="F438" s="78" t="s">
        <v>18</v>
      </c>
      <c r="G438" s="21">
        <v>1</v>
      </c>
      <c r="H438" s="22">
        <v>25400</v>
      </c>
      <c r="I438" s="22">
        <f t="shared" si="19"/>
        <v>4064</v>
      </c>
      <c r="J438" s="22">
        <f t="shared" si="20"/>
        <v>29464</v>
      </c>
    </row>
    <row r="439" spans="2:10" s="23" customFormat="1" ht="45" customHeight="1" x14ac:dyDescent="0.25">
      <c r="B439" s="16">
        <v>28</v>
      </c>
      <c r="C439" s="17">
        <v>42271905</v>
      </c>
      <c r="D439" s="16">
        <v>1196430105</v>
      </c>
      <c r="E439" s="19" t="s">
        <v>315</v>
      </c>
      <c r="F439" s="78" t="s">
        <v>18</v>
      </c>
      <c r="G439" s="21">
        <v>1</v>
      </c>
      <c r="H439" s="22">
        <v>25400</v>
      </c>
      <c r="I439" s="22">
        <f t="shared" si="19"/>
        <v>4064</v>
      </c>
      <c r="J439" s="22">
        <f t="shared" si="20"/>
        <v>29464</v>
      </c>
    </row>
    <row r="440" spans="2:10" s="23" customFormat="1" ht="45" customHeight="1" x14ac:dyDescent="0.25">
      <c r="B440" s="16">
        <v>29</v>
      </c>
      <c r="C440" s="17">
        <v>42271905</v>
      </c>
      <c r="D440" s="16">
        <v>1196430104</v>
      </c>
      <c r="E440" s="19" t="s">
        <v>316</v>
      </c>
      <c r="F440" s="78" t="s">
        <v>18</v>
      </c>
      <c r="G440" s="21">
        <v>1</v>
      </c>
      <c r="H440" s="22">
        <v>25400</v>
      </c>
      <c r="I440" s="22">
        <f t="shared" si="19"/>
        <v>4064</v>
      </c>
      <c r="J440" s="22">
        <f t="shared" si="20"/>
        <v>29464</v>
      </c>
    </row>
    <row r="441" spans="2:10" s="23" customFormat="1" ht="36.75" customHeight="1" x14ac:dyDescent="0.25">
      <c r="B441" s="16">
        <v>30</v>
      </c>
      <c r="C441" s="17">
        <v>42271905</v>
      </c>
      <c r="D441" s="16">
        <v>1196430031</v>
      </c>
      <c r="E441" s="19" t="s">
        <v>317</v>
      </c>
      <c r="F441" s="78" t="s">
        <v>18</v>
      </c>
      <c r="G441" s="21">
        <v>1</v>
      </c>
      <c r="H441" s="22">
        <v>222400</v>
      </c>
      <c r="I441" s="22">
        <f t="shared" si="19"/>
        <v>35584</v>
      </c>
      <c r="J441" s="22">
        <f t="shared" si="20"/>
        <v>257984</v>
      </c>
    </row>
    <row r="442" spans="2:10" s="23" customFormat="1" ht="36.75" customHeight="1" x14ac:dyDescent="0.25">
      <c r="B442" s="16">
        <v>31</v>
      </c>
      <c r="C442" s="17">
        <v>42271905</v>
      </c>
      <c r="D442" s="16">
        <v>1196430127</v>
      </c>
      <c r="E442" s="19" t="s">
        <v>318</v>
      </c>
      <c r="F442" s="78" t="s">
        <v>18</v>
      </c>
      <c r="G442" s="21">
        <v>1</v>
      </c>
      <c r="H442" s="22">
        <v>222400</v>
      </c>
      <c r="I442" s="22">
        <f t="shared" si="19"/>
        <v>35584</v>
      </c>
      <c r="J442" s="22">
        <f t="shared" si="20"/>
        <v>257984</v>
      </c>
    </row>
    <row r="443" spans="2:10" s="23" customFormat="1" ht="36.75" customHeight="1" x14ac:dyDescent="0.25">
      <c r="B443" s="16">
        <v>32</v>
      </c>
      <c r="C443" s="17">
        <v>42271905</v>
      </c>
      <c r="D443" s="16">
        <v>1196430420</v>
      </c>
      <c r="E443" s="19" t="s">
        <v>319</v>
      </c>
      <c r="F443" s="78" t="s">
        <v>18</v>
      </c>
      <c r="G443" s="21">
        <v>1</v>
      </c>
      <c r="H443" s="22">
        <v>2900</v>
      </c>
      <c r="I443" s="22">
        <f t="shared" si="19"/>
        <v>464</v>
      </c>
      <c r="J443" s="22">
        <f t="shared" si="20"/>
        <v>3364</v>
      </c>
    </row>
    <row r="444" spans="2:10" s="23" customFormat="1" ht="36.75" customHeight="1" x14ac:dyDescent="0.25">
      <c r="B444" s="16">
        <v>33</v>
      </c>
      <c r="C444" s="17">
        <v>42271905</v>
      </c>
      <c r="D444" s="16">
        <v>1196430430</v>
      </c>
      <c r="E444" s="19" t="s">
        <v>320</v>
      </c>
      <c r="F444" s="78" t="s">
        <v>18</v>
      </c>
      <c r="G444" s="21">
        <v>1</v>
      </c>
      <c r="H444" s="22">
        <v>2900</v>
      </c>
      <c r="I444" s="22">
        <f t="shared" si="19"/>
        <v>464</v>
      </c>
      <c r="J444" s="22">
        <f t="shared" si="20"/>
        <v>3364</v>
      </c>
    </row>
    <row r="445" spans="2:10" s="23" customFormat="1" ht="36.75" customHeight="1" x14ac:dyDescent="0.25">
      <c r="B445" s="16">
        <v>34</v>
      </c>
      <c r="C445" s="17">
        <v>42271905</v>
      </c>
      <c r="D445" s="16">
        <v>1196430440</v>
      </c>
      <c r="E445" s="19" t="s">
        <v>321</v>
      </c>
      <c r="F445" s="78" t="s">
        <v>18</v>
      </c>
      <c r="G445" s="21">
        <v>1</v>
      </c>
      <c r="H445" s="22">
        <v>2900</v>
      </c>
      <c r="I445" s="22">
        <f t="shared" si="19"/>
        <v>464</v>
      </c>
      <c r="J445" s="22">
        <f t="shared" si="20"/>
        <v>3364</v>
      </c>
    </row>
    <row r="446" spans="2:10" s="23" customFormat="1" ht="36.75" customHeight="1" x14ac:dyDescent="0.25">
      <c r="B446" s="16">
        <v>35</v>
      </c>
      <c r="C446" s="17">
        <v>42271905</v>
      </c>
      <c r="D446" s="16">
        <v>1196430450</v>
      </c>
      <c r="E446" s="19" t="s">
        <v>322</v>
      </c>
      <c r="F446" s="78" t="s">
        <v>18</v>
      </c>
      <c r="G446" s="21">
        <v>1</v>
      </c>
      <c r="H446" s="22">
        <v>2900</v>
      </c>
      <c r="I446" s="22">
        <f t="shared" si="19"/>
        <v>464</v>
      </c>
      <c r="J446" s="22">
        <f t="shared" si="20"/>
        <v>3364</v>
      </c>
    </row>
    <row r="447" spans="2:10" s="23" customFormat="1" ht="36.75" customHeight="1" x14ac:dyDescent="0.25">
      <c r="B447" s="16">
        <v>36</v>
      </c>
      <c r="C447" s="17">
        <v>42271905</v>
      </c>
      <c r="D447" s="16">
        <v>1196430460</v>
      </c>
      <c r="E447" s="19" t="s">
        <v>323</v>
      </c>
      <c r="F447" s="78" t="s">
        <v>18</v>
      </c>
      <c r="G447" s="21">
        <v>1</v>
      </c>
      <c r="H447" s="22">
        <v>2900</v>
      </c>
      <c r="I447" s="22">
        <f t="shared" si="19"/>
        <v>464</v>
      </c>
      <c r="J447" s="22">
        <f t="shared" si="20"/>
        <v>3364</v>
      </c>
    </row>
    <row r="448" spans="2:10" s="23" customFormat="1" ht="36.75" customHeight="1" x14ac:dyDescent="0.25">
      <c r="B448" s="16">
        <v>37</v>
      </c>
      <c r="C448" s="17">
        <v>42271903</v>
      </c>
      <c r="D448" s="16">
        <v>1196430470</v>
      </c>
      <c r="E448" s="19" t="s">
        <v>324</v>
      </c>
      <c r="F448" s="78" t="s">
        <v>18</v>
      </c>
      <c r="G448" s="21">
        <v>1</v>
      </c>
      <c r="H448" s="22">
        <v>2900</v>
      </c>
      <c r="I448" s="22">
        <f t="shared" si="19"/>
        <v>464</v>
      </c>
      <c r="J448" s="22">
        <f t="shared" si="20"/>
        <v>3364</v>
      </c>
    </row>
    <row r="449" spans="2:10" s="23" customFormat="1" ht="36.75" customHeight="1" x14ac:dyDescent="0.25">
      <c r="B449" s="16">
        <v>38</v>
      </c>
      <c r="C449" s="17">
        <v>42271903</v>
      </c>
      <c r="D449" s="16">
        <v>1196430480</v>
      </c>
      <c r="E449" s="19" t="s">
        <v>325</v>
      </c>
      <c r="F449" s="78" t="s">
        <v>18</v>
      </c>
      <c r="G449" s="21">
        <v>1</v>
      </c>
      <c r="H449" s="22">
        <v>2900</v>
      </c>
      <c r="I449" s="22">
        <f t="shared" si="19"/>
        <v>464</v>
      </c>
      <c r="J449" s="22">
        <f t="shared" si="20"/>
        <v>3364</v>
      </c>
    </row>
    <row r="450" spans="2:10" s="23" customFormat="1" ht="21.75" customHeight="1" x14ac:dyDescent="0.25">
      <c r="B450" s="227" t="s">
        <v>49</v>
      </c>
      <c r="C450" s="227"/>
      <c r="D450" s="227"/>
      <c r="E450" s="227"/>
      <c r="F450" s="21"/>
      <c r="G450" s="21"/>
      <c r="H450" s="22"/>
      <c r="I450" s="22"/>
      <c r="J450" s="60">
        <f>SUM(J412:J449)</f>
        <v>1333350.3999999999</v>
      </c>
    </row>
    <row r="453" spans="2:10" ht="30.75" customHeight="1" x14ac:dyDescent="0.25">
      <c r="B453" s="11" t="s">
        <v>50</v>
      </c>
      <c r="C453" s="41">
        <v>41</v>
      </c>
      <c r="D453" s="224" t="s">
        <v>326</v>
      </c>
      <c r="E453" s="225"/>
      <c r="F453" s="147">
        <v>90500000</v>
      </c>
    </row>
    <row r="454" spans="2:10" ht="25.5" x14ac:dyDescent="0.25">
      <c r="B454" s="11" t="s">
        <v>8</v>
      </c>
      <c r="C454" s="11" t="s">
        <v>9</v>
      </c>
      <c r="D454" s="11" t="s">
        <v>10</v>
      </c>
      <c r="E454" s="45" t="s">
        <v>11</v>
      </c>
      <c r="F454" s="11" t="s">
        <v>12</v>
      </c>
      <c r="G454" s="11" t="s">
        <v>13</v>
      </c>
      <c r="H454" s="37" t="s">
        <v>14</v>
      </c>
      <c r="I454" s="37" t="s">
        <v>15</v>
      </c>
      <c r="J454" s="37" t="s">
        <v>16</v>
      </c>
    </row>
    <row r="455" spans="2:10" s="23" customFormat="1" ht="25.5" x14ac:dyDescent="0.25">
      <c r="B455" s="16">
        <v>1</v>
      </c>
      <c r="C455" s="17">
        <v>42142502</v>
      </c>
      <c r="D455" s="16">
        <v>1196460104</v>
      </c>
      <c r="E455" s="19" t="s">
        <v>327</v>
      </c>
      <c r="F455" s="16" t="s">
        <v>18</v>
      </c>
      <c r="G455" s="21">
        <v>1</v>
      </c>
      <c r="H455" s="79">
        <v>27125</v>
      </c>
      <c r="I455" s="79">
        <v>4340</v>
      </c>
      <c r="J455" s="79">
        <v>31465</v>
      </c>
    </row>
    <row r="456" spans="2:10" s="23" customFormat="1" ht="25.5" x14ac:dyDescent="0.25">
      <c r="B456" s="16">
        <v>2</v>
      </c>
      <c r="C456" s="17">
        <v>42142502</v>
      </c>
      <c r="D456" s="16">
        <v>1196460105</v>
      </c>
      <c r="E456" s="19" t="s">
        <v>328</v>
      </c>
      <c r="F456" s="16" t="s">
        <v>18</v>
      </c>
      <c r="G456" s="21">
        <v>1</v>
      </c>
      <c r="H456" s="79">
        <v>27125</v>
      </c>
      <c r="I456" s="79">
        <v>4340</v>
      </c>
      <c r="J456" s="79">
        <v>31465</v>
      </c>
    </row>
    <row r="457" spans="2:10" s="23" customFormat="1" ht="25.5" x14ac:dyDescent="0.25">
      <c r="B457" s="16">
        <v>3</v>
      </c>
      <c r="C457" s="17">
        <v>42142502</v>
      </c>
      <c r="D457" s="16">
        <v>1196460106</v>
      </c>
      <c r="E457" s="19" t="s">
        <v>329</v>
      </c>
      <c r="F457" s="16" t="s">
        <v>18</v>
      </c>
      <c r="G457" s="21">
        <v>1</v>
      </c>
      <c r="H457" s="79">
        <v>27125</v>
      </c>
      <c r="I457" s="79">
        <v>4340</v>
      </c>
      <c r="J457" s="79">
        <v>31465</v>
      </c>
    </row>
    <row r="458" spans="2:10" s="23" customFormat="1" ht="25.5" x14ac:dyDescent="0.25">
      <c r="B458" s="16">
        <v>4</v>
      </c>
      <c r="C458" s="17">
        <v>42142502</v>
      </c>
      <c r="D458" s="16">
        <v>1196460103</v>
      </c>
      <c r="E458" s="19" t="s">
        <v>330</v>
      </c>
      <c r="F458" s="16" t="s">
        <v>18</v>
      </c>
      <c r="G458" s="21">
        <v>1</v>
      </c>
      <c r="H458" s="79">
        <v>27125</v>
      </c>
      <c r="I458" s="79">
        <v>4340</v>
      </c>
      <c r="J458" s="79">
        <v>31465</v>
      </c>
    </row>
    <row r="459" spans="2:10" s="23" customFormat="1" ht="38.25" x14ac:dyDescent="0.25">
      <c r="B459" s="16">
        <v>5</v>
      </c>
      <c r="C459" s="17">
        <v>42142502</v>
      </c>
      <c r="D459" s="16">
        <v>1196460107</v>
      </c>
      <c r="E459" s="19" t="s">
        <v>331</v>
      </c>
      <c r="F459" s="16" t="s">
        <v>18</v>
      </c>
      <c r="G459" s="21">
        <v>1</v>
      </c>
      <c r="H459" s="79">
        <v>167875</v>
      </c>
      <c r="I459" s="79">
        <v>0</v>
      </c>
      <c r="J459" s="79">
        <v>167875</v>
      </c>
    </row>
    <row r="460" spans="2:10" s="23" customFormat="1" ht="38.25" x14ac:dyDescent="0.25">
      <c r="B460" s="16">
        <v>6</v>
      </c>
      <c r="C460" s="17">
        <v>42142502</v>
      </c>
      <c r="D460" s="16">
        <v>1196460108</v>
      </c>
      <c r="E460" s="19" t="s">
        <v>332</v>
      </c>
      <c r="F460" s="16" t="s">
        <v>18</v>
      </c>
      <c r="G460" s="21">
        <v>1</v>
      </c>
      <c r="H460" s="79">
        <v>167875</v>
      </c>
      <c r="I460" s="79">
        <v>0</v>
      </c>
      <c r="J460" s="79">
        <v>167875</v>
      </c>
    </row>
    <row r="461" spans="2:10" x14ac:dyDescent="0.25">
      <c r="B461" s="226" t="s">
        <v>49</v>
      </c>
      <c r="C461" s="226"/>
      <c r="D461" s="226"/>
      <c r="E461" s="226"/>
      <c r="F461" s="43"/>
      <c r="G461" s="43"/>
      <c r="H461" s="44"/>
      <c r="I461" s="44"/>
      <c r="J461" s="48">
        <f>SUM(J455:J460)</f>
        <v>461610</v>
      </c>
    </row>
    <row r="464" spans="2:10" ht="27" customHeight="1" x14ac:dyDescent="0.25">
      <c r="B464" s="11" t="s">
        <v>50</v>
      </c>
      <c r="C464" s="41">
        <v>42</v>
      </c>
      <c r="D464" s="224" t="s">
        <v>333</v>
      </c>
      <c r="E464" s="225"/>
      <c r="F464" s="140">
        <v>27380000</v>
      </c>
    </row>
    <row r="465" spans="2:10" ht="25.5" x14ac:dyDescent="0.25">
      <c r="B465" s="11" t="s">
        <v>8</v>
      </c>
      <c r="C465" s="11" t="s">
        <v>9</v>
      </c>
      <c r="D465" s="11" t="s">
        <v>10</v>
      </c>
      <c r="E465" s="45" t="s">
        <v>11</v>
      </c>
      <c r="F465" s="11" t="s">
        <v>12</v>
      </c>
      <c r="G465" s="11" t="s">
        <v>13</v>
      </c>
      <c r="H465" s="37" t="s">
        <v>14</v>
      </c>
      <c r="I465" s="37" t="s">
        <v>15</v>
      </c>
      <c r="J465" s="37" t="s">
        <v>16</v>
      </c>
    </row>
    <row r="466" spans="2:10" s="23" customFormat="1" ht="34.5" customHeight="1" x14ac:dyDescent="0.25">
      <c r="B466" s="16">
        <v>1</v>
      </c>
      <c r="C466" s="17">
        <v>42272209</v>
      </c>
      <c r="D466" s="16">
        <v>1199040003</v>
      </c>
      <c r="E466" s="19" t="s">
        <v>334</v>
      </c>
      <c r="F466" s="16" t="s">
        <v>18</v>
      </c>
      <c r="G466" s="21">
        <v>1</v>
      </c>
      <c r="H466" s="79">
        <v>45644.83</v>
      </c>
      <c r="I466" s="79">
        <v>7303.1728000000003</v>
      </c>
      <c r="J466" s="79">
        <v>52948.002800000002</v>
      </c>
    </row>
    <row r="467" spans="2:10" x14ac:dyDescent="0.25">
      <c r="B467" s="226" t="s">
        <v>49</v>
      </c>
      <c r="C467" s="226"/>
      <c r="D467" s="226"/>
      <c r="E467" s="226"/>
      <c r="F467" s="43"/>
      <c r="G467" s="43"/>
      <c r="H467" s="80"/>
      <c r="I467" s="80"/>
      <c r="J467" s="81">
        <f>J466</f>
        <v>52948.002800000002</v>
      </c>
    </row>
    <row r="470" spans="2:10" ht="29.25" customHeight="1" x14ac:dyDescent="0.25">
      <c r="B470" s="11" t="s">
        <v>50</v>
      </c>
      <c r="C470" s="41">
        <v>43</v>
      </c>
      <c r="D470" s="224" t="s">
        <v>335</v>
      </c>
      <c r="E470" s="225"/>
      <c r="F470" s="147">
        <v>395000000</v>
      </c>
    </row>
    <row r="471" spans="2:10" ht="25.5" x14ac:dyDescent="0.25">
      <c r="B471" s="11" t="s">
        <v>8</v>
      </c>
      <c r="C471" s="11" t="s">
        <v>9</v>
      </c>
      <c r="D471" s="11" t="s">
        <v>10</v>
      </c>
      <c r="E471" s="45" t="s">
        <v>11</v>
      </c>
      <c r="F471" s="11" t="s">
        <v>12</v>
      </c>
      <c r="G471" s="11" t="s">
        <v>13</v>
      </c>
      <c r="H471" s="37" t="s">
        <v>14</v>
      </c>
      <c r="I471" s="37" t="s">
        <v>15</v>
      </c>
      <c r="J471" s="37" t="s">
        <v>16</v>
      </c>
    </row>
    <row r="472" spans="2:10" s="23" customFormat="1" ht="29.25" customHeight="1" x14ac:dyDescent="0.25">
      <c r="B472" s="16">
        <v>1</v>
      </c>
      <c r="C472" s="17">
        <v>42272209</v>
      </c>
      <c r="D472" s="16">
        <v>1199040001</v>
      </c>
      <c r="E472" s="19" t="s">
        <v>336</v>
      </c>
      <c r="F472" s="16" t="s">
        <v>18</v>
      </c>
      <c r="G472" s="21">
        <v>1</v>
      </c>
      <c r="H472" s="79">
        <v>88800</v>
      </c>
      <c r="I472" s="79">
        <f>SUM(H472*16%)</f>
        <v>14208</v>
      </c>
      <c r="J472" s="79">
        <f>SUM(H472+I472)</f>
        <v>103008</v>
      </c>
    </row>
    <row r="473" spans="2:10" s="23" customFormat="1" ht="29.25" customHeight="1" x14ac:dyDescent="0.25">
      <c r="B473" s="16">
        <v>2</v>
      </c>
      <c r="C473" s="17">
        <v>42272209</v>
      </c>
      <c r="D473" s="16">
        <v>1199040002</v>
      </c>
      <c r="E473" s="19" t="s">
        <v>337</v>
      </c>
      <c r="F473" s="16" t="s">
        <v>18</v>
      </c>
      <c r="G473" s="62">
        <v>1</v>
      </c>
      <c r="H473" s="79">
        <v>77900</v>
      </c>
      <c r="I473" s="79">
        <f>SUM(H473*16%)</f>
        <v>12464</v>
      </c>
      <c r="J473" s="79">
        <f>SUM(H473+I473)</f>
        <v>90364</v>
      </c>
    </row>
    <row r="474" spans="2:10" s="23" customFormat="1" ht="29.25" customHeight="1" x14ac:dyDescent="0.25">
      <c r="B474" s="16">
        <v>3</v>
      </c>
      <c r="C474" s="17">
        <v>42272209</v>
      </c>
      <c r="D474" s="16">
        <v>1179090061</v>
      </c>
      <c r="E474" s="19" t="s">
        <v>338</v>
      </c>
      <c r="F474" s="16" t="s">
        <v>18</v>
      </c>
      <c r="G474" s="62">
        <v>1</v>
      </c>
      <c r="H474" s="79">
        <v>65800</v>
      </c>
      <c r="I474" s="79">
        <f>SUM(H474*16%)</f>
        <v>10528</v>
      </c>
      <c r="J474" s="79">
        <f>SUM(H474+I474)</f>
        <v>76328</v>
      </c>
    </row>
    <row r="475" spans="2:10" s="23" customFormat="1" x14ac:dyDescent="0.25">
      <c r="B475" s="227" t="s">
        <v>49</v>
      </c>
      <c r="C475" s="227"/>
      <c r="D475" s="227"/>
      <c r="E475" s="227"/>
      <c r="F475" s="21"/>
      <c r="G475" s="21"/>
      <c r="H475" s="22"/>
      <c r="I475" s="22"/>
      <c r="J475" s="82">
        <f>SUM(J472:J474)</f>
        <v>269700</v>
      </c>
    </row>
    <row r="478" spans="2:10" ht="25.5" customHeight="1" x14ac:dyDescent="0.25">
      <c r="B478" s="11" t="s">
        <v>50</v>
      </c>
      <c r="C478" s="41">
        <v>44</v>
      </c>
      <c r="D478" s="224" t="s">
        <v>339</v>
      </c>
      <c r="E478" s="225"/>
      <c r="F478" s="147">
        <v>151000000</v>
      </c>
    </row>
    <row r="479" spans="2:10" ht="25.5" x14ac:dyDescent="0.25">
      <c r="B479" s="11" t="s">
        <v>8</v>
      </c>
      <c r="C479" s="11" t="s">
        <v>9</v>
      </c>
      <c r="D479" s="11" t="s">
        <v>10</v>
      </c>
      <c r="E479" s="45" t="s">
        <v>11</v>
      </c>
      <c r="F479" s="11" t="s">
        <v>12</v>
      </c>
      <c r="G479" s="11" t="s">
        <v>13</v>
      </c>
      <c r="H479" s="37" t="s">
        <v>14</v>
      </c>
      <c r="I479" s="37" t="s">
        <v>15</v>
      </c>
      <c r="J479" s="37" t="s">
        <v>16</v>
      </c>
    </row>
    <row r="480" spans="2:10" s="23" customFormat="1" x14ac:dyDescent="0.25">
      <c r="B480" s="16">
        <v>1</v>
      </c>
      <c r="C480" s="17">
        <v>42271910</v>
      </c>
      <c r="D480" s="16">
        <v>1196491099</v>
      </c>
      <c r="E480" s="19" t="s">
        <v>340</v>
      </c>
      <c r="F480" s="16" t="s">
        <v>72</v>
      </c>
      <c r="G480" s="21">
        <v>1</v>
      </c>
      <c r="H480" s="79">
        <v>1594545.26</v>
      </c>
      <c r="I480" s="79">
        <v>255127.24160000001</v>
      </c>
      <c r="J480" s="79">
        <v>1849672.5016000001</v>
      </c>
    </row>
    <row r="481" spans="2:10" s="23" customFormat="1" x14ac:dyDescent="0.25">
      <c r="B481" s="16">
        <v>2</v>
      </c>
      <c r="C481" s="17">
        <v>42271906</v>
      </c>
      <c r="D481" s="16">
        <v>1196491343</v>
      </c>
      <c r="E481" s="19" t="s">
        <v>341</v>
      </c>
      <c r="F481" s="16" t="s">
        <v>72</v>
      </c>
      <c r="G481" s="21">
        <v>1</v>
      </c>
      <c r="H481" s="79">
        <v>1594545.26</v>
      </c>
      <c r="I481" s="79">
        <v>255127.24160000001</v>
      </c>
      <c r="J481" s="79">
        <v>1849672.5016000001</v>
      </c>
    </row>
    <row r="482" spans="2:10" x14ac:dyDescent="0.25">
      <c r="B482" s="226" t="s">
        <v>49</v>
      </c>
      <c r="C482" s="226"/>
      <c r="D482" s="226"/>
      <c r="E482" s="226"/>
      <c r="F482" s="43"/>
      <c r="G482" s="43"/>
      <c r="H482" s="44"/>
      <c r="I482" s="44"/>
      <c r="J482" s="48">
        <f>SUM(J480:J481)</f>
        <v>3699345.0032000002</v>
      </c>
    </row>
    <row r="483" spans="2:10" ht="24.75" customHeight="1" x14ac:dyDescent="0.25"/>
    <row r="485" spans="2:10" ht="37.5" customHeight="1" x14ac:dyDescent="0.25">
      <c r="B485" s="11" t="s">
        <v>50</v>
      </c>
      <c r="C485" s="41">
        <v>45</v>
      </c>
      <c r="D485" s="224" t="s">
        <v>342</v>
      </c>
      <c r="E485" s="225"/>
      <c r="F485" s="147">
        <v>23000000</v>
      </c>
    </row>
    <row r="486" spans="2:10" ht="25.5" x14ac:dyDescent="0.25">
      <c r="B486" s="11" t="s">
        <v>8</v>
      </c>
      <c r="C486" s="11" t="s">
        <v>9</v>
      </c>
      <c r="D486" s="11" t="s">
        <v>10</v>
      </c>
      <c r="E486" s="45" t="s">
        <v>11</v>
      </c>
      <c r="F486" s="11" t="s">
        <v>12</v>
      </c>
      <c r="G486" s="11" t="s">
        <v>13</v>
      </c>
      <c r="H486" s="37" t="s">
        <v>14</v>
      </c>
      <c r="I486" s="37" t="s">
        <v>15</v>
      </c>
      <c r="J486" s="37" t="s">
        <v>16</v>
      </c>
    </row>
    <row r="487" spans="2:10" s="23" customFormat="1" x14ac:dyDescent="0.25">
      <c r="B487" s="16">
        <v>1</v>
      </c>
      <c r="C487" s="17">
        <v>42221700</v>
      </c>
      <c r="D487" s="16">
        <v>1196490162</v>
      </c>
      <c r="E487" s="19" t="s">
        <v>343</v>
      </c>
      <c r="F487" s="16" t="s">
        <v>18</v>
      </c>
      <c r="G487" s="21">
        <v>1</v>
      </c>
      <c r="H487" s="79">
        <v>37263</v>
      </c>
      <c r="I487" s="79">
        <v>0</v>
      </c>
      <c r="J487" s="79">
        <v>37263</v>
      </c>
    </row>
    <row r="488" spans="2:10" x14ac:dyDescent="0.25">
      <c r="B488" s="226" t="s">
        <v>49</v>
      </c>
      <c r="C488" s="226"/>
      <c r="D488" s="226"/>
      <c r="E488" s="226"/>
      <c r="F488" s="43"/>
      <c r="G488" s="43"/>
      <c r="H488" s="44"/>
      <c r="I488" s="44"/>
      <c r="J488" s="82">
        <f>J487</f>
        <v>37263</v>
      </c>
    </row>
    <row r="491" spans="2:10" ht="30.75" customHeight="1" x14ac:dyDescent="0.25">
      <c r="B491" s="11" t="s">
        <v>50</v>
      </c>
      <c r="C491" s="41">
        <v>46</v>
      </c>
      <c r="D491" s="224" t="s">
        <v>344</v>
      </c>
      <c r="E491" s="225"/>
      <c r="F491" s="147">
        <v>7260000</v>
      </c>
    </row>
    <row r="492" spans="2:10" ht="25.5" x14ac:dyDescent="0.25">
      <c r="B492" s="11" t="s">
        <v>8</v>
      </c>
      <c r="C492" s="11" t="s">
        <v>9</v>
      </c>
      <c r="D492" s="11" t="s">
        <v>10</v>
      </c>
      <c r="E492" s="45" t="s">
        <v>11</v>
      </c>
      <c r="F492" s="11" t="s">
        <v>12</v>
      </c>
      <c r="G492" s="11" t="s">
        <v>13</v>
      </c>
      <c r="H492" s="37" t="s">
        <v>14</v>
      </c>
      <c r="I492" s="37" t="s">
        <v>15</v>
      </c>
      <c r="J492" s="37" t="s">
        <v>16</v>
      </c>
    </row>
    <row r="493" spans="2:10" s="23" customFormat="1" ht="30.75" customHeight="1" x14ac:dyDescent="0.25">
      <c r="B493" s="16">
        <v>1</v>
      </c>
      <c r="C493" s="17">
        <v>42272000</v>
      </c>
      <c r="D493" s="24">
        <v>1196491372</v>
      </c>
      <c r="E493" s="19" t="s">
        <v>345</v>
      </c>
      <c r="F493" s="16" t="s">
        <v>18</v>
      </c>
      <c r="G493" s="21">
        <v>1</v>
      </c>
      <c r="H493" s="79">
        <v>52000</v>
      </c>
      <c r="I493" s="79">
        <v>8320</v>
      </c>
      <c r="J493" s="79">
        <v>60320</v>
      </c>
    </row>
    <row r="494" spans="2:10" s="23" customFormat="1" ht="33.75" customHeight="1" x14ac:dyDescent="0.25">
      <c r="B494" s="16">
        <v>2</v>
      </c>
      <c r="C494" s="17">
        <v>42272000</v>
      </c>
      <c r="D494" s="24">
        <v>1196491373</v>
      </c>
      <c r="E494" s="19" t="s">
        <v>346</v>
      </c>
      <c r="F494" s="16" t="s">
        <v>18</v>
      </c>
      <c r="G494" s="21">
        <v>1</v>
      </c>
      <c r="H494" s="79">
        <v>52000</v>
      </c>
      <c r="I494" s="79">
        <v>8320</v>
      </c>
      <c r="J494" s="79">
        <v>60320</v>
      </c>
    </row>
    <row r="495" spans="2:10" x14ac:dyDescent="0.25">
      <c r="B495" s="226" t="s">
        <v>49</v>
      </c>
      <c r="C495" s="226"/>
      <c r="D495" s="226"/>
      <c r="E495" s="226"/>
      <c r="F495" s="43"/>
      <c r="G495" s="43"/>
      <c r="H495" s="44"/>
      <c r="I495" s="44"/>
      <c r="J495" s="48">
        <f>SUM(J493:J494)</f>
        <v>120640</v>
      </c>
    </row>
    <row r="498" spans="2:10" ht="29.25" customHeight="1" x14ac:dyDescent="0.25">
      <c r="B498" s="11" t="s">
        <v>50</v>
      </c>
      <c r="C498" s="41">
        <v>47</v>
      </c>
      <c r="D498" s="224" t="s">
        <v>347</v>
      </c>
      <c r="E498" s="225"/>
      <c r="F498" s="147">
        <v>150000000</v>
      </c>
    </row>
    <row r="499" spans="2:10" ht="25.5" x14ac:dyDescent="0.25">
      <c r="B499" s="11" t="s">
        <v>8</v>
      </c>
      <c r="C499" s="11" t="s">
        <v>9</v>
      </c>
      <c r="D499" s="11" t="s">
        <v>10</v>
      </c>
      <c r="E499" s="45" t="s">
        <v>11</v>
      </c>
      <c r="F499" s="11" t="s">
        <v>12</v>
      </c>
      <c r="G499" s="11" t="s">
        <v>13</v>
      </c>
      <c r="H499" s="37" t="s">
        <v>14</v>
      </c>
      <c r="I499" s="37" t="s">
        <v>15</v>
      </c>
      <c r="J499" s="37" t="s">
        <v>16</v>
      </c>
    </row>
    <row r="500" spans="2:10" s="23" customFormat="1" ht="25.5" x14ac:dyDescent="0.25">
      <c r="B500" s="16">
        <v>1</v>
      </c>
      <c r="C500" s="17">
        <v>42221514</v>
      </c>
      <c r="D500" s="16">
        <v>1196410233</v>
      </c>
      <c r="E500" s="19" t="s">
        <v>348</v>
      </c>
      <c r="F500" s="16" t="s">
        <v>18</v>
      </c>
      <c r="G500" s="21">
        <v>1</v>
      </c>
      <c r="H500" s="79">
        <v>890000</v>
      </c>
      <c r="I500" s="79">
        <v>0</v>
      </c>
      <c r="J500" s="79">
        <f>H500*I500+H500</f>
        <v>890000</v>
      </c>
    </row>
    <row r="501" spans="2:10" s="23" customFormat="1" ht="25.5" x14ac:dyDescent="0.25">
      <c r="B501" s="16">
        <v>2</v>
      </c>
      <c r="C501" s="17">
        <v>42221514</v>
      </c>
      <c r="D501" s="16">
        <v>1196491015</v>
      </c>
      <c r="E501" s="19" t="s">
        <v>349</v>
      </c>
      <c r="F501" s="16" t="s">
        <v>18</v>
      </c>
      <c r="G501" s="21">
        <v>1</v>
      </c>
      <c r="H501" s="79">
        <v>740000</v>
      </c>
      <c r="I501" s="79">
        <f>H501*16%</f>
        <v>118400</v>
      </c>
      <c r="J501" s="79">
        <f>H501+I501</f>
        <v>858400</v>
      </c>
    </row>
    <row r="502" spans="2:10" x14ac:dyDescent="0.25">
      <c r="B502" s="226" t="s">
        <v>49</v>
      </c>
      <c r="C502" s="226"/>
      <c r="D502" s="226"/>
      <c r="E502" s="226"/>
      <c r="F502" s="43"/>
      <c r="G502" s="43"/>
      <c r="H502" s="44"/>
      <c r="I502" s="44"/>
      <c r="J502" s="48">
        <f>SUM(J500:J501)</f>
        <v>1748400</v>
      </c>
    </row>
    <row r="505" spans="2:10" ht="34.5" customHeight="1" x14ac:dyDescent="0.25">
      <c r="B505" s="11" t="s">
        <v>50</v>
      </c>
      <c r="C505" s="41">
        <v>48</v>
      </c>
      <c r="D505" s="224" t="s">
        <v>350</v>
      </c>
      <c r="E505" s="225"/>
      <c r="F505" s="147">
        <v>66000000</v>
      </c>
    </row>
    <row r="506" spans="2:10" ht="25.5" x14ac:dyDescent="0.25">
      <c r="B506" s="11" t="s">
        <v>8</v>
      </c>
      <c r="C506" s="11" t="s">
        <v>9</v>
      </c>
      <c r="D506" s="11" t="s">
        <v>10</v>
      </c>
      <c r="E506" s="45" t="s">
        <v>11</v>
      </c>
      <c r="F506" s="11" t="s">
        <v>12</v>
      </c>
      <c r="G506" s="11" t="s">
        <v>13</v>
      </c>
      <c r="H506" s="37" t="s">
        <v>14</v>
      </c>
      <c r="I506" s="37" t="s">
        <v>15</v>
      </c>
      <c r="J506" s="37" t="s">
        <v>16</v>
      </c>
    </row>
    <row r="507" spans="2:10" s="23" customFormat="1" ht="17.25" customHeight="1" x14ac:dyDescent="0.25">
      <c r="B507" s="16">
        <v>1</v>
      </c>
      <c r="C507" s="17">
        <v>42142502</v>
      </c>
      <c r="D507" s="16">
        <v>1199010005</v>
      </c>
      <c r="E507" s="19" t="s">
        <v>351</v>
      </c>
      <c r="F507" s="16" t="s">
        <v>72</v>
      </c>
      <c r="G507" s="21">
        <v>1</v>
      </c>
      <c r="H507" s="83">
        <v>5692.9049999999997</v>
      </c>
      <c r="I507" s="84">
        <f>H507*16%</f>
        <v>910.86479999999995</v>
      </c>
      <c r="J507" s="83">
        <f>H507+I507</f>
        <v>6603.7698</v>
      </c>
    </row>
    <row r="508" spans="2:10" s="23" customFormat="1" ht="17.25" customHeight="1" x14ac:dyDescent="0.25">
      <c r="B508" s="16">
        <v>2</v>
      </c>
      <c r="C508" s="17">
        <v>42142502</v>
      </c>
      <c r="D508" s="16">
        <v>1199010006</v>
      </c>
      <c r="E508" s="19" t="s">
        <v>352</v>
      </c>
      <c r="F508" s="16" t="s">
        <v>72</v>
      </c>
      <c r="G508" s="21">
        <v>1</v>
      </c>
      <c r="H508" s="83">
        <v>5692.9049999999997</v>
      </c>
      <c r="I508" s="84">
        <f>H508*16%</f>
        <v>910.86479999999995</v>
      </c>
      <c r="J508" s="83">
        <f>H508+I508</f>
        <v>6603.7698</v>
      </c>
    </row>
    <row r="509" spans="2:10" s="23" customFormat="1" ht="17.25" customHeight="1" x14ac:dyDescent="0.25">
      <c r="B509" s="16">
        <v>3</v>
      </c>
      <c r="C509" s="17">
        <v>42142502</v>
      </c>
      <c r="D509" s="16">
        <v>1199010009</v>
      </c>
      <c r="E509" s="19" t="s">
        <v>353</v>
      </c>
      <c r="F509" s="16" t="s">
        <v>72</v>
      </c>
      <c r="G509" s="21">
        <v>1</v>
      </c>
      <c r="H509" s="83">
        <v>6517.9049999999997</v>
      </c>
      <c r="I509" s="84">
        <f>H509*16%</f>
        <v>1042.8648000000001</v>
      </c>
      <c r="J509" s="83">
        <f>H509+I509</f>
        <v>7560.7698</v>
      </c>
    </row>
    <row r="510" spans="2:10" s="23" customFormat="1" ht="17.25" customHeight="1" x14ac:dyDescent="0.25">
      <c r="B510" s="16">
        <v>4</v>
      </c>
      <c r="C510" s="17">
        <v>42142502</v>
      </c>
      <c r="D510" s="16">
        <v>1199010011</v>
      </c>
      <c r="E510" s="19" t="s">
        <v>354</v>
      </c>
      <c r="F510" s="16" t="s">
        <v>72</v>
      </c>
      <c r="G510" s="21">
        <v>1</v>
      </c>
      <c r="H510" s="83">
        <v>6805.8850000000002</v>
      </c>
      <c r="I510" s="84">
        <f>H510*16%</f>
        <v>1088.9416000000001</v>
      </c>
      <c r="J510" s="83">
        <f>H510+I510</f>
        <v>7894.8266000000003</v>
      </c>
    </row>
    <row r="511" spans="2:10" s="23" customFormat="1" ht="17.25" customHeight="1" x14ac:dyDescent="0.25">
      <c r="B511" s="16">
        <v>5</v>
      </c>
      <c r="C511" s="17">
        <v>42142502</v>
      </c>
      <c r="D511" s="16">
        <v>1199010010</v>
      </c>
      <c r="E511" s="19" t="s">
        <v>355</v>
      </c>
      <c r="F511" s="16" t="s">
        <v>72</v>
      </c>
      <c r="G511" s="21">
        <v>1</v>
      </c>
      <c r="H511" s="83">
        <v>7273.8525</v>
      </c>
      <c r="I511" s="84">
        <f>H511*16%</f>
        <v>1163.8163999999999</v>
      </c>
      <c r="J511" s="83">
        <f>H511+I511</f>
        <v>8437.6689000000006</v>
      </c>
    </row>
    <row r="512" spans="2:10" s="23" customFormat="1" x14ac:dyDescent="0.25">
      <c r="B512" s="227" t="s">
        <v>49</v>
      </c>
      <c r="C512" s="227"/>
      <c r="D512" s="227"/>
      <c r="E512" s="227"/>
      <c r="F512" s="21"/>
      <c r="G512" s="21"/>
      <c r="H512" s="83"/>
      <c r="I512" s="84"/>
      <c r="J512" s="85">
        <f>SUM(J507:J511)</f>
        <v>37100.804900000003</v>
      </c>
    </row>
    <row r="515" spans="2:10" ht="29.25" customHeight="1" x14ac:dyDescent="0.25">
      <c r="B515" s="11" t="s">
        <v>50</v>
      </c>
      <c r="C515" s="41">
        <v>49</v>
      </c>
      <c r="D515" s="224" t="s">
        <v>356</v>
      </c>
      <c r="E515" s="225"/>
      <c r="F515" s="147">
        <v>39500000</v>
      </c>
    </row>
    <row r="516" spans="2:10" ht="25.5" x14ac:dyDescent="0.25">
      <c r="B516" s="11" t="s">
        <v>8</v>
      </c>
      <c r="C516" s="11" t="s">
        <v>9</v>
      </c>
      <c r="D516" s="11" t="s">
        <v>10</v>
      </c>
      <c r="E516" s="45" t="s">
        <v>11</v>
      </c>
      <c r="F516" s="11" t="s">
        <v>12</v>
      </c>
      <c r="G516" s="11" t="s">
        <v>13</v>
      </c>
      <c r="H516" s="37" t="s">
        <v>14</v>
      </c>
      <c r="I516" s="37" t="s">
        <v>15</v>
      </c>
      <c r="J516" s="37" t="s">
        <v>16</v>
      </c>
    </row>
    <row r="517" spans="2:10" s="23" customFormat="1" ht="37.5" customHeight="1" x14ac:dyDescent="0.25">
      <c r="B517" s="16">
        <v>6</v>
      </c>
      <c r="C517" s="16">
        <v>42221614</v>
      </c>
      <c r="D517" s="16">
        <v>1196410030</v>
      </c>
      <c r="E517" s="19" t="s">
        <v>357</v>
      </c>
      <c r="F517" s="16" t="s">
        <v>18</v>
      </c>
      <c r="G517" s="21">
        <v>1</v>
      </c>
      <c r="H517" s="118">
        <v>340000</v>
      </c>
      <c r="I517" s="84">
        <v>0</v>
      </c>
      <c r="J517" s="83">
        <f>H517*I517+H517</f>
        <v>340000</v>
      </c>
    </row>
    <row r="518" spans="2:10" x14ac:dyDescent="0.25">
      <c r="B518" s="226" t="s">
        <v>49</v>
      </c>
      <c r="C518" s="226"/>
      <c r="D518" s="226"/>
      <c r="E518" s="226"/>
      <c r="F518" s="43"/>
      <c r="G518" s="43"/>
      <c r="H518" s="79"/>
      <c r="I518" s="79"/>
      <c r="J518" s="82">
        <f>J517</f>
        <v>340000</v>
      </c>
    </row>
    <row r="521" spans="2:10" ht="27" customHeight="1" x14ac:dyDescent="0.25">
      <c r="B521" s="11" t="s">
        <v>50</v>
      </c>
      <c r="C521" s="41">
        <v>50</v>
      </c>
      <c r="D521" s="224" t="s">
        <v>358</v>
      </c>
      <c r="E521" s="225"/>
      <c r="F521" s="147">
        <v>10500000</v>
      </c>
    </row>
    <row r="522" spans="2:10" ht="25.5" x14ac:dyDescent="0.25">
      <c r="B522" s="11" t="s">
        <v>8</v>
      </c>
      <c r="C522" s="11" t="s">
        <v>9</v>
      </c>
      <c r="D522" s="11" t="s">
        <v>10</v>
      </c>
      <c r="E522" s="45" t="s">
        <v>11</v>
      </c>
      <c r="F522" s="11" t="s">
        <v>12</v>
      </c>
      <c r="G522" s="11" t="s">
        <v>13</v>
      </c>
      <c r="H522" s="37" t="s">
        <v>14</v>
      </c>
      <c r="I522" s="37" t="s">
        <v>15</v>
      </c>
      <c r="J522" s="37" t="s">
        <v>16</v>
      </c>
    </row>
    <row r="523" spans="2:10" s="23" customFormat="1" ht="47.25" customHeight="1" x14ac:dyDescent="0.25">
      <c r="B523" s="16">
        <v>1</v>
      </c>
      <c r="C523" s="17">
        <v>42181803</v>
      </c>
      <c r="D523" s="18">
        <v>1196491133</v>
      </c>
      <c r="E523" s="19" t="s">
        <v>359</v>
      </c>
      <c r="F523" s="16" t="s">
        <v>18</v>
      </c>
      <c r="G523" s="21">
        <v>1</v>
      </c>
      <c r="H523" s="79">
        <v>125000</v>
      </c>
      <c r="I523" s="79">
        <v>20000</v>
      </c>
      <c r="J523" s="79">
        <v>145000</v>
      </c>
    </row>
    <row r="524" spans="2:10" x14ac:dyDescent="0.25">
      <c r="B524" s="226" t="s">
        <v>49</v>
      </c>
      <c r="C524" s="226"/>
      <c r="D524" s="226"/>
      <c r="E524" s="226"/>
      <c r="F524" s="43"/>
      <c r="G524" s="43"/>
      <c r="H524" s="79"/>
      <c r="I524" s="79"/>
      <c r="J524" s="82">
        <f>J523</f>
        <v>145000</v>
      </c>
    </row>
    <row r="527" spans="2:10" ht="25.5" customHeight="1" x14ac:dyDescent="0.25">
      <c r="B527" s="11" t="s">
        <v>50</v>
      </c>
      <c r="C527" s="41">
        <v>51</v>
      </c>
      <c r="D527" s="224" t="s">
        <v>360</v>
      </c>
      <c r="E527" s="225"/>
      <c r="F527" s="147">
        <v>5315151600</v>
      </c>
    </row>
    <row r="528" spans="2:10" ht="25.5" x14ac:dyDescent="0.25">
      <c r="B528" s="11" t="s">
        <v>8</v>
      </c>
      <c r="C528" s="11" t="s">
        <v>9</v>
      </c>
      <c r="D528" s="11" t="s">
        <v>10</v>
      </c>
      <c r="E528" s="45" t="s">
        <v>11</v>
      </c>
      <c r="F528" s="11" t="s">
        <v>12</v>
      </c>
      <c r="G528" s="11" t="s">
        <v>13</v>
      </c>
      <c r="H528" s="37" t="s">
        <v>14</v>
      </c>
      <c r="I528" s="37" t="s">
        <v>15</v>
      </c>
      <c r="J528" s="37" t="s">
        <v>16</v>
      </c>
    </row>
    <row r="529" spans="2:10" s="23" customFormat="1" ht="30.75" customHeight="1" x14ac:dyDescent="0.25">
      <c r="B529" s="16">
        <v>1</v>
      </c>
      <c r="C529" s="17">
        <v>42131612</v>
      </c>
      <c r="D529" s="16">
        <v>1196490817</v>
      </c>
      <c r="E529" s="19" t="s">
        <v>361</v>
      </c>
      <c r="F529" s="16" t="s">
        <v>18</v>
      </c>
      <c r="G529" s="21">
        <v>1</v>
      </c>
      <c r="H529" s="79">
        <v>9500</v>
      </c>
      <c r="I529" s="79">
        <f>+H529*16%</f>
        <v>1520</v>
      </c>
      <c r="J529" s="79">
        <f>+I529+H529</f>
        <v>11020</v>
      </c>
    </row>
    <row r="530" spans="2:10" s="23" customFormat="1" ht="30.75" customHeight="1" x14ac:dyDescent="0.25">
      <c r="B530" s="16">
        <v>2</v>
      </c>
      <c r="C530" s="17">
        <v>42131612</v>
      </c>
      <c r="D530" s="16">
        <v>1196491322</v>
      </c>
      <c r="E530" s="19" t="s">
        <v>362</v>
      </c>
      <c r="F530" s="16" t="s">
        <v>18</v>
      </c>
      <c r="G530" s="21">
        <v>1</v>
      </c>
      <c r="H530" s="79">
        <v>9800</v>
      </c>
      <c r="I530" s="79">
        <f t="shared" ref="I530:I554" si="21">+H530*16%</f>
        <v>1568</v>
      </c>
      <c r="J530" s="79">
        <f t="shared" ref="J530:J554" si="22">+I530+H530</f>
        <v>11368</v>
      </c>
    </row>
    <row r="531" spans="2:10" s="23" customFormat="1" ht="30.75" customHeight="1" x14ac:dyDescent="0.25">
      <c r="B531" s="16">
        <v>3</v>
      </c>
      <c r="C531" s="17">
        <v>42131612</v>
      </c>
      <c r="D531" s="16">
        <v>1196490822</v>
      </c>
      <c r="E531" s="19" t="s">
        <v>363</v>
      </c>
      <c r="F531" s="16" t="s">
        <v>18</v>
      </c>
      <c r="G531" s="21">
        <v>1</v>
      </c>
      <c r="H531" s="79">
        <v>6700</v>
      </c>
      <c r="I531" s="79">
        <f t="shared" si="21"/>
        <v>1072</v>
      </c>
      <c r="J531" s="79">
        <f t="shared" si="22"/>
        <v>7772</v>
      </c>
    </row>
    <row r="532" spans="2:10" s="23" customFormat="1" ht="30.75" customHeight="1" x14ac:dyDescent="0.25">
      <c r="B532" s="16">
        <v>4</v>
      </c>
      <c r="C532" s="17">
        <v>42281915</v>
      </c>
      <c r="D532" s="16">
        <v>1196490922</v>
      </c>
      <c r="E532" s="19" t="s">
        <v>364</v>
      </c>
      <c r="F532" s="16" t="s">
        <v>18</v>
      </c>
      <c r="G532" s="21">
        <v>1</v>
      </c>
      <c r="H532" s="79">
        <v>1900</v>
      </c>
      <c r="I532" s="79">
        <f t="shared" si="21"/>
        <v>304</v>
      </c>
      <c r="J532" s="79">
        <f t="shared" si="22"/>
        <v>2204</v>
      </c>
    </row>
    <row r="533" spans="2:10" s="23" customFormat="1" ht="30.75" customHeight="1" x14ac:dyDescent="0.25">
      <c r="B533" s="16">
        <v>5</v>
      </c>
      <c r="C533" s="17">
        <v>42281915</v>
      </c>
      <c r="D533" s="16">
        <v>1196490901</v>
      </c>
      <c r="E533" s="19" t="s">
        <v>365</v>
      </c>
      <c r="F533" s="16" t="s">
        <v>18</v>
      </c>
      <c r="G533" s="21">
        <v>1</v>
      </c>
      <c r="H533" s="79">
        <v>2987</v>
      </c>
      <c r="I533" s="79">
        <f t="shared" si="21"/>
        <v>477.92</v>
      </c>
      <c r="J533" s="79">
        <f t="shared" si="22"/>
        <v>3464.92</v>
      </c>
    </row>
    <row r="534" spans="2:10" s="23" customFormat="1" ht="30.75" customHeight="1" x14ac:dyDescent="0.25">
      <c r="B534" s="16">
        <v>6</v>
      </c>
      <c r="C534" s="17">
        <v>42281915</v>
      </c>
      <c r="D534" s="16">
        <v>1196490923</v>
      </c>
      <c r="E534" s="19" t="s">
        <v>366</v>
      </c>
      <c r="F534" s="16" t="s">
        <v>18</v>
      </c>
      <c r="G534" s="21">
        <v>1</v>
      </c>
      <c r="H534" s="79">
        <v>4100</v>
      </c>
      <c r="I534" s="79">
        <f t="shared" si="21"/>
        <v>656</v>
      </c>
      <c r="J534" s="79">
        <f t="shared" si="22"/>
        <v>4756</v>
      </c>
    </row>
    <row r="535" spans="2:10" s="23" customFormat="1" ht="30.75" customHeight="1" x14ac:dyDescent="0.25">
      <c r="B535" s="16">
        <v>7</v>
      </c>
      <c r="C535" s="17">
        <v>42281915</v>
      </c>
      <c r="D535" s="16">
        <v>1196490921</v>
      </c>
      <c r="E535" s="19" t="s">
        <v>367</v>
      </c>
      <c r="F535" s="16" t="s">
        <v>18</v>
      </c>
      <c r="G535" s="21">
        <v>1</v>
      </c>
      <c r="H535" s="79">
        <v>1100</v>
      </c>
      <c r="I535" s="79">
        <f t="shared" si="21"/>
        <v>176</v>
      </c>
      <c r="J535" s="79">
        <f t="shared" si="22"/>
        <v>1276</v>
      </c>
    </row>
    <row r="536" spans="2:10" s="23" customFormat="1" ht="30.75" customHeight="1" x14ac:dyDescent="0.25">
      <c r="B536" s="16">
        <v>8</v>
      </c>
      <c r="C536" s="17">
        <v>42281915</v>
      </c>
      <c r="D536" s="16">
        <v>1196490900</v>
      </c>
      <c r="E536" s="19" t="s">
        <v>368</v>
      </c>
      <c r="F536" s="16" t="s">
        <v>18</v>
      </c>
      <c r="G536" s="21">
        <v>1</v>
      </c>
      <c r="H536" s="79">
        <v>1520</v>
      </c>
      <c r="I536" s="79">
        <f t="shared" si="21"/>
        <v>243.20000000000002</v>
      </c>
      <c r="J536" s="79">
        <f t="shared" si="22"/>
        <v>1763.2</v>
      </c>
    </row>
    <row r="537" spans="2:10" s="23" customFormat="1" ht="30.75" customHeight="1" x14ac:dyDescent="0.25">
      <c r="B537" s="16">
        <v>9</v>
      </c>
      <c r="C537" s="38">
        <v>42131606</v>
      </c>
      <c r="D537" s="16">
        <v>1196490802</v>
      </c>
      <c r="E537" s="19" t="s">
        <v>369</v>
      </c>
      <c r="F537" s="16" t="s">
        <v>18</v>
      </c>
      <c r="G537" s="21">
        <v>1</v>
      </c>
      <c r="H537" s="79">
        <v>210</v>
      </c>
      <c r="I537" s="79">
        <f t="shared" si="21"/>
        <v>33.6</v>
      </c>
      <c r="J537" s="79">
        <f t="shared" si="22"/>
        <v>243.6</v>
      </c>
    </row>
    <row r="538" spans="2:10" s="23" customFormat="1" ht="30.75" customHeight="1" x14ac:dyDescent="0.25">
      <c r="B538" s="16">
        <v>10</v>
      </c>
      <c r="C538" s="38">
        <v>42131606</v>
      </c>
      <c r="D538" s="16">
        <v>1196490329</v>
      </c>
      <c r="E538" s="19" t="s">
        <v>370</v>
      </c>
      <c r="F538" s="16" t="s">
        <v>18</v>
      </c>
      <c r="G538" s="21">
        <v>1</v>
      </c>
      <c r="H538" s="79">
        <v>3000</v>
      </c>
      <c r="I538" s="79">
        <f t="shared" si="21"/>
        <v>480</v>
      </c>
      <c r="J538" s="79">
        <f t="shared" si="22"/>
        <v>3480</v>
      </c>
    </row>
    <row r="539" spans="2:10" s="23" customFormat="1" ht="39" customHeight="1" x14ac:dyDescent="0.25">
      <c r="B539" s="16">
        <v>11</v>
      </c>
      <c r="C539" s="38">
        <v>42131606</v>
      </c>
      <c r="D539" s="16">
        <v>1196490328</v>
      </c>
      <c r="E539" s="19" t="s">
        <v>371</v>
      </c>
      <c r="F539" s="16" t="s">
        <v>18</v>
      </c>
      <c r="G539" s="21">
        <v>1</v>
      </c>
      <c r="H539" s="79">
        <v>3800</v>
      </c>
      <c r="I539" s="79">
        <f t="shared" si="21"/>
        <v>608</v>
      </c>
      <c r="J539" s="79">
        <f t="shared" si="22"/>
        <v>4408</v>
      </c>
    </row>
    <row r="540" spans="2:10" s="23" customFormat="1" ht="36" customHeight="1" x14ac:dyDescent="0.25">
      <c r="B540" s="16">
        <v>12</v>
      </c>
      <c r="C540" s="38">
        <v>42131606</v>
      </c>
      <c r="D540" s="16">
        <v>1196490811</v>
      </c>
      <c r="E540" s="19" t="s">
        <v>372</v>
      </c>
      <c r="F540" s="16" t="s">
        <v>18</v>
      </c>
      <c r="G540" s="21">
        <v>1</v>
      </c>
      <c r="H540" s="79">
        <v>8120</v>
      </c>
      <c r="I540" s="79">
        <f t="shared" si="21"/>
        <v>1299.2</v>
      </c>
      <c r="J540" s="79">
        <f t="shared" si="22"/>
        <v>9419.2000000000007</v>
      </c>
    </row>
    <row r="541" spans="2:10" s="23" customFormat="1" ht="25.5" customHeight="1" x14ac:dyDescent="0.25">
      <c r="B541" s="16">
        <v>13</v>
      </c>
      <c r="C541" s="17">
        <v>42295414</v>
      </c>
      <c r="D541" s="24">
        <v>1196491345</v>
      </c>
      <c r="E541" s="19" t="s">
        <v>373</v>
      </c>
      <c r="F541" s="16" t="s">
        <v>18</v>
      </c>
      <c r="G541" s="21">
        <v>1</v>
      </c>
      <c r="H541" s="79">
        <v>93000</v>
      </c>
      <c r="I541" s="79">
        <f t="shared" si="21"/>
        <v>14880</v>
      </c>
      <c r="J541" s="79">
        <f t="shared" si="22"/>
        <v>107880</v>
      </c>
    </row>
    <row r="542" spans="2:10" s="23" customFormat="1" ht="30.75" customHeight="1" x14ac:dyDescent="0.25">
      <c r="B542" s="16">
        <v>14</v>
      </c>
      <c r="C542" s="17">
        <v>42295414</v>
      </c>
      <c r="D542" s="24">
        <v>1196491346</v>
      </c>
      <c r="E542" s="19" t="s">
        <v>374</v>
      </c>
      <c r="F542" s="16" t="s">
        <v>18</v>
      </c>
      <c r="G542" s="21">
        <v>1</v>
      </c>
      <c r="H542" s="79">
        <v>68000</v>
      </c>
      <c r="I542" s="79">
        <f t="shared" si="21"/>
        <v>10880</v>
      </c>
      <c r="J542" s="79">
        <f t="shared" si="22"/>
        <v>78880</v>
      </c>
    </row>
    <row r="543" spans="2:10" s="23" customFormat="1" ht="33" customHeight="1" x14ac:dyDescent="0.25">
      <c r="B543" s="16">
        <v>15</v>
      </c>
      <c r="C543" s="17">
        <v>42295414</v>
      </c>
      <c r="D543" s="16">
        <v>1196490135</v>
      </c>
      <c r="E543" s="19" t="s">
        <v>375</v>
      </c>
      <c r="F543" s="16" t="s">
        <v>18</v>
      </c>
      <c r="G543" s="21">
        <v>1</v>
      </c>
      <c r="H543" s="79">
        <v>97000</v>
      </c>
      <c r="I543" s="79">
        <f t="shared" si="21"/>
        <v>15520</v>
      </c>
      <c r="J543" s="79">
        <f t="shared" si="22"/>
        <v>112520</v>
      </c>
    </row>
    <row r="544" spans="2:10" s="23" customFormat="1" ht="27.75" customHeight="1" x14ac:dyDescent="0.25">
      <c r="B544" s="16">
        <v>16</v>
      </c>
      <c r="C544" s="17">
        <v>42295414</v>
      </c>
      <c r="D544" s="24">
        <v>1196491344</v>
      </c>
      <c r="E544" s="19" t="s">
        <v>376</v>
      </c>
      <c r="F544" s="16" t="s">
        <v>18</v>
      </c>
      <c r="G544" s="21">
        <v>1</v>
      </c>
      <c r="H544" s="79">
        <v>63000</v>
      </c>
      <c r="I544" s="79">
        <f t="shared" si="21"/>
        <v>10080</v>
      </c>
      <c r="J544" s="79">
        <f t="shared" si="22"/>
        <v>73080</v>
      </c>
    </row>
    <row r="545" spans="2:10" s="23" customFormat="1" ht="25.5" customHeight="1" x14ac:dyDescent="0.25">
      <c r="B545" s="16">
        <v>17</v>
      </c>
      <c r="C545" s="17">
        <v>42295414</v>
      </c>
      <c r="D545" s="24">
        <v>1196491349</v>
      </c>
      <c r="E545" s="19" t="s">
        <v>377</v>
      </c>
      <c r="F545" s="16" t="s">
        <v>18</v>
      </c>
      <c r="G545" s="21">
        <v>1</v>
      </c>
      <c r="H545" s="79">
        <v>850</v>
      </c>
      <c r="I545" s="79">
        <f t="shared" si="21"/>
        <v>136</v>
      </c>
      <c r="J545" s="79">
        <f t="shared" si="22"/>
        <v>986</v>
      </c>
    </row>
    <row r="546" spans="2:10" s="23" customFormat="1" ht="25.5" customHeight="1" x14ac:dyDescent="0.25">
      <c r="B546" s="16">
        <v>18</v>
      </c>
      <c r="C546" s="17">
        <v>42295414</v>
      </c>
      <c r="D546" s="16">
        <v>1196490795</v>
      </c>
      <c r="E546" s="19" t="s">
        <v>378</v>
      </c>
      <c r="F546" s="16" t="s">
        <v>18</v>
      </c>
      <c r="G546" s="21">
        <v>1</v>
      </c>
      <c r="H546" s="79">
        <v>480</v>
      </c>
      <c r="I546" s="79">
        <f t="shared" si="21"/>
        <v>76.8</v>
      </c>
      <c r="J546" s="79">
        <f t="shared" si="22"/>
        <v>556.79999999999995</v>
      </c>
    </row>
    <row r="547" spans="2:10" s="23" customFormat="1" ht="25.5" customHeight="1" x14ac:dyDescent="0.25">
      <c r="B547" s="16">
        <v>19</v>
      </c>
      <c r="C547" s="17">
        <v>42295414</v>
      </c>
      <c r="D547" s="16">
        <v>1196490854</v>
      </c>
      <c r="E547" s="19" t="s">
        <v>379</v>
      </c>
      <c r="F547" s="16" t="s">
        <v>18</v>
      </c>
      <c r="G547" s="21">
        <v>1</v>
      </c>
      <c r="H547" s="79">
        <v>114000</v>
      </c>
      <c r="I547" s="79">
        <f t="shared" si="21"/>
        <v>18240</v>
      </c>
      <c r="J547" s="79">
        <f t="shared" si="22"/>
        <v>132240</v>
      </c>
    </row>
    <row r="548" spans="2:10" s="23" customFormat="1" ht="25.5" customHeight="1" x14ac:dyDescent="0.25">
      <c r="B548" s="16">
        <v>20</v>
      </c>
      <c r="C548" s="17">
        <v>42295414</v>
      </c>
      <c r="D548" s="16">
        <v>1196490855</v>
      </c>
      <c r="E548" s="19" t="s">
        <v>380</v>
      </c>
      <c r="F548" s="16" t="s">
        <v>18</v>
      </c>
      <c r="G548" s="21">
        <v>1</v>
      </c>
      <c r="H548" s="79">
        <v>170000</v>
      </c>
      <c r="I548" s="79">
        <f t="shared" si="21"/>
        <v>27200</v>
      </c>
      <c r="J548" s="79">
        <f t="shared" si="22"/>
        <v>197200</v>
      </c>
    </row>
    <row r="549" spans="2:10" s="23" customFormat="1" ht="25.5" customHeight="1" x14ac:dyDescent="0.25">
      <c r="B549" s="16">
        <v>21</v>
      </c>
      <c r="C549" s="17">
        <v>42295414</v>
      </c>
      <c r="D549" s="16">
        <v>1196490852</v>
      </c>
      <c r="E549" s="19" t="s">
        <v>381</v>
      </c>
      <c r="F549" s="16" t="s">
        <v>18</v>
      </c>
      <c r="G549" s="21">
        <v>1</v>
      </c>
      <c r="H549" s="79">
        <v>102000</v>
      </c>
      <c r="I549" s="79">
        <f t="shared" si="21"/>
        <v>16320</v>
      </c>
      <c r="J549" s="79">
        <f t="shared" si="22"/>
        <v>118320</v>
      </c>
    </row>
    <row r="550" spans="2:10" s="23" customFormat="1" ht="35.25" customHeight="1" x14ac:dyDescent="0.25">
      <c r="B550" s="16">
        <v>22</v>
      </c>
      <c r="C550" s="17">
        <v>42295414</v>
      </c>
      <c r="D550" s="16">
        <v>1196491320</v>
      </c>
      <c r="E550" s="19" t="s">
        <v>382</v>
      </c>
      <c r="F550" s="16" t="s">
        <v>18</v>
      </c>
      <c r="G550" s="21">
        <v>1</v>
      </c>
      <c r="H550" s="79">
        <v>112000</v>
      </c>
      <c r="I550" s="79">
        <f t="shared" si="21"/>
        <v>17920</v>
      </c>
      <c r="J550" s="79">
        <f t="shared" si="22"/>
        <v>129920</v>
      </c>
    </row>
    <row r="551" spans="2:10" s="23" customFormat="1" x14ac:dyDescent="0.25">
      <c r="B551" s="16">
        <v>23</v>
      </c>
      <c r="C551" s="17">
        <v>53103201</v>
      </c>
      <c r="D551" s="16">
        <v>1196490491</v>
      </c>
      <c r="E551" s="19" t="s">
        <v>383</v>
      </c>
      <c r="F551" s="16" t="s">
        <v>18</v>
      </c>
      <c r="G551" s="21">
        <v>1</v>
      </c>
      <c r="H551" s="79">
        <v>3200</v>
      </c>
      <c r="I551" s="79">
        <f t="shared" si="21"/>
        <v>512</v>
      </c>
      <c r="J551" s="79">
        <f t="shared" si="22"/>
        <v>3712</v>
      </c>
    </row>
    <row r="552" spans="2:10" s="23" customFormat="1" x14ac:dyDescent="0.25">
      <c r="B552" s="16">
        <v>24</v>
      </c>
      <c r="C552" s="17">
        <v>53103201</v>
      </c>
      <c r="D552" s="16">
        <v>1196490869</v>
      </c>
      <c r="E552" s="19" t="s">
        <v>384</v>
      </c>
      <c r="F552" s="16" t="s">
        <v>18</v>
      </c>
      <c r="G552" s="21">
        <v>1</v>
      </c>
      <c r="H552" s="79">
        <v>4200</v>
      </c>
      <c r="I552" s="79">
        <f t="shared" si="21"/>
        <v>672</v>
      </c>
      <c r="J552" s="79">
        <f t="shared" si="22"/>
        <v>4872</v>
      </c>
    </row>
    <row r="553" spans="2:10" s="23" customFormat="1" x14ac:dyDescent="0.25">
      <c r="B553" s="16">
        <v>25</v>
      </c>
      <c r="C553" s="17">
        <v>42131606</v>
      </c>
      <c r="D553" s="16">
        <v>1196490808</v>
      </c>
      <c r="E553" s="19" t="s">
        <v>385</v>
      </c>
      <c r="F553" s="16" t="s">
        <v>18</v>
      </c>
      <c r="G553" s="21">
        <v>1</v>
      </c>
      <c r="H553" s="79">
        <v>210</v>
      </c>
      <c r="I553" s="79">
        <f t="shared" si="21"/>
        <v>33.6</v>
      </c>
      <c r="J553" s="79">
        <f t="shared" si="22"/>
        <v>243.6</v>
      </c>
    </row>
    <row r="554" spans="2:10" s="23" customFormat="1" x14ac:dyDescent="0.25">
      <c r="B554" s="16">
        <v>26</v>
      </c>
      <c r="C554" s="17">
        <v>42131606</v>
      </c>
      <c r="D554" s="18">
        <v>1196490799</v>
      </c>
      <c r="E554" s="19" t="s">
        <v>386</v>
      </c>
      <c r="F554" s="16" t="s">
        <v>18</v>
      </c>
      <c r="G554" s="21">
        <v>1</v>
      </c>
      <c r="H554" s="79">
        <v>3400</v>
      </c>
      <c r="I554" s="79">
        <f t="shared" si="21"/>
        <v>544</v>
      </c>
      <c r="J554" s="79">
        <f t="shared" si="22"/>
        <v>3944</v>
      </c>
    </row>
    <row r="555" spans="2:10" x14ac:dyDescent="0.25">
      <c r="B555" s="226" t="s">
        <v>49</v>
      </c>
      <c r="C555" s="226"/>
      <c r="D555" s="226"/>
      <c r="E555" s="226"/>
      <c r="F555" s="43"/>
      <c r="G555" s="43"/>
      <c r="H555" s="44"/>
      <c r="I555" s="79"/>
      <c r="J555" s="82">
        <f>SUM(J529:J554)</f>
        <v>1025529.32</v>
      </c>
    </row>
    <row r="558" spans="2:10" ht="30.75" customHeight="1" x14ac:dyDescent="0.25">
      <c r="B558" s="11" t="s">
        <v>50</v>
      </c>
      <c r="C558" s="41">
        <v>52</v>
      </c>
      <c r="D558" s="224" t="s">
        <v>387</v>
      </c>
      <c r="E558" s="225"/>
      <c r="F558" s="140">
        <v>410000000</v>
      </c>
    </row>
    <row r="559" spans="2:10" ht="25.5" x14ac:dyDescent="0.25">
      <c r="B559" s="11" t="s">
        <v>8</v>
      </c>
      <c r="C559" s="11" t="s">
        <v>9</v>
      </c>
      <c r="D559" s="11" t="s">
        <v>10</v>
      </c>
      <c r="E559" s="45" t="s">
        <v>11</v>
      </c>
      <c r="F559" s="11" t="s">
        <v>12</v>
      </c>
      <c r="G559" s="11" t="s">
        <v>13</v>
      </c>
      <c r="H559" s="37" t="s">
        <v>14</v>
      </c>
      <c r="I559" s="37" t="s">
        <v>15</v>
      </c>
      <c r="J559" s="37" t="s">
        <v>16</v>
      </c>
    </row>
    <row r="560" spans="2:10" s="23" customFormat="1" ht="22.5" customHeight="1" x14ac:dyDescent="0.25">
      <c r="B560" s="16">
        <v>1</v>
      </c>
      <c r="C560" s="17">
        <v>42281804</v>
      </c>
      <c r="D560" s="16">
        <v>1199030124</v>
      </c>
      <c r="E560" s="19" t="s">
        <v>388</v>
      </c>
      <c r="F560" s="16" t="s">
        <v>18</v>
      </c>
      <c r="G560" s="21">
        <v>1</v>
      </c>
      <c r="H560" s="79">
        <v>1080000</v>
      </c>
      <c r="I560" s="79">
        <v>0</v>
      </c>
      <c r="J560" s="79">
        <f>+H560+I560</f>
        <v>1080000</v>
      </c>
    </row>
    <row r="561" spans="2:10" s="23" customFormat="1" ht="22.5" customHeight="1" x14ac:dyDescent="0.25">
      <c r="B561" s="16">
        <v>2</v>
      </c>
      <c r="C561" s="17">
        <v>42281801</v>
      </c>
      <c r="D561" s="16">
        <v>1196490979</v>
      </c>
      <c r="E561" s="19" t="s">
        <v>389</v>
      </c>
      <c r="F561" s="16" t="s">
        <v>18</v>
      </c>
      <c r="G561" s="21">
        <v>1</v>
      </c>
      <c r="H561" s="79">
        <v>16700</v>
      </c>
      <c r="I561" s="79">
        <f>+H561*16%</f>
        <v>2672</v>
      </c>
      <c r="J561" s="79">
        <f>+H561+I561</f>
        <v>19372</v>
      </c>
    </row>
    <row r="562" spans="2:10" s="23" customFormat="1" ht="22.5" customHeight="1" x14ac:dyDescent="0.25">
      <c r="B562" s="16">
        <v>3</v>
      </c>
      <c r="C562" s="17">
        <v>42281807</v>
      </c>
      <c r="D562" s="16">
        <v>1199030121</v>
      </c>
      <c r="E562" s="19" t="s">
        <v>390</v>
      </c>
      <c r="F562" s="16" t="s">
        <v>18</v>
      </c>
      <c r="G562" s="21">
        <v>1</v>
      </c>
      <c r="H562" s="79">
        <v>8800</v>
      </c>
      <c r="I562" s="79">
        <f>+H562*16%</f>
        <v>1408</v>
      </c>
      <c r="J562" s="79">
        <f>+H562+I562</f>
        <v>10208</v>
      </c>
    </row>
    <row r="563" spans="2:10" s="23" customFormat="1" ht="22.5" customHeight="1" x14ac:dyDescent="0.25">
      <c r="B563" s="16">
        <v>4</v>
      </c>
      <c r="C563" s="17">
        <v>42281807</v>
      </c>
      <c r="D563" s="16">
        <v>1197010022</v>
      </c>
      <c r="E563" s="19" t="s">
        <v>391</v>
      </c>
      <c r="F563" s="16" t="s">
        <v>18</v>
      </c>
      <c r="G563" s="21">
        <v>1</v>
      </c>
      <c r="H563" s="79">
        <v>70000</v>
      </c>
      <c r="I563" s="79">
        <f t="shared" ref="I563:I583" si="23">+H563*16%</f>
        <v>11200</v>
      </c>
      <c r="J563" s="79">
        <f t="shared" ref="J563:J583" si="24">+H563+I563</f>
        <v>81200</v>
      </c>
    </row>
    <row r="564" spans="2:10" s="23" customFormat="1" ht="22.5" customHeight="1" x14ac:dyDescent="0.25">
      <c r="B564" s="16">
        <v>5</v>
      </c>
      <c r="C564" s="17">
        <v>42281807</v>
      </c>
      <c r="D564" s="16">
        <v>1199030030</v>
      </c>
      <c r="E564" s="19" t="s">
        <v>392</v>
      </c>
      <c r="F564" s="16" t="s">
        <v>18</v>
      </c>
      <c r="G564" s="21">
        <v>1</v>
      </c>
      <c r="H564" s="79">
        <v>4205000</v>
      </c>
      <c r="I564" s="79">
        <f t="shared" si="23"/>
        <v>672800</v>
      </c>
      <c r="J564" s="79">
        <f t="shared" si="24"/>
        <v>4877800</v>
      </c>
    </row>
    <row r="565" spans="2:10" s="23" customFormat="1" ht="30.75" customHeight="1" x14ac:dyDescent="0.25">
      <c r="B565" s="16">
        <v>6</v>
      </c>
      <c r="C565" s="17">
        <v>42281807</v>
      </c>
      <c r="D565" s="16">
        <v>1196491351</v>
      </c>
      <c r="E565" s="19" t="s">
        <v>393</v>
      </c>
      <c r="F565" s="16" t="s">
        <v>18</v>
      </c>
      <c r="G565" s="21">
        <v>1</v>
      </c>
      <c r="H565" s="79">
        <v>150000</v>
      </c>
      <c r="I565" s="79">
        <f t="shared" si="23"/>
        <v>24000</v>
      </c>
      <c r="J565" s="79">
        <f t="shared" si="24"/>
        <v>174000</v>
      </c>
    </row>
    <row r="566" spans="2:10" s="23" customFormat="1" ht="30.75" customHeight="1" x14ac:dyDescent="0.25">
      <c r="B566" s="16">
        <v>7</v>
      </c>
      <c r="C566" s="17">
        <v>42281807</v>
      </c>
      <c r="D566" s="16">
        <v>1199030126</v>
      </c>
      <c r="E566" s="19" t="s">
        <v>394</v>
      </c>
      <c r="F566" s="16" t="s">
        <v>18</v>
      </c>
      <c r="G566" s="21">
        <v>1</v>
      </c>
      <c r="H566" s="79">
        <v>207</v>
      </c>
      <c r="I566" s="79">
        <f t="shared" si="23"/>
        <v>33.119999999999997</v>
      </c>
      <c r="J566" s="79">
        <f t="shared" si="24"/>
        <v>240.12</v>
      </c>
    </row>
    <row r="567" spans="2:10" s="23" customFormat="1" ht="30.75" customHeight="1" x14ac:dyDescent="0.25">
      <c r="B567" s="16">
        <v>8</v>
      </c>
      <c r="C567" s="17">
        <v>42281807</v>
      </c>
      <c r="D567" s="16">
        <v>1199030122</v>
      </c>
      <c r="E567" s="19" t="s">
        <v>395</v>
      </c>
      <c r="F567" s="16" t="s">
        <v>18</v>
      </c>
      <c r="G567" s="21">
        <v>1</v>
      </c>
      <c r="H567" s="79">
        <v>428</v>
      </c>
      <c r="I567" s="79">
        <f t="shared" si="23"/>
        <v>68.48</v>
      </c>
      <c r="J567" s="79">
        <f t="shared" si="24"/>
        <v>496.48</v>
      </c>
    </row>
    <row r="568" spans="2:10" s="23" customFormat="1" ht="30.75" customHeight="1" x14ac:dyDescent="0.25">
      <c r="B568" s="16">
        <v>9</v>
      </c>
      <c r="C568" s="17">
        <v>42281807</v>
      </c>
      <c r="D568" s="16">
        <v>1197010021</v>
      </c>
      <c r="E568" s="19" t="s">
        <v>396</v>
      </c>
      <c r="F568" s="16" t="s">
        <v>18</v>
      </c>
      <c r="G568" s="21">
        <v>1</v>
      </c>
      <c r="H568" s="79">
        <v>2500000</v>
      </c>
      <c r="I568" s="79">
        <f t="shared" si="23"/>
        <v>400000</v>
      </c>
      <c r="J568" s="79">
        <f t="shared" si="24"/>
        <v>2900000</v>
      </c>
    </row>
    <row r="569" spans="2:10" s="23" customFormat="1" ht="30.75" customHeight="1" x14ac:dyDescent="0.25">
      <c r="B569" s="16">
        <v>10</v>
      </c>
      <c r="C569" s="17">
        <v>42281806</v>
      </c>
      <c r="D569" s="16">
        <v>1197010008</v>
      </c>
      <c r="E569" s="19" t="s">
        <v>397</v>
      </c>
      <c r="F569" s="16" t="s">
        <v>18</v>
      </c>
      <c r="G569" s="21">
        <v>1</v>
      </c>
      <c r="H569" s="79">
        <v>1305</v>
      </c>
      <c r="I569" s="79">
        <f t="shared" si="23"/>
        <v>208.8</v>
      </c>
      <c r="J569" s="79">
        <f t="shared" si="24"/>
        <v>1513.8</v>
      </c>
    </row>
    <row r="570" spans="2:10" s="23" customFormat="1" ht="30.75" customHeight="1" x14ac:dyDescent="0.25">
      <c r="B570" s="16">
        <v>11</v>
      </c>
      <c r="C570" s="17">
        <v>42281806</v>
      </c>
      <c r="D570" s="16">
        <v>1197010023</v>
      </c>
      <c r="E570" s="19" t="s">
        <v>398</v>
      </c>
      <c r="F570" s="16" t="s">
        <v>18</v>
      </c>
      <c r="G570" s="21">
        <v>1</v>
      </c>
      <c r="H570" s="79">
        <v>865</v>
      </c>
      <c r="I570" s="79">
        <f t="shared" si="23"/>
        <v>138.4</v>
      </c>
      <c r="J570" s="79">
        <f t="shared" si="24"/>
        <v>1003.4</v>
      </c>
    </row>
    <row r="571" spans="2:10" s="23" customFormat="1" ht="30.75" customHeight="1" x14ac:dyDescent="0.25">
      <c r="B571" s="16">
        <v>12</v>
      </c>
      <c r="C571" s="17">
        <v>42281808</v>
      </c>
      <c r="D571" s="16">
        <v>1199030005</v>
      </c>
      <c r="E571" s="19" t="s">
        <v>399</v>
      </c>
      <c r="F571" s="16" t="s">
        <v>18</v>
      </c>
      <c r="G571" s="21">
        <v>1</v>
      </c>
      <c r="H571" s="79">
        <v>145000</v>
      </c>
      <c r="I571" s="79">
        <f t="shared" si="23"/>
        <v>23200</v>
      </c>
      <c r="J571" s="79">
        <f t="shared" si="24"/>
        <v>168200</v>
      </c>
    </row>
    <row r="572" spans="2:10" s="23" customFormat="1" ht="30.75" customHeight="1" x14ac:dyDescent="0.25">
      <c r="B572" s="16">
        <v>13</v>
      </c>
      <c r="C572" s="17">
        <v>42281808</v>
      </c>
      <c r="D572" s="16">
        <v>1199030011</v>
      </c>
      <c r="E572" s="19" t="s">
        <v>400</v>
      </c>
      <c r="F572" s="16" t="s">
        <v>18</v>
      </c>
      <c r="G572" s="21">
        <v>1</v>
      </c>
      <c r="H572" s="79">
        <v>291500</v>
      </c>
      <c r="I572" s="79">
        <f t="shared" si="23"/>
        <v>46640</v>
      </c>
      <c r="J572" s="79">
        <f t="shared" si="24"/>
        <v>338140</v>
      </c>
    </row>
    <row r="573" spans="2:10" s="23" customFormat="1" ht="30.75" customHeight="1" x14ac:dyDescent="0.25">
      <c r="B573" s="16">
        <v>14</v>
      </c>
      <c r="C573" s="17">
        <v>42281808</v>
      </c>
      <c r="D573" s="16">
        <v>1199030019</v>
      </c>
      <c r="E573" s="19" t="s">
        <v>401</v>
      </c>
      <c r="F573" s="16" t="s">
        <v>18</v>
      </c>
      <c r="G573" s="21">
        <v>1</v>
      </c>
      <c r="H573" s="79">
        <v>142350</v>
      </c>
      <c r="I573" s="79">
        <f t="shared" si="23"/>
        <v>22776</v>
      </c>
      <c r="J573" s="79">
        <f t="shared" si="24"/>
        <v>165126</v>
      </c>
    </row>
    <row r="574" spans="2:10" s="23" customFormat="1" ht="30.75" customHeight="1" x14ac:dyDescent="0.25">
      <c r="B574" s="16">
        <v>15</v>
      </c>
      <c r="C574" s="17">
        <v>42281808</v>
      </c>
      <c r="D574" s="16">
        <v>1199030003</v>
      </c>
      <c r="E574" s="19" t="s">
        <v>402</v>
      </c>
      <c r="F574" s="16" t="s">
        <v>18</v>
      </c>
      <c r="G574" s="21">
        <v>1</v>
      </c>
      <c r="H574" s="79">
        <v>95000</v>
      </c>
      <c r="I574" s="79">
        <f t="shared" si="23"/>
        <v>15200</v>
      </c>
      <c r="J574" s="79">
        <f t="shared" si="24"/>
        <v>110200</v>
      </c>
    </row>
    <row r="575" spans="2:10" s="23" customFormat="1" ht="30.75" customHeight="1" x14ac:dyDescent="0.25">
      <c r="B575" s="16">
        <v>16</v>
      </c>
      <c r="C575" s="17">
        <v>42281808</v>
      </c>
      <c r="D575" s="16">
        <v>1199030007</v>
      </c>
      <c r="E575" s="19" t="s">
        <v>403</v>
      </c>
      <c r="F575" s="16" t="s">
        <v>18</v>
      </c>
      <c r="G575" s="21">
        <v>1</v>
      </c>
      <c r="H575" s="79">
        <v>172840</v>
      </c>
      <c r="I575" s="79">
        <f t="shared" si="23"/>
        <v>27654.400000000001</v>
      </c>
      <c r="J575" s="79">
        <f t="shared" si="24"/>
        <v>200494.4</v>
      </c>
    </row>
    <row r="576" spans="2:10" s="23" customFormat="1" ht="30.75" customHeight="1" x14ac:dyDescent="0.25">
      <c r="B576" s="16">
        <v>17</v>
      </c>
      <c r="C576" s="17">
        <v>42281808</v>
      </c>
      <c r="D576" s="16">
        <v>1199030117</v>
      </c>
      <c r="E576" s="19" t="s">
        <v>404</v>
      </c>
      <c r="F576" s="16" t="s">
        <v>18</v>
      </c>
      <c r="G576" s="21">
        <v>1</v>
      </c>
      <c r="H576" s="79">
        <v>193000</v>
      </c>
      <c r="I576" s="79">
        <f t="shared" si="23"/>
        <v>30880</v>
      </c>
      <c r="J576" s="79">
        <f t="shared" si="24"/>
        <v>223880</v>
      </c>
    </row>
    <row r="577" spans="2:10" s="23" customFormat="1" ht="30.75" customHeight="1" x14ac:dyDescent="0.25">
      <c r="B577" s="16">
        <v>18</v>
      </c>
      <c r="C577" s="17">
        <v>42281808</v>
      </c>
      <c r="D577" s="16">
        <v>1199030118</v>
      </c>
      <c r="E577" s="19" t="s">
        <v>405</v>
      </c>
      <c r="F577" s="16" t="s">
        <v>18</v>
      </c>
      <c r="G577" s="21">
        <v>1</v>
      </c>
      <c r="H577" s="79">
        <v>246500</v>
      </c>
      <c r="I577" s="79">
        <f t="shared" si="23"/>
        <v>39440</v>
      </c>
      <c r="J577" s="79">
        <f t="shared" si="24"/>
        <v>285940</v>
      </c>
    </row>
    <row r="578" spans="2:10" s="23" customFormat="1" ht="30.75" customHeight="1" x14ac:dyDescent="0.25">
      <c r="B578" s="16">
        <v>19</v>
      </c>
      <c r="C578" s="17">
        <v>42281808</v>
      </c>
      <c r="D578" s="16">
        <v>1199030014</v>
      </c>
      <c r="E578" s="19" t="s">
        <v>406</v>
      </c>
      <c r="F578" s="16" t="s">
        <v>18</v>
      </c>
      <c r="G578" s="21">
        <v>1</v>
      </c>
      <c r="H578" s="79">
        <v>181000</v>
      </c>
      <c r="I578" s="79">
        <f t="shared" si="23"/>
        <v>28960</v>
      </c>
      <c r="J578" s="79">
        <f t="shared" si="24"/>
        <v>209960</v>
      </c>
    </row>
    <row r="579" spans="2:10" s="23" customFormat="1" ht="30.75" customHeight="1" x14ac:dyDescent="0.25">
      <c r="B579" s="16">
        <v>20</v>
      </c>
      <c r="C579" s="17">
        <v>42281808</v>
      </c>
      <c r="D579" s="16">
        <v>1199030004</v>
      </c>
      <c r="E579" s="19" t="s">
        <v>407</v>
      </c>
      <c r="F579" s="16" t="s">
        <v>18</v>
      </c>
      <c r="G579" s="21">
        <v>1</v>
      </c>
      <c r="H579" s="79">
        <v>232000</v>
      </c>
      <c r="I579" s="79">
        <f t="shared" si="23"/>
        <v>37120</v>
      </c>
      <c r="J579" s="79">
        <f t="shared" si="24"/>
        <v>269120</v>
      </c>
    </row>
    <row r="580" spans="2:10" s="23" customFormat="1" ht="30.75" customHeight="1" x14ac:dyDescent="0.25">
      <c r="B580" s="16">
        <v>21</v>
      </c>
      <c r="C580" s="17">
        <v>42281808</v>
      </c>
      <c r="D580" s="16">
        <v>1199030001</v>
      </c>
      <c r="E580" s="19" t="s">
        <v>408</v>
      </c>
      <c r="F580" s="16" t="s">
        <v>18</v>
      </c>
      <c r="G580" s="21">
        <v>1</v>
      </c>
      <c r="H580" s="79">
        <v>301000</v>
      </c>
      <c r="I580" s="79">
        <f t="shared" si="23"/>
        <v>48160</v>
      </c>
      <c r="J580" s="79">
        <f t="shared" si="24"/>
        <v>349160</v>
      </c>
    </row>
    <row r="581" spans="2:10" s="23" customFormat="1" ht="30.75" customHeight="1" x14ac:dyDescent="0.25">
      <c r="B581" s="16">
        <v>22</v>
      </c>
      <c r="C581" s="17">
        <v>42281808</v>
      </c>
      <c r="D581" s="16">
        <v>1199030010</v>
      </c>
      <c r="E581" s="19" t="s">
        <v>409</v>
      </c>
      <c r="F581" s="16" t="s">
        <v>18</v>
      </c>
      <c r="G581" s="21">
        <v>1</v>
      </c>
      <c r="H581" s="79">
        <v>56000</v>
      </c>
      <c r="I581" s="79">
        <f t="shared" si="23"/>
        <v>8960</v>
      </c>
      <c r="J581" s="79">
        <f t="shared" si="24"/>
        <v>64960</v>
      </c>
    </row>
    <row r="582" spans="2:10" s="23" customFormat="1" ht="30.75" customHeight="1" x14ac:dyDescent="0.25">
      <c r="B582" s="16">
        <v>23</v>
      </c>
      <c r="C582" s="17">
        <v>42281808</v>
      </c>
      <c r="D582" s="16">
        <v>1199030002</v>
      </c>
      <c r="E582" s="19" t="s">
        <v>410</v>
      </c>
      <c r="F582" s="16" t="s">
        <v>18</v>
      </c>
      <c r="G582" s="21">
        <v>1</v>
      </c>
      <c r="H582" s="79">
        <v>72500</v>
      </c>
      <c r="I582" s="79">
        <f t="shared" si="23"/>
        <v>11600</v>
      </c>
      <c r="J582" s="79">
        <f t="shared" si="24"/>
        <v>84100</v>
      </c>
    </row>
    <row r="583" spans="2:10" s="23" customFormat="1" ht="30.75" customHeight="1" x14ac:dyDescent="0.25">
      <c r="B583" s="16">
        <v>24</v>
      </c>
      <c r="C583" s="17">
        <v>42281808</v>
      </c>
      <c r="D583" s="16">
        <v>1199030017</v>
      </c>
      <c r="E583" s="19" t="s">
        <v>411</v>
      </c>
      <c r="F583" s="16" t="s">
        <v>18</v>
      </c>
      <c r="G583" s="21">
        <v>1</v>
      </c>
      <c r="H583" s="79">
        <v>116000</v>
      </c>
      <c r="I583" s="79">
        <f t="shared" si="23"/>
        <v>18560</v>
      </c>
      <c r="J583" s="79">
        <f t="shared" si="24"/>
        <v>134560</v>
      </c>
    </row>
    <row r="584" spans="2:10" s="23" customFormat="1" x14ac:dyDescent="0.25">
      <c r="B584" s="227" t="s">
        <v>49</v>
      </c>
      <c r="C584" s="227"/>
      <c r="D584" s="227"/>
      <c r="E584" s="227"/>
      <c r="F584" s="21"/>
      <c r="G584" s="21"/>
      <c r="H584" s="22"/>
      <c r="I584" s="22"/>
      <c r="J584" s="60">
        <f>SUM(J560:J583)</f>
        <v>11749674.200000003</v>
      </c>
    </row>
    <row r="587" spans="2:10" ht="29.25" customHeight="1" x14ac:dyDescent="0.25">
      <c r="B587" s="11" t="s">
        <v>50</v>
      </c>
      <c r="C587" s="41">
        <v>53</v>
      </c>
      <c r="D587" s="224" t="s">
        <v>412</v>
      </c>
      <c r="E587" s="225"/>
      <c r="F587" s="140">
        <v>91040000</v>
      </c>
    </row>
    <row r="588" spans="2:10" ht="25.5" x14ac:dyDescent="0.25">
      <c r="B588" s="11" t="s">
        <v>8</v>
      </c>
      <c r="C588" s="11" t="s">
        <v>9</v>
      </c>
      <c r="D588" s="11" t="s">
        <v>10</v>
      </c>
      <c r="E588" s="45" t="s">
        <v>11</v>
      </c>
      <c r="F588" s="11" t="s">
        <v>12</v>
      </c>
      <c r="G588" s="11" t="s">
        <v>13</v>
      </c>
      <c r="H588" s="37" t="s">
        <v>14</v>
      </c>
      <c r="I588" s="37" t="s">
        <v>15</v>
      </c>
      <c r="J588" s="37" t="s">
        <v>16</v>
      </c>
    </row>
    <row r="589" spans="2:10" s="23" customFormat="1" ht="33" customHeight="1" x14ac:dyDescent="0.25">
      <c r="B589" s="16">
        <v>1</v>
      </c>
      <c r="C589" s="17" t="s">
        <v>413</v>
      </c>
      <c r="D589" s="16">
        <v>1199030116</v>
      </c>
      <c r="E589" s="19" t="s">
        <v>414</v>
      </c>
      <c r="F589" s="16" t="s">
        <v>18</v>
      </c>
      <c r="G589" s="21">
        <v>1</v>
      </c>
      <c r="H589" s="79">
        <v>179987.5</v>
      </c>
      <c r="I589" s="79">
        <v>28798</v>
      </c>
      <c r="J589" s="79">
        <v>208785.5</v>
      </c>
    </row>
    <row r="590" spans="2:10" s="23" customFormat="1" ht="29.25" customHeight="1" x14ac:dyDescent="0.25">
      <c r="B590" s="16">
        <v>2</v>
      </c>
      <c r="C590" s="17" t="s">
        <v>413</v>
      </c>
      <c r="D590" s="16">
        <v>1197010010</v>
      </c>
      <c r="E590" s="19" t="s">
        <v>415</v>
      </c>
      <c r="F590" s="16" t="s">
        <v>18</v>
      </c>
      <c r="G590" s="21">
        <v>1</v>
      </c>
      <c r="H590" s="79">
        <v>110872.3</v>
      </c>
      <c r="I590" s="79">
        <v>17739.567999999999</v>
      </c>
      <c r="J590" s="79">
        <v>128611.868</v>
      </c>
    </row>
    <row r="591" spans="2:10" s="23" customFormat="1" ht="29.25" customHeight="1" x14ac:dyDescent="0.25">
      <c r="B591" s="16">
        <v>3</v>
      </c>
      <c r="C591" s="17" t="s">
        <v>413</v>
      </c>
      <c r="D591" s="16">
        <v>1197010009</v>
      </c>
      <c r="E591" s="19" t="s">
        <v>416</v>
      </c>
      <c r="F591" s="16" t="s">
        <v>18</v>
      </c>
      <c r="G591" s="21">
        <v>1</v>
      </c>
      <c r="H591" s="79">
        <v>59899.839999999997</v>
      </c>
      <c r="I591" s="79">
        <v>9583.9743999999992</v>
      </c>
      <c r="J591" s="79">
        <v>69483.814400000003</v>
      </c>
    </row>
    <row r="592" spans="2:10" s="23" customFormat="1" ht="29.25" customHeight="1" x14ac:dyDescent="0.25">
      <c r="B592" s="16">
        <v>4</v>
      </c>
      <c r="C592" s="17">
        <v>42281706</v>
      </c>
      <c r="D592" s="16">
        <v>1196490059</v>
      </c>
      <c r="E592" s="19" t="s">
        <v>417</v>
      </c>
      <c r="F592" s="16" t="s">
        <v>18</v>
      </c>
      <c r="G592" s="21">
        <v>1</v>
      </c>
      <c r="H592" s="79">
        <v>200000</v>
      </c>
      <c r="I592" s="79">
        <v>32000</v>
      </c>
      <c r="J592" s="79">
        <v>232000</v>
      </c>
    </row>
    <row r="593" spans="2:10" s="23" customFormat="1" ht="29.25" customHeight="1" x14ac:dyDescent="0.25">
      <c r="B593" s="16">
        <v>5</v>
      </c>
      <c r="C593" s="17">
        <v>42281706</v>
      </c>
      <c r="D593" s="16">
        <v>1196490060</v>
      </c>
      <c r="E593" s="19" t="s">
        <v>418</v>
      </c>
      <c r="F593" s="16" t="s">
        <v>18</v>
      </c>
      <c r="G593" s="21">
        <v>1</v>
      </c>
      <c r="H593" s="79">
        <v>200000</v>
      </c>
      <c r="I593" s="79">
        <v>32000</v>
      </c>
      <c r="J593" s="79">
        <v>232000</v>
      </c>
    </row>
    <row r="594" spans="2:10" x14ac:dyDescent="0.25">
      <c r="B594" s="226" t="s">
        <v>49</v>
      </c>
      <c r="C594" s="226"/>
      <c r="D594" s="226"/>
      <c r="E594" s="226"/>
      <c r="F594" s="43"/>
      <c r="G594" s="43"/>
      <c r="H594" s="44"/>
      <c r="I594" s="44"/>
      <c r="J594" s="48">
        <f>SUM(J589:J593)</f>
        <v>870881.18240000005</v>
      </c>
    </row>
    <row r="597" spans="2:10" ht="29.25" customHeight="1" x14ac:dyDescent="0.25">
      <c r="B597" s="11" t="s">
        <v>50</v>
      </c>
      <c r="C597" s="41">
        <v>54</v>
      </c>
      <c r="D597" s="41" t="s">
        <v>419</v>
      </c>
      <c r="E597" s="42"/>
      <c r="F597" s="140">
        <v>136400000</v>
      </c>
    </row>
    <row r="598" spans="2:10" ht="25.5" x14ac:dyDescent="0.25">
      <c r="B598" s="11" t="s">
        <v>8</v>
      </c>
      <c r="C598" s="11" t="s">
        <v>9</v>
      </c>
      <c r="D598" s="11" t="s">
        <v>10</v>
      </c>
      <c r="E598" s="45" t="s">
        <v>11</v>
      </c>
      <c r="F598" s="11" t="s">
        <v>12</v>
      </c>
      <c r="G598" s="11" t="s">
        <v>13</v>
      </c>
      <c r="H598" s="37" t="s">
        <v>14</v>
      </c>
      <c r="I598" s="37" t="s">
        <v>15</v>
      </c>
      <c r="J598" s="37" t="s">
        <v>16</v>
      </c>
    </row>
    <row r="599" spans="2:10" s="23" customFormat="1" ht="41.25" customHeight="1" x14ac:dyDescent="0.25">
      <c r="B599" s="16">
        <v>1</v>
      </c>
      <c r="C599" s="17">
        <v>42281904</v>
      </c>
      <c r="D599" s="16">
        <v>1199030166</v>
      </c>
      <c r="E599" s="19" t="s">
        <v>420</v>
      </c>
      <c r="F599" s="16" t="s">
        <v>18</v>
      </c>
      <c r="G599" s="21">
        <v>1</v>
      </c>
      <c r="H599" s="79">
        <v>13500</v>
      </c>
      <c r="I599" s="79">
        <f t="shared" ref="I599:I612" si="25">+H599*16%</f>
        <v>2160</v>
      </c>
      <c r="J599" s="79">
        <f t="shared" ref="J599:J612" si="26">+H599+I599</f>
        <v>15660</v>
      </c>
    </row>
    <row r="600" spans="2:10" s="23" customFormat="1" ht="37.5" customHeight="1" x14ac:dyDescent="0.25">
      <c r="B600" s="16">
        <v>2</v>
      </c>
      <c r="C600" s="17">
        <v>42281709</v>
      </c>
      <c r="D600" s="16">
        <v>1196491279</v>
      </c>
      <c r="E600" s="19" t="s">
        <v>421</v>
      </c>
      <c r="F600" s="16" t="s">
        <v>18</v>
      </c>
      <c r="G600" s="21">
        <v>1</v>
      </c>
      <c r="H600" s="79">
        <v>225000</v>
      </c>
      <c r="I600" s="79">
        <f t="shared" si="25"/>
        <v>36000</v>
      </c>
      <c r="J600" s="79">
        <f t="shared" si="26"/>
        <v>261000</v>
      </c>
    </row>
    <row r="601" spans="2:10" s="23" customFormat="1" ht="39.75" customHeight="1" x14ac:dyDescent="0.25">
      <c r="B601" s="16">
        <v>3</v>
      </c>
      <c r="C601" s="17">
        <v>42281709</v>
      </c>
      <c r="D601" s="16">
        <v>1196491280</v>
      </c>
      <c r="E601" s="19" t="s">
        <v>422</v>
      </c>
      <c r="F601" s="16" t="s">
        <v>18</v>
      </c>
      <c r="G601" s="21">
        <v>1</v>
      </c>
      <c r="H601" s="79">
        <v>225000</v>
      </c>
      <c r="I601" s="79">
        <f t="shared" si="25"/>
        <v>36000</v>
      </c>
      <c r="J601" s="79">
        <f t="shared" si="26"/>
        <v>261000</v>
      </c>
    </row>
    <row r="602" spans="2:10" s="23" customFormat="1" ht="37.5" customHeight="1" x14ac:dyDescent="0.25">
      <c r="B602" s="16">
        <v>4</v>
      </c>
      <c r="C602" s="17">
        <v>42281709</v>
      </c>
      <c r="D602" s="16">
        <v>1196491281</v>
      </c>
      <c r="E602" s="19" t="s">
        <v>423</v>
      </c>
      <c r="F602" s="16" t="s">
        <v>18</v>
      </c>
      <c r="G602" s="21">
        <v>1</v>
      </c>
      <c r="H602" s="79">
        <v>225000</v>
      </c>
      <c r="I602" s="79">
        <f t="shared" si="25"/>
        <v>36000</v>
      </c>
      <c r="J602" s="79">
        <f t="shared" si="26"/>
        <v>261000</v>
      </c>
    </row>
    <row r="603" spans="2:10" s="23" customFormat="1" ht="45" customHeight="1" x14ac:dyDescent="0.25">
      <c r="B603" s="16">
        <v>5</v>
      </c>
      <c r="C603" s="17">
        <v>42281804</v>
      </c>
      <c r="D603" s="16">
        <v>1199030029</v>
      </c>
      <c r="E603" s="19" t="s">
        <v>1078</v>
      </c>
      <c r="F603" s="16" t="s">
        <v>18</v>
      </c>
      <c r="G603" s="21">
        <v>1</v>
      </c>
      <c r="H603" s="79">
        <v>90000</v>
      </c>
      <c r="I603" s="79">
        <f t="shared" si="25"/>
        <v>14400</v>
      </c>
      <c r="J603" s="79">
        <f t="shared" si="26"/>
        <v>104400</v>
      </c>
    </row>
    <row r="604" spans="2:10" s="23" customFormat="1" ht="37.5" customHeight="1" x14ac:dyDescent="0.25">
      <c r="B604" s="16">
        <v>6</v>
      </c>
      <c r="C604" s="17">
        <v>42281804</v>
      </c>
      <c r="D604" s="16">
        <v>1199030028</v>
      </c>
      <c r="E604" s="19" t="s">
        <v>424</v>
      </c>
      <c r="F604" s="16" t="s">
        <v>18</v>
      </c>
      <c r="G604" s="21">
        <v>1</v>
      </c>
      <c r="H604" s="79">
        <v>90000</v>
      </c>
      <c r="I604" s="79">
        <f t="shared" si="25"/>
        <v>14400</v>
      </c>
      <c r="J604" s="79">
        <f t="shared" si="26"/>
        <v>104400</v>
      </c>
    </row>
    <row r="605" spans="2:10" s="23" customFormat="1" ht="37.5" customHeight="1" x14ac:dyDescent="0.25">
      <c r="B605" s="16">
        <v>7</v>
      </c>
      <c r="C605" s="17">
        <v>42281524</v>
      </c>
      <c r="D605" s="16">
        <v>1199030006</v>
      </c>
      <c r="E605" s="19" t="s">
        <v>425</v>
      </c>
      <c r="F605" s="16" t="s">
        <v>18</v>
      </c>
      <c r="G605" s="21">
        <v>1</v>
      </c>
      <c r="H605" s="79">
        <v>1060</v>
      </c>
      <c r="I605" s="79">
        <f t="shared" si="25"/>
        <v>169.6</v>
      </c>
      <c r="J605" s="79">
        <f t="shared" si="26"/>
        <v>1229.5999999999999</v>
      </c>
    </row>
    <row r="606" spans="2:10" s="23" customFormat="1" ht="37.5" customHeight="1" x14ac:dyDescent="0.25">
      <c r="B606" s="16">
        <v>8</v>
      </c>
      <c r="C606" s="17">
        <v>42281524</v>
      </c>
      <c r="D606" s="16">
        <v>1102090102</v>
      </c>
      <c r="E606" s="19" t="s">
        <v>426</v>
      </c>
      <c r="F606" s="16" t="s">
        <v>18</v>
      </c>
      <c r="G606" s="21">
        <v>1</v>
      </c>
      <c r="H606" s="79">
        <v>74000</v>
      </c>
      <c r="I606" s="79">
        <f t="shared" si="25"/>
        <v>11840</v>
      </c>
      <c r="J606" s="79">
        <f t="shared" si="26"/>
        <v>85840</v>
      </c>
    </row>
    <row r="607" spans="2:10" s="23" customFormat="1" ht="22.5" customHeight="1" x14ac:dyDescent="0.25">
      <c r="B607" s="16">
        <v>9</v>
      </c>
      <c r="C607" s="17">
        <v>42281524</v>
      </c>
      <c r="D607" s="16">
        <v>1197010013</v>
      </c>
      <c r="E607" s="19" t="s">
        <v>427</v>
      </c>
      <c r="F607" s="16" t="s">
        <v>18</v>
      </c>
      <c r="G607" s="21">
        <v>1</v>
      </c>
      <c r="H607" s="79">
        <v>20000</v>
      </c>
      <c r="I607" s="79">
        <f t="shared" si="25"/>
        <v>3200</v>
      </c>
      <c r="J607" s="79">
        <f t="shared" si="26"/>
        <v>23200</v>
      </c>
    </row>
    <row r="608" spans="2:10" s="23" customFormat="1" ht="37.5" customHeight="1" x14ac:dyDescent="0.25">
      <c r="B608" s="16">
        <v>10</v>
      </c>
      <c r="C608" s="17">
        <v>42281524</v>
      </c>
      <c r="D608" s="16">
        <v>1199030008</v>
      </c>
      <c r="E608" s="19" t="s">
        <v>428</v>
      </c>
      <c r="F608" s="16" t="s">
        <v>18</v>
      </c>
      <c r="G608" s="21">
        <v>1</v>
      </c>
      <c r="H608" s="79">
        <v>1104</v>
      </c>
      <c r="I608" s="79">
        <f t="shared" si="25"/>
        <v>176.64000000000001</v>
      </c>
      <c r="J608" s="79">
        <f t="shared" si="26"/>
        <v>1280.6400000000001</v>
      </c>
    </row>
    <row r="609" spans="2:10" s="23" customFormat="1" ht="37.5" customHeight="1" x14ac:dyDescent="0.25">
      <c r="B609" s="16">
        <v>11</v>
      </c>
      <c r="C609" s="17">
        <v>42281808</v>
      </c>
      <c r="D609" s="16">
        <v>1134010022</v>
      </c>
      <c r="E609" s="19" t="s">
        <v>429</v>
      </c>
      <c r="F609" s="16" t="s">
        <v>18</v>
      </c>
      <c r="G609" s="21">
        <v>1</v>
      </c>
      <c r="H609" s="79">
        <v>662000</v>
      </c>
      <c r="I609" s="79">
        <f t="shared" si="25"/>
        <v>105920</v>
      </c>
      <c r="J609" s="79">
        <f t="shared" si="26"/>
        <v>767920</v>
      </c>
    </row>
    <row r="610" spans="2:10" s="23" customFormat="1" ht="37.5" customHeight="1" x14ac:dyDescent="0.25">
      <c r="B610" s="16">
        <v>12</v>
      </c>
      <c r="C610" s="17">
        <v>42281808</v>
      </c>
      <c r="D610" s="16">
        <v>1134010024</v>
      </c>
      <c r="E610" s="19" t="s">
        <v>430</v>
      </c>
      <c r="F610" s="16" t="s">
        <v>18</v>
      </c>
      <c r="G610" s="21">
        <v>1</v>
      </c>
      <c r="H610" s="79">
        <v>159000</v>
      </c>
      <c r="I610" s="79">
        <f t="shared" si="25"/>
        <v>25440</v>
      </c>
      <c r="J610" s="79">
        <f t="shared" si="26"/>
        <v>184440</v>
      </c>
    </row>
    <row r="611" spans="2:10" s="23" customFormat="1" ht="47.25" customHeight="1" x14ac:dyDescent="0.25">
      <c r="B611" s="16">
        <v>13</v>
      </c>
      <c r="C611" s="17">
        <v>42281524</v>
      </c>
      <c r="D611" s="16">
        <v>1199030027</v>
      </c>
      <c r="E611" s="19" t="s">
        <v>1079</v>
      </c>
      <c r="F611" s="16" t="s">
        <v>18</v>
      </c>
      <c r="G611" s="21">
        <v>1</v>
      </c>
      <c r="H611" s="79">
        <v>312000</v>
      </c>
      <c r="I611" s="79">
        <f t="shared" si="25"/>
        <v>49920</v>
      </c>
      <c r="J611" s="79">
        <f t="shared" si="26"/>
        <v>361920</v>
      </c>
    </row>
    <row r="612" spans="2:10" s="23" customFormat="1" ht="43.5" customHeight="1" x14ac:dyDescent="0.25">
      <c r="B612" s="16">
        <v>14</v>
      </c>
      <c r="C612" s="17">
        <v>42281524</v>
      </c>
      <c r="D612" s="16">
        <v>1199030015</v>
      </c>
      <c r="E612" s="19" t="s">
        <v>431</v>
      </c>
      <c r="F612" s="16" t="s">
        <v>18</v>
      </c>
      <c r="G612" s="21">
        <v>1</v>
      </c>
      <c r="H612" s="79">
        <v>139000</v>
      </c>
      <c r="I612" s="79">
        <f t="shared" si="25"/>
        <v>22240</v>
      </c>
      <c r="J612" s="79">
        <f t="shared" si="26"/>
        <v>161240</v>
      </c>
    </row>
    <row r="613" spans="2:10" x14ac:dyDescent="0.25">
      <c r="B613" s="226" t="s">
        <v>49</v>
      </c>
      <c r="C613" s="226"/>
      <c r="D613" s="226"/>
      <c r="E613" s="226"/>
      <c r="F613" s="43"/>
      <c r="G613" s="43"/>
      <c r="H613" s="44"/>
      <c r="I613" s="44"/>
      <c r="J613" s="48">
        <f>SUM(J599:J612)</f>
        <v>2594530.2400000002</v>
      </c>
    </row>
    <row r="616" spans="2:10" x14ac:dyDescent="0.25">
      <c r="B616" s="11" t="s">
        <v>50</v>
      </c>
      <c r="C616" s="41">
        <v>55</v>
      </c>
      <c r="D616" s="224" t="s">
        <v>432</v>
      </c>
      <c r="E616" s="225"/>
      <c r="F616" s="148">
        <v>5000000</v>
      </c>
    </row>
    <row r="617" spans="2:10" ht="25.5" x14ac:dyDescent="0.25">
      <c r="B617" s="11" t="s">
        <v>8</v>
      </c>
      <c r="C617" s="11" t="s">
        <v>9</v>
      </c>
      <c r="D617" s="11" t="s">
        <v>10</v>
      </c>
      <c r="E617" s="45" t="s">
        <v>11</v>
      </c>
      <c r="F617" s="11" t="s">
        <v>12</v>
      </c>
      <c r="G617" s="11" t="s">
        <v>13</v>
      </c>
      <c r="H617" s="37" t="s">
        <v>14</v>
      </c>
      <c r="I617" s="37" t="s">
        <v>15</v>
      </c>
      <c r="J617" s="37" t="s">
        <v>16</v>
      </c>
    </row>
    <row r="618" spans="2:10" s="23" customFormat="1" x14ac:dyDescent="0.25">
      <c r="B618" s="16">
        <v>9</v>
      </c>
      <c r="C618" s="17">
        <v>42281902</v>
      </c>
      <c r="D618" s="24">
        <v>1196491347</v>
      </c>
      <c r="E618" s="19" t="s">
        <v>433</v>
      </c>
      <c r="F618" s="16" t="s">
        <v>18</v>
      </c>
      <c r="G618" s="21">
        <v>1</v>
      </c>
      <c r="H618" s="79">
        <v>2945</v>
      </c>
      <c r="I618" s="79">
        <f>+H618*16%</f>
        <v>471.2</v>
      </c>
      <c r="J618" s="79">
        <f>+I618+H618</f>
        <v>3416.2</v>
      </c>
    </row>
    <row r="619" spans="2:10" s="23" customFormat="1" x14ac:dyDescent="0.25">
      <c r="B619" s="16">
        <v>10</v>
      </c>
      <c r="C619" s="17">
        <v>42281902</v>
      </c>
      <c r="D619" s="24">
        <v>1196491348</v>
      </c>
      <c r="E619" s="19" t="s">
        <v>434</v>
      </c>
      <c r="F619" s="16" t="s">
        <v>18</v>
      </c>
      <c r="G619" s="21">
        <v>1</v>
      </c>
      <c r="H619" s="79">
        <v>2945</v>
      </c>
      <c r="I619" s="79">
        <f>+H619*16%</f>
        <v>471.2</v>
      </c>
      <c r="J619" s="79">
        <f>+I619+H619</f>
        <v>3416.2</v>
      </c>
    </row>
    <row r="620" spans="2:10" x14ac:dyDescent="0.25">
      <c r="B620" s="226" t="s">
        <v>49</v>
      </c>
      <c r="C620" s="226"/>
      <c r="D620" s="226"/>
      <c r="E620" s="226"/>
      <c r="F620" s="43"/>
      <c r="G620" s="87"/>
      <c r="H620" s="79"/>
      <c r="I620" s="79"/>
      <c r="J620" s="82">
        <f>SUM(J618:J619)</f>
        <v>6832.4</v>
      </c>
    </row>
    <row r="621" spans="2:10" x14ac:dyDescent="0.25">
      <c r="H621" s="64"/>
      <c r="I621" s="64"/>
      <c r="J621" s="64"/>
    </row>
    <row r="622" spans="2:10" x14ac:dyDescent="0.25">
      <c r="H622" s="64"/>
      <c r="I622" s="64"/>
      <c r="J622" s="64"/>
    </row>
    <row r="623" spans="2:10" x14ac:dyDescent="0.25">
      <c r="B623" s="11" t="s">
        <v>50</v>
      </c>
      <c r="C623" s="41">
        <v>56</v>
      </c>
      <c r="D623" s="224" t="s">
        <v>435</v>
      </c>
      <c r="E623" s="225"/>
      <c r="F623" s="148">
        <v>40000000</v>
      </c>
      <c r="H623" s="64"/>
      <c r="I623" s="64"/>
      <c r="J623" s="64"/>
    </row>
    <row r="624" spans="2:10" ht="25.5" x14ac:dyDescent="0.25">
      <c r="B624" s="11" t="s">
        <v>8</v>
      </c>
      <c r="C624" s="11" t="s">
        <v>9</v>
      </c>
      <c r="D624" s="11" t="s">
        <v>10</v>
      </c>
      <c r="E624" s="45" t="s">
        <v>11</v>
      </c>
      <c r="F624" s="11" t="s">
        <v>12</v>
      </c>
      <c r="G624" s="88" t="s">
        <v>13</v>
      </c>
      <c r="H624" s="37" t="s">
        <v>14</v>
      </c>
      <c r="I624" s="37" t="s">
        <v>15</v>
      </c>
      <c r="J624" s="37" t="s">
        <v>16</v>
      </c>
    </row>
    <row r="625" spans="2:10" s="23" customFormat="1" ht="41.25" customHeight="1" x14ac:dyDescent="0.25">
      <c r="B625" s="16">
        <v>11</v>
      </c>
      <c r="C625" s="17">
        <v>42291500</v>
      </c>
      <c r="D625" s="16">
        <v>1176090701</v>
      </c>
      <c r="E625" s="248" t="s">
        <v>1111</v>
      </c>
      <c r="F625" s="16" t="s">
        <v>436</v>
      </c>
      <c r="G625" s="21">
        <v>1</v>
      </c>
      <c r="H625" s="79">
        <v>55695</v>
      </c>
      <c r="I625" s="79">
        <v>0</v>
      </c>
      <c r="J625" s="79">
        <f>H625</f>
        <v>55695</v>
      </c>
    </row>
    <row r="626" spans="2:10" s="23" customFormat="1" ht="41.25" customHeight="1" x14ac:dyDescent="0.25">
      <c r="B626" s="16">
        <v>12</v>
      </c>
      <c r="C626" s="17">
        <v>42291500</v>
      </c>
      <c r="D626" s="16">
        <v>1176090710</v>
      </c>
      <c r="E626" s="248" t="s">
        <v>1112</v>
      </c>
      <c r="F626" s="16" t="s">
        <v>436</v>
      </c>
      <c r="G626" s="21">
        <v>1</v>
      </c>
      <c r="H626" s="79">
        <v>74221</v>
      </c>
      <c r="I626" s="79">
        <v>0</v>
      </c>
      <c r="J626" s="79">
        <f>H626</f>
        <v>74221</v>
      </c>
    </row>
    <row r="627" spans="2:10" s="23" customFormat="1" ht="41.25" customHeight="1" x14ac:dyDescent="0.25">
      <c r="B627" s="16">
        <v>13</v>
      </c>
      <c r="C627" s="17">
        <v>42291500</v>
      </c>
      <c r="D627" s="16">
        <v>1176090712</v>
      </c>
      <c r="E627" s="248" t="s">
        <v>1113</v>
      </c>
      <c r="F627" s="16" t="s">
        <v>436</v>
      </c>
      <c r="G627" s="21">
        <v>1</v>
      </c>
      <c r="H627" s="79">
        <v>92143</v>
      </c>
      <c r="I627" s="79">
        <v>0</v>
      </c>
      <c r="J627" s="79">
        <f>H627</f>
        <v>92143</v>
      </c>
    </row>
    <row r="628" spans="2:10" s="23" customFormat="1" ht="41.25" customHeight="1" x14ac:dyDescent="0.25">
      <c r="B628" s="16">
        <v>14</v>
      </c>
      <c r="C628" s="17">
        <v>42291500</v>
      </c>
      <c r="D628" s="16">
        <v>1176090704</v>
      </c>
      <c r="E628" s="248" t="s">
        <v>1114</v>
      </c>
      <c r="F628" s="16" t="s">
        <v>436</v>
      </c>
      <c r="G628" s="21">
        <v>1</v>
      </c>
      <c r="H628" s="79">
        <v>111921</v>
      </c>
      <c r="I628" s="79">
        <v>0</v>
      </c>
      <c r="J628" s="79">
        <f>H628</f>
        <v>111921</v>
      </c>
    </row>
    <row r="629" spans="2:10" s="23" customFormat="1" x14ac:dyDescent="0.25">
      <c r="B629" s="227" t="s">
        <v>49</v>
      </c>
      <c r="C629" s="227"/>
      <c r="D629" s="227"/>
      <c r="E629" s="227"/>
      <c r="F629" s="21"/>
      <c r="G629" s="21"/>
      <c r="H629" s="22"/>
      <c r="I629" s="22"/>
      <c r="J629" s="60">
        <f>SUBTOTAL(9,J625:J628)</f>
        <v>333980</v>
      </c>
    </row>
    <row r="631" spans="2:10" ht="25.5" customHeight="1" x14ac:dyDescent="0.25">
      <c r="B631" s="11" t="s">
        <v>50</v>
      </c>
      <c r="C631" s="41">
        <v>57</v>
      </c>
      <c r="D631" s="220" t="s">
        <v>437</v>
      </c>
      <c r="E631" s="221"/>
      <c r="F631" s="148">
        <v>1542000000</v>
      </c>
    </row>
    <row r="632" spans="2:10" ht="25.5" x14ac:dyDescent="0.25">
      <c r="B632" s="11" t="s">
        <v>8</v>
      </c>
      <c r="C632" s="11" t="s">
        <v>9</v>
      </c>
      <c r="D632" s="11" t="s">
        <v>10</v>
      </c>
      <c r="E632" s="45" t="s">
        <v>11</v>
      </c>
      <c r="F632" s="11" t="s">
        <v>12</v>
      </c>
      <c r="G632" s="88" t="s">
        <v>13</v>
      </c>
      <c r="H632" s="37" t="s">
        <v>14</v>
      </c>
      <c r="I632" s="37" t="s">
        <v>15</v>
      </c>
      <c r="J632" s="37" t="s">
        <v>16</v>
      </c>
    </row>
    <row r="633" spans="2:10" s="23" customFormat="1" ht="38.25" customHeight="1" x14ac:dyDescent="0.25">
      <c r="B633" s="16">
        <v>1</v>
      </c>
      <c r="C633" s="17">
        <v>42281524</v>
      </c>
      <c r="D633" s="16">
        <v>1196490956</v>
      </c>
      <c r="E633" s="19" t="s">
        <v>438</v>
      </c>
      <c r="F633" s="16" t="s">
        <v>439</v>
      </c>
      <c r="G633" s="89">
        <v>1</v>
      </c>
      <c r="H633" s="79">
        <v>7216.25</v>
      </c>
      <c r="I633" s="79">
        <v>1154.6000000000001</v>
      </c>
      <c r="J633" s="79">
        <f t="shared" ref="J633:J652" si="27">+I633+H633</f>
        <v>8370.85</v>
      </c>
    </row>
    <row r="634" spans="2:10" s="23" customFormat="1" ht="30" customHeight="1" x14ac:dyDescent="0.25">
      <c r="B634" s="16">
        <v>2</v>
      </c>
      <c r="C634" s="17">
        <v>42281524</v>
      </c>
      <c r="D634" s="16">
        <v>1196490957</v>
      </c>
      <c r="E634" s="19" t="s">
        <v>440</v>
      </c>
      <c r="F634" s="16" t="s">
        <v>439</v>
      </c>
      <c r="G634" s="21">
        <v>1</v>
      </c>
      <c r="H634" s="79">
        <v>7216.25</v>
      </c>
      <c r="I634" s="79">
        <v>1154.6000000000001</v>
      </c>
      <c r="J634" s="79">
        <f t="shared" si="27"/>
        <v>8370.85</v>
      </c>
    </row>
    <row r="635" spans="2:10" s="23" customFormat="1" ht="30" customHeight="1" x14ac:dyDescent="0.25">
      <c r="B635" s="16">
        <v>3</v>
      </c>
      <c r="C635" s="17">
        <v>42281524</v>
      </c>
      <c r="D635" s="16">
        <v>1196490955</v>
      </c>
      <c r="E635" s="19" t="s">
        <v>441</v>
      </c>
      <c r="F635" s="16" t="s">
        <v>439</v>
      </c>
      <c r="G635" s="21">
        <v>1</v>
      </c>
      <c r="H635" s="79">
        <v>7216.25</v>
      </c>
      <c r="I635" s="79">
        <v>1154.6000000000001</v>
      </c>
      <c r="J635" s="79">
        <f t="shared" si="27"/>
        <v>8370.85</v>
      </c>
    </row>
    <row r="636" spans="2:10" s="23" customFormat="1" ht="23.25" customHeight="1" x14ac:dyDescent="0.25">
      <c r="B636" s="16">
        <v>4</v>
      </c>
      <c r="C636" s="17">
        <v>42281524</v>
      </c>
      <c r="D636" s="16">
        <v>1196490474</v>
      </c>
      <c r="E636" s="19" t="s">
        <v>442</v>
      </c>
      <c r="F636" s="16" t="s">
        <v>439</v>
      </c>
      <c r="G636" s="21">
        <v>1</v>
      </c>
      <c r="H636" s="79">
        <v>58539.6</v>
      </c>
      <c r="I636" s="79">
        <v>9366.3359999999993</v>
      </c>
      <c r="J636" s="79">
        <f t="shared" si="27"/>
        <v>67905.936000000002</v>
      </c>
    </row>
    <row r="637" spans="2:10" s="23" customFormat="1" ht="38.25" customHeight="1" x14ac:dyDescent="0.25">
      <c r="B637" s="16">
        <v>5</v>
      </c>
      <c r="C637" s="17">
        <v>42281527</v>
      </c>
      <c r="D637" s="16">
        <v>1196490100</v>
      </c>
      <c r="E637" s="19" t="s">
        <v>443</v>
      </c>
      <c r="F637" s="16" t="s">
        <v>18</v>
      </c>
      <c r="G637" s="21">
        <v>1</v>
      </c>
      <c r="H637" s="79">
        <v>441600</v>
      </c>
      <c r="I637" s="79">
        <v>70656</v>
      </c>
      <c r="J637" s="79">
        <f t="shared" si="27"/>
        <v>512256</v>
      </c>
    </row>
    <row r="638" spans="2:10" s="23" customFormat="1" ht="38.25" customHeight="1" x14ac:dyDescent="0.25">
      <c r="B638" s="16">
        <v>6</v>
      </c>
      <c r="C638" s="17">
        <v>42281527</v>
      </c>
      <c r="D638" s="16">
        <v>1196490951</v>
      </c>
      <c r="E638" s="19" t="s">
        <v>444</v>
      </c>
      <c r="F638" s="16" t="s">
        <v>18</v>
      </c>
      <c r="G638" s="21">
        <v>1</v>
      </c>
      <c r="H638" s="79">
        <v>504000</v>
      </c>
      <c r="I638" s="79">
        <v>80640</v>
      </c>
      <c r="J638" s="79">
        <f t="shared" si="27"/>
        <v>584640</v>
      </c>
    </row>
    <row r="639" spans="2:10" s="23" customFormat="1" ht="38.25" customHeight="1" x14ac:dyDescent="0.25">
      <c r="B639" s="16">
        <v>7</v>
      </c>
      <c r="C639" s="17">
        <v>42281807</v>
      </c>
      <c r="D639" s="16">
        <v>1196490972</v>
      </c>
      <c r="E639" s="19" t="s">
        <v>445</v>
      </c>
      <c r="F639" s="16" t="s">
        <v>439</v>
      </c>
      <c r="G639" s="21">
        <v>1</v>
      </c>
      <c r="H639" s="79">
        <v>98288.75</v>
      </c>
      <c r="I639" s="79">
        <v>15726.2</v>
      </c>
      <c r="J639" s="79">
        <f t="shared" si="27"/>
        <v>114014.95</v>
      </c>
    </row>
    <row r="640" spans="2:10" s="23" customFormat="1" ht="38.25" customHeight="1" x14ac:dyDescent="0.25">
      <c r="B640" s="16">
        <v>8</v>
      </c>
      <c r="C640" s="17" t="s">
        <v>413</v>
      </c>
      <c r="D640" s="16">
        <v>1199030110</v>
      </c>
      <c r="E640" s="19" t="s">
        <v>446</v>
      </c>
      <c r="F640" s="16" t="s">
        <v>447</v>
      </c>
      <c r="G640" s="21">
        <v>1</v>
      </c>
      <c r="H640" s="79">
        <v>174720</v>
      </c>
      <c r="I640" s="79">
        <v>27955.200000000001</v>
      </c>
      <c r="J640" s="79">
        <f t="shared" si="27"/>
        <v>202675.20000000001</v>
      </c>
    </row>
    <row r="641" spans="2:10" s="23" customFormat="1" ht="33" customHeight="1" x14ac:dyDescent="0.25">
      <c r="B641" s="16">
        <v>9</v>
      </c>
      <c r="C641" s="17">
        <v>42281524</v>
      </c>
      <c r="D641" s="16">
        <v>1196490954</v>
      </c>
      <c r="E641" s="19" t="s">
        <v>448</v>
      </c>
      <c r="F641" s="16" t="s">
        <v>439</v>
      </c>
      <c r="G641" s="21">
        <v>1</v>
      </c>
      <c r="H641" s="79">
        <v>16400</v>
      </c>
      <c r="I641" s="79">
        <v>2624</v>
      </c>
      <c r="J641" s="79">
        <f t="shared" si="27"/>
        <v>19024</v>
      </c>
    </row>
    <row r="642" spans="2:10" s="23" customFormat="1" ht="33" customHeight="1" x14ac:dyDescent="0.25">
      <c r="B642" s="16">
        <v>10</v>
      </c>
      <c r="C642" s="17">
        <v>42281803</v>
      </c>
      <c r="D642" s="16">
        <v>1196490953</v>
      </c>
      <c r="E642" s="19" t="s">
        <v>449</v>
      </c>
      <c r="F642" s="16" t="s">
        <v>18</v>
      </c>
      <c r="G642" s="21">
        <v>1</v>
      </c>
      <c r="H642" s="79">
        <v>23875</v>
      </c>
      <c r="I642" s="79">
        <v>3820</v>
      </c>
      <c r="J642" s="79">
        <f t="shared" si="27"/>
        <v>27695</v>
      </c>
    </row>
    <row r="643" spans="2:10" s="23" customFormat="1" ht="33" customHeight="1" x14ac:dyDescent="0.25">
      <c r="B643" s="16">
        <v>11</v>
      </c>
      <c r="C643" s="17">
        <v>42281803</v>
      </c>
      <c r="D643" s="16">
        <v>1196490398</v>
      </c>
      <c r="E643" s="19" t="s">
        <v>450</v>
      </c>
      <c r="F643" s="16" t="s">
        <v>451</v>
      </c>
      <c r="G643" s="21">
        <v>1</v>
      </c>
      <c r="H643" s="79">
        <v>684000</v>
      </c>
      <c r="I643" s="79">
        <v>109440</v>
      </c>
      <c r="J643" s="79">
        <f t="shared" si="27"/>
        <v>793440</v>
      </c>
    </row>
    <row r="644" spans="2:10" s="23" customFormat="1" ht="33" customHeight="1" x14ac:dyDescent="0.25">
      <c r="B644" s="16">
        <v>12</v>
      </c>
      <c r="C644" s="17">
        <v>42281916</v>
      </c>
      <c r="D644" s="16">
        <v>1196490444</v>
      </c>
      <c r="E644" s="19" t="s">
        <v>452</v>
      </c>
      <c r="F644" s="16" t="s">
        <v>453</v>
      </c>
      <c r="G644" s="21">
        <v>1</v>
      </c>
      <c r="H644" s="79">
        <v>50379.6</v>
      </c>
      <c r="I644" s="79">
        <v>8060.7359999999999</v>
      </c>
      <c r="J644" s="79">
        <f t="shared" si="27"/>
        <v>58440.335999999996</v>
      </c>
    </row>
    <row r="645" spans="2:10" s="23" customFormat="1" ht="23.25" customHeight="1" x14ac:dyDescent="0.25">
      <c r="B645" s="16">
        <v>13</v>
      </c>
      <c r="C645" s="17">
        <v>42281916</v>
      </c>
      <c r="D645" s="16">
        <v>1196490959</v>
      </c>
      <c r="E645" s="19" t="s">
        <v>454</v>
      </c>
      <c r="F645" s="16" t="s">
        <v>436</v>
      </c>
      <c r="G645" s="21">
        <v>1</v>
      </c>
      <c r="H645" s="79">
        <v>187488</v>
      </c>
      <c r="I645" s="79">
        <v>29998.080000000002</v>
      </c>
      <c r="J645" s="79">
        <f t="shared" si="27"/>
        <v>217486.08000000002</v>
      </c>
    </row>
    <row r="646" spans="2:10" s="23" customFormat="1" ht="27.75" customHeight="1" x14ac:dyDescent="0.25">
      <c r="B646" s="16">
        <v>14</v>
      </c>
      <c r="C646" s="17">
        <v>42281916</v>
      </c>
      <c r="D646" s="16">
        <v>1196490967</v>
      </c>
      <c r="E646" s="19" t="s">
        <v>455</v>
      </c>
      <c r="F646" s="16" t="s">
        <v>436</v>
      </c>
      <c r="G646" s="21">
        <v>1</v>
      </c>
      <c r="H646" s="79">
        <v>279237.59999999998</v>
      </c>
      <c r="I646" s="79">
        <v>44678.015999999996</v>
      </c>
      <c r="J646" s="79">
        <f t="shared" si="27"/>
        <v>323915.61599999998</v>
      </c>
    </row>
    <row r="647" spans="2:10" s="23" customFormat="1" ht="33" customHeight="1" x14ac:dyDescent="0.25">
      <c r="B647" s="16">
        <v>15</v>
      </c>
      <c r="C647" s="17">
        <v>42281916</v>
      </c>
      <c r="D647" s="16">
        <v>1196490968</v>
      </c>
      <c r="E647" s="19" t="s">
        <v>456</v>
      </c>
      <c r="F647" s="16" t="s">
        <v>436</v>
      </c>
      <c r="G647" s="21">
        <v>1</v>
      </c>
      <c r="H647" s="79">
        <v>398910</v>
      </c>
      <c r="I647" s="79">
        <v>63825.599999999999</v>
      </c>
      <c r="J647" s="79">
        <f t="shared" si="27"/>
        <v>462735.6</v>
      </c>
    </row>
    <row r="648" spans="2:10" s="23" customFormat="1" ht="33" customHeight="1" x14ac:dyDescent="0.25">
      <c r="B648" s="16">
        <v>16</v>
      </c>
      <c r="C648" s="17">
        <v>42281916</v>
      </c>
      <c r="D648" s="16">
        <v>1196490969</v>
      </c>
      <c r="E648" s="19" t="s">
        <v>457</v>
      </c>
      <c r="F648" s="16" t="s">
        <v>458</v>
      </c>
      <c r="G648" s="21">
        <v>1</v>
      </c>
      <c r="H648" s="79">
        <v>414866.39999999997</v>
      </c>
      <c r="I648" s="79">
        <v>66378.623999999996</v>
      </c>
      <c r="J648" s="79">
        <f t="shared" si="27"/>
        <v>481245.02399999998</v>
      </c>
    </row>
    <row r="649" spans="2:10" s="23" customFormat="1" ht="26.25" customHeight="1" x14ac:dyDescent="0.25">
      <c r="B649" s="16">
        <v>17</v>
      </c>
      <c r="C649" s="17">
        <v>42281916</v>
      </c>
      <c r="D649" s="16">
        <v>1196490970</v>
      </c>
      <c r="E649" s="19" t="s">
        <v>459</v>
      </c>
      <c r="F649" s="16" t="s">
        <v>436</v>
      </c>
      <c r="G649" s="21">
        <v>1</v>
      </c>
      <c r="H649" s="79">
        <v>558474</v>
      </c>
      <c r="I649" s="79">
        <v>89355.839999999997</v>
      </c>
      <c r="J649" s="79">
        <f t="shared" si="27"/>
        <v>647829.84</v>
      </c>
    </row>
    <row r="650" spans="2:10" s="23" customFormat="1" ht="24.75" customHeight="1" x14ac:dyDescent="0.25">
      <c r="B650" s="16">
        <v>18</v>
      </c>
      <c r="C650" s="17">
        <v>42281916</v>
      </c>
      <c r="D650" s="16">
        <v>1196490971</v>
      </c>
      <c r="E650" s="19" t="s">
        <v>460</v>
      </c>
      <c r="F650" s="16" t="s">
        <v>436</v>
      </c>
      <c r="G650" s="21">
        <v>1</v>
      </c>
      <c r="H650" s="79">
        <v>824414.4</v>
      </c>
      <c r="I650" s="79">
        <v>131906.304</v>
      </c>
      <c r="J650" s="79">
        <f t="shared" si="27"/>
        <v>956320.70400000003</v>
      </c>
    </row>
    <row r="651" spans="2:10" s="23" customFormat="1" ht="33" customHeight="1" x14ac:dyDescent="0.25">
      <c r="B651" s="16">
        <v>19</v>
      </c>
      <c r="C651" s="17">
        <v>42281916</v>
      </c>
      <c r="D651" s="16">
        <v>1196490958</v>
      </c>
      <c r="E651" s="19" t="s">
        <v>461</v>
      </c>
      <c r="F651" s="16" t="s">
        <v>436</v>
      </c>
      <c r="G651" s="21">
        <v>1</v>
      </c>
      <c r="H651" s="79">
        <v>166698</v>
      </c>
      <c r="I651" s="79">
        <v>26671.68</v>
      </c>
      <c r="J651" s="79">
        <f t="shared" si="27"/>
        <v>193369.68</v>
      </c>
    </row>
    <row r="652" spans="2:10" s="23" customFormat="1" ht="33" customHeight="1" x14ac:dyDescent="0.25">
      <c r="B652" s="16">
        <v>20</v>
      </c>
      <c r="C652" s="17">
        <v>42281806</v>
      </c>
      <c r="D652" s="16">
        <v>1196490888</v>
      </c>
      <c r="E652" s="19" t="s">
        <v>462</v>
      </c>
      <c r="F652" s="16" t="s">
        <v>439</v>
      </c>
      <c r="G652" s="21">
        <v>1</v>
      </c>
      <c r="H652" s="79">
        <v>757.5</v>
      </c>
      <c r="I652" s="79">
        <v>121.2</v>
      </c>
      <c r="J652" s="79">
        <f t="shared" si="27"/>
        <v>878.7</v>
      </c>
    </row>
    <row r="653" spans="2:10" x14ac:dyDescent="0.25">
      <c r="B653" s="226" t="s">
        <v>49</v>
      </c>
      <c r="C653" s="226"/>
      <c r="D653" s="226"/>
      <c r="E653" s="226"/>
      <c r="F653" s="43"/>
      <c r="G653" s="43"/>
      <c r="H653" s="90"/>
      <c r="I653" s="90"/>
      <c r="J653" s="91">
        <f>SUM(J633:J652)</f>
        <v>5688985.216</v>
      </c>
    </row>
    <row r="656" spans="2:10" ht="27.75" customHeight="1" x14ac:dyDescent="0.25">
      <c r="B656" s="11" t="s">
        <v>50</v>
      </c>
      <c r="C656" s="41">
        <v>58</v>
      </c>
      <c r="D656" s="224" t="s">
        <v>463</v>
      </c>
      <c r="E656" s="225"/>
      <c r="F656" s="140">
        <v>122600000</v>
      </c>
    </row>
    <row r="657" spans="2:10" ht="25.5" x14ac:dyDescent="0.25">
      <c r="B657" s="11" t="s">
        <v>8</v>
      </c>
      <c r="C657" s="11" t="s">
        <v>9</v>
      </c>
      <c r="D657" s="11" t="s">
        <v>10</v>
      </c>
      <c r="E657" s="45" t="s">
        <v>11</v>
      </c>
      <c r="F657" s="11" t="s">
        <v>12</v>
      </c>
      <c r="G657" s="88" t="s">
        <v>13</v>
      </c>
      <c r="H657" s="37" t="s">
        <v>14</v>
      </c>
      <c r="I657" s="37" t="s">
        <v>15</v>
      </c>
      <c r="J657" s="37" t="s">
        <v>16</v>
      </c>
    </row>
    <row r="658" spans="2:10" s="23" customFormat="1" x14ac:dyDescent="0.25">
      <c r="B658" s="16">
        <v>1</v>
      </c>
      <c r="C658" s="17" t="s">
        <v>413</v>
      </c>
      <c r="D658" s="16">
        <v>1199030157</v>
      </c>
      <c r="E658" s="19" t="s">
        <v>464</v>
      </c>
      <c r="F658" s="16" t="s">
        <v>18</v>
      </c>
      <c r="G658" s="89">
        <v>1</v>
      </c>
      <c r="H658" s="79">
        <v>142485</v>
      </c>
      <c r="I658" s="79">
        <v>0</v>
      </c>
      <c r="J658" s="79">
        <f>+I658+H658</f>
        <v>142485</v>
      </c>
    </row>
    <row r="659" spans="2:10" s="23" customFormat="1" ht="25.5" x14ac:dyDescent="0.25">
      <c r="B659" s="16">
        <v>2</v>
      </c>
      <c r="C659" s="17">
        <v>42281806</v>
      </c>
      <c r="D659" s="16">
        <v>1199030158</v>
      </c>
      <c r="E659" s="19" t="s">
        <v>465</v>
      </c>
      <c r="F659" s="16" t="s">
        <v>18</v>
      </c>
      <c r="G659" s="89">
        <v>1</v>
      </c>
      <c r="H659" s="79">
        <v>210035.99999999997</v>
      </c>
      <c r="I659" s="79">
        <v>33605.759999999995</v>
      </c>
      <c r="J659" s="79">
        <f>+I659+H659</f>
        <v>243641.75999999995</v>
      </c>
    </row>
    <row r="660" spans="2:10" x14ac:dyDescent="0.25">
      <c r="B660" s="226" t="s">
        <v>49</v>
      </c>
      <c r="C660" s="226"/>
      <c r="D660" s="226"/>
      <c r="E660" s="226"/>
      <c r="F660" s="43"/>
      <c r="G660" s="43"/>
      <c r="H660" s="79"/>
      <c r="I660" s="79"/>
      <c r="J660" s="82">
        <f>SUM(J658:J659)</f>
        <v>386126.75999999995</v>
      </c>
    </row>
    <row r="663" spans="2:10" ht="27" customHeight="1" x14ac:dyDescent="0.25">
      <c r="B663" s="11" t="s">
        <v>50</v>
      </c>
      <c r="C663" s="41">
        <v>59</v>
      </c>
      <c r="D663" s="224" t="s">
        <v>466</v>
      </c>
      <c r="E663" s="225"/>
      <c r="F663" s="140">
        <v>7440000</v>
      </c>
    </row>
    <row r="664" spans="2:10" ht="25.5" x14ac:dyDescent="0.25">
      <c r="B664" s="11" t="s">
        <v>8</v>
      </c>
      <c r="C664" s="11" t="s">
        <v>9</v>
      </c>
      <c r="D664" s="11" t="s">
        <v>10</v>
      </c>
      <c r="E664" s="45" t="s">
        <v>11</v>
      </c>
      <c r="F664" s="11" t="s">
        <v>12</v>
      </c>
      <c r="G664" s="88" t="s">
        <v>13</v>
      </c>
      <c r="H664" s="37" t="s">
        <v>14</v>
      </c>
      <c r="I664" s="37" t="s">
        <v>15</v>
      </c>
      <c r="J664" s="37" t="s">
        <v>16</v>
      </c>
    </row>
    <row r="665" spans="2:10" s="23" customFormat="1" ht="20.25" customHeight="1" x14ac:dyDescent="0.25">
      <c r="B665" s="16">
        <v>1</v>
      </c>
      <c r="C665" s="17">
        <v>42311901</v>
      </c>
      <c r="D665" s="16">
        <v>1196430035</v>
      </c>
      <c r="E665" s="19" t="s">
        <v>467</v>
      </c>
      <c r="F665" s="16" t="s">
        <v>18</v>
      </c>
      <c r="G665" s="21">
        <v>1</v>
      </c>
      <c r="H665" s="79">
        <v>500000</v>
      </c>
      <c r="I665" s="79">
        <v>0</v>
      </c>
      <c r="J665" s="79">
        <v>500000</v>
      </c>
    </row>
    <row r="666" spans="2:10" s="23" customFormat="1" x14ac:dyDescent="0.25">
      <c r="B666" s="16">
        <v>2</v>
      </c>
      <c r="C666" s="17">
        <v>42311901</v>
      </c>
      <c r="D666" s="16">
        <v>1196430049</v>
      </c>
      <c r="E666" s="19" t="s">
        <v>468</v>
      </c>
      <c r="F666" s="16" t="s">
        <v>18</v>
      </c>
      <c r="G666" s="21">
        <v>1</v>
      </c>
      <c r="H666" s="79">
        <v>150000</v>
      </c>
      <c r="I666" s="79">
        <v>0</v>
      </c>
      <c r="J666" s="79">
        <v>150000</v>
      </c>
    </row>
    <row r="667" spans="2:10" x14ac:dyDescent="0.25">
      <c r="B667" s="226" t="s">
        <v>49</v>
      </c>
      <c r="C667" s="226"/>
      <c r="D667" s="226"/>
      <c r="E667" s="226"/>
      <c r="F667" s="43"/>
      <c r="G667" s="43"/>
      <c r="H667" s="79"/>
      <c r="I667" s="79"/>
      <c r="J667" s="82">
        <f>SUM(J665:J666)</f>
        <v>650000</v>
      </c>
    </row>
    <row r="670" spans="2:10" ht="30" customHeight="1" x14ac:dyDescent="0.25">
      <c r="B670" s="11" t="s">
        <v>50</v>
      </c>
      <c r="C670" s="41">
        <v>60</v>
      </c>
      <c r="D670" s="224" t="s">
        <v>469</v>
      </c>
      <c r="E670" s="225"/>
      <c r="F670" s="140">
        <v>155000000</v>
      </c>
    </row>
    <row r="671" spans="2:10" ht="25.5" x14ac:dyDescent="0.25">
      <c r="B671" s="11" t="s">
        <v>8</v>
      </c>
      <c r="C671" s="11" t="s">
        <v>9</v>
      </c>
      <c r="D671" s="11" t="s">
        <v>10</v>
      </c>
      <c r="E671" s="45" t="s">
        <v>11</v>
      </c>
      <c r="F671" s="11" t="s">
        <v>12</v>
      </c>
      <c r="G671" s="88" t="s">
        <v>13</v>
      </c>
      <c r="H671" s="37" t="s">
        <v>14</v>
      </c>
      <c r="I671" s="37" t="s">
        <v>15</v>
      </c>
      <c r="J671" s="37" t="s">
        <v>16</v>
      </c>
    </row>
    <row r="672" spans="2:10" s="23" customFormat="1" ht="49.5" customHeight="1" x14ac:dyDescent="0.25">
      <c r="B672" s="16">
        <v>1</v>
      </c>
      <c r="C672" s="17">
        <v>42241506</v>
      </c>
      <c r="D672" s="16">
        <v>1176020395</v>
      </c>
      <c r="E672" s="19" t="s">
        <v>470</v>
      </c>
      <c r="F672" s="16" t="s">
        <v>18</v>
      </c>
      <c r="G672" s="21">
        <v>1</v>
      </c>
      <c r="H672" s="79">
        <v>14000</v>
      </c>
      <c r="I672" s="79">
        <v>0</v>
      </c>
      <c r="J672" s="79">
        <v>14000</v>
      </c>
    </row>
    <row r="673" spans="2:10" s="23" customFormat="1" ht="38.25" customHeight="1" x14ac:dyDescent="0.25">
      <c r="B673" s="16">
        <v>2</v>
      </c>
      <c r="C673" s="17">
        <v>42241506</v>
      </c>
      <c r="D673" s="16">
        <v>1176020075</v>
      </c>
      <c r="E673" s="19" t="s">
        <v>471</v>
      </c>
      <c r="F673" s="16" t="s">
        <v>18</v>
      </c>
      <c r="G673" s="21">
        <v>1</v>
      </c>
      <c r="H673" s="79">
        <v>14231</v>
      </c>
      <c r="I673" s="79">
        <v>0</v>
      </c>
      <c r="J673" s="79">
        <v>14231</v>
      </c>
    </row>
    <row r="674" spans="2:10" s="23" customFormat="1" ht="40.5" customHeight="1" x14ac:dyDescent="0.25">
      <c r="B674" s="16">
        <v>3</v>
      </c>
      <c r="C674" s="17">
        <v>42241506</v>
      </c>
      <c r="D674" s="16">
        <v>1176020076</v>
      </c>
      <c r="E674" s="19" t="s">
        <v>472</v>
      </c>
      <c r="F674" s="16" t="s">
        <v>18</v>
      </c>
      <c r="G674" s="21">
        <v>1</v>
      </c>
      <c r="H674" s="79">
        <v>14307</v>
      </c>
      <c r="I674" s="79">
        <v>0</v>
      </c>
      <c r="J674" s="79">
        <v>14307</v>
      </c>
    </row>
    <row r="675" spans="2:10" s="23" customFormat="1" ht="30" customHeight="1" x14ac:dyDescent="0.25">
      <c r="B675" s="16">
        <v>4</v>
      </c>
      <c r="C675" s="17">
        <v>42241506</v>
      </c>
      <c r="D675" s="16">
        <v>1199020107</v>
      </c>
      <c r="E675" s="19" t="s">
        <v>473</v>
      </c>
      <c r="F675" s="16" t="s">
        <v>18</v>
      </c>
      <c r="G675" s="21">
        <v>1</v>
      </c>
      <c r="H675" s="79">
        <v>6000</v>
      </c>
      <c r="I675" s="79">
        <v>0</v>
      </c>
      <c r="J675" s="79">
        <f>+H675</f>
        <v>6000</v>
      </c>
    </row>
    <row r="676" spans="2:10" s="23" customFormat="1" ht="30" customHeight="1" x14ac:dyDescent="0.25">
      <c r="B676" s="16">
        <v>5</v>
      </c>
      <c r="C676" s="17">
        <v>42241506</v>
      </c>
      <c r="D676" s="16">
        <v>1199020109</v>
      </c>
      <c r="E676" s="19" t="s">
        <v>474</v>
      </c>
      <c r="F676" s="16" t="s">
        <v>18</v>
      </c>
      <c r="G676" s="21">
        <v>1</v>
      </c>
      <c r="H676" s="79">
        <v>6000</v>
      </c>
      <c r="I676" s="79">
        <v>0</v>
      </c>
      <c r="J676" s="79">
        <f>+H676</f>
        <v>6000</v>
      </c>
    </row>
    <row r="677" spans="2:10" s="23" customFormat="1" ht="30" customHeight="1" x14ac:dyDescent="0.25">
      <c r="B677" s="16">
        <v>6</v>
      </c>
      <c r="C677" s="17">
        <v>42241506</v>
      </c>
      <c r="D677" s="16">
        <v>1199020111</v>
      </c>
      <c r="E677" s="19" t="s">
        <v>475</v>
      </c>
      <c r="F677" s="16" t="s">
        <v>18</v>
      </c>
      <c r="G677" s="21">
        <v>1</v>
      </c>
      <c r="H677" s="79">
        <v>6000</v>
      </c>
      <c r="I677" s="79">
        <v>0</v>
      </c>
      <c r="J677" s="79">
        <f>+H677</f>
        <v>6000</v>
      </c>
    </row>
    <row r="678" spans="2:10" s="23" customFormat="1" ht="30" customHeight="1" x14ac:dyDescent="0.25">
      <c r="B678" s="16">
        <v>7</v>
      </c>
      <c r="C678" s="17">
        <v>42241506</v>
      </c>
      <c r="D678" s="16">
        <v>1199020112</v>
      </c>
      <c r="E678" s="19" t="s">
        <v>476</v>
      </c>
      <c r="F678" s="16" t="s">
        <v>18</v>
      </c>
      <c r="G678" s="21">
        <v>1</v>
      </c>
      <c r="H678" s="79">
        <v>6000</v>
      </c>
      <c r="I678" s="79">
        <v>0</v>
      </c>
      <c r="J678" s="79">
        <f>+H678</f>
        <v>6000</v>
      </c>
    </row>
    <row r="679" spans="2:10" s="23" customFormat="1" ht="35.25" customHeight="1" x14ac:dyDescent="0.25">
      <c r="B679" s="16">
        <v>8</v>
      </c>
      <c r="C679" s="17">
        <v>42241506</v>
      </c>
      <c r="D679" s="16">
        <v>1237690333</v>
      </c>
      <c r="E679" s="19" t="s">
        <v>477</v>
      </c>
      <c r="F679" s="16" t="s">
        <v>18</v>
      </c>
      <c r="G679" s="21">
        <v>1</v>
      </c>
      <c r="H679" s="79">
        <v>23661.792000000001</v>
      </c>
      <c r="I679" s="79">
        <v>0</v>
      </c>
      <c r="J679" s="79">
        <f>+H679+I679</f>
        <v>23661.792000000001</v>
      </c>
    </row>
    <row r="680" spans="2:10" s="23" customFormat="1" ht="38.25" customHeight="1" x14ac:dyDescent="0.25">
      <c r="B680" s="16">
        <v>9</v>
      </c>
      <c r="C680" s="17">
        <v>42241506</v>
      </c>
      <c r="D680" s="16">
        <v>1237690334</v>
      </c>
      <c r="E680" s="19" t="s">
        <v>478</v>
      </c>
      <c r="F680" s="16" t="s">
        <v>18</v>
      </c>
      <c r="G680" s="21">
        <v>1</v>
      </c>
      <c r="H680" s="79">
        <v>29738.357</v>
      </c>
      <c r="I680" s="79">
        <v>0</v>
      </c>
      <c r="J680" s="79">
        <f>+H680+I680</f>
        <v>29738.357</v>
      </c>
    </row>
    <row r="681" spans="2:10" s="23" customFormat="1" ht="30" customHeight="1" x14ac:dyDescent="0.25">
      <c r="B681" s="16">
        <v>10</v>
      </c>
      <c r="C681" s="17">
        <v>42241506</v>
      </c>
      <c r="D681" s="16">
        <v>1237690335</v>
      </c>
      <c r="E681" s="19" t="s">
        <v>479</v>
      </c>
      <c r="F681" s="16" t="s">
        <v>18</v>
      </c>
      <c r="G681" s="21">
        <v>1</v>
      </c>
      <c r="H681" s="79">
        <v>35000</v>
      </c>
      <c r="I681" s="79">
        <v>0</v>
      </c>
      <c r="J681" s="79">
        <f>+H681+I681</f>
        <v>35000</v>
      </c>
    </row>
    <row r="682" spans="2:10" ht="21.75" customHeight="1" x14ac:dyDescent="0.25">
      <c r="B682" s="226" t="s">
        <v>49</v>
      </c>
      <c r="C682" s="226"/>
      <c r="D682" s="226"/>
      <c r="E682" s="226"/>
      <c r="F682" s="43"/>
      <c r="G682" s="43"/>
      <c r="H682" s="44"/>
      <c r="I682" s="44"/>
      <c r="J682" s="82">
        <f>SUBTOTAL(9,J672:J681)</f>
        <v>154938.149</v>
      </c>
    </row>
    <row r="685" spans="2:10" ht="30" customHeight="1" x14ac:dyDescent="0.25">
      <c r="B685" s="11" t="s">
        <v>50</v>
      </c>
      <c r="C685" s="41">
        <v>61</v>
      </c>
      <c r="D685" s="224" t="s">
        <v>480</v>
      </c>
      <c r="E685" s="225"/>
      <c r="F685" s="140">
        <v>205000000</v>
      </c>
    </row>
    <row r="686" spans="2:10" ht="25.5" x14ac:dyDescent="0.25">
      <c r="B686" s="11" t="s">
        <v>8</v>
      </c>
      <c r="C686" s="11" t="s">
        <v>9</v>
      </c>
      <c r="D686" s="11" t="s">
        <v>10</v>
      </c>
      <c r="E686" s="45" t="s">
        <v>11</v>
      </c>
      <c r="F686" s="11" t="s">
        <v>12</v>
      </c>
      <c r="G686" s="88" t="s">
        <v>13</v>
      </c>
      <c r="H686" s="37" t="s">
        <v>14</v>
      </c>
      <c r="I686" s="37" t="s">
        <v>15</v>
      </c>
      <c r="J686" s="37" t="s">
        <v>16</v>
      </c>
    </row>
    <row r="687" spans="2:10" s="23" customFormat="1" ht="49.5" customHeight="1" x14ac:dyDescent="0.25">
      <c r="B687" s="16">
        <v>1</v>
      </c>
      <c r="C687" s="17">
        <v>42291613</v>
      </c>
      <c r="D687" s="16">
        <v>1196491030</v>
      </c>
      <c r="E687" s="19" t="s">
        <v>481</v>
      </c>
      <c r="F687" s="16" t="s">
        <v>18</v>
      </c>
      <c r="G687" s="21">
        <v>1</v>
      </c>
      <c r="H687" s="92">
        <v>503246</v>
      </c>
      <c r="I687" s="92">
        <f>+H687*0.16</f>
        <v>80519.360000000001</v>
      </c>
      <c r="J687" s="92">
        <f>+H687+I687</f>
        <v>583765.36</v>
      </c>
    </row>
    <row r="688" spans="2:10" s="23" customFormat="1" ht="49.5" customHeight="1" x14ac:dyDescent="0.25">
      <c r="B688" s="16">
        <v>2</v>
      </c>
      <c r="C688" s="17">
        <v>42291613</v>
      </c>
      <c r="D688" s="16">
        <v>1196491029</v>
      </c>
      <c r="E688" s="19" t="s">
        <v>482</v>
      </c>
      <c r="F688" s="16" t="s">
        <v>18</v>
      </c>
      <c r="G688" s="21">
        <v>1</v>
      </c>
      <c r="H688" s="92">
        <v>503246</v>
      </c>
      <c r="I688" s="92">
        <f t="shared" ref="I688:I699" si="28">+H688*0.16</f>
        <v>80519.360000000001</v>
      </c>
      <c r="J688" s="92">
        <f t="shared" ref="J688:J699" si="29">+H688+I688</f>
        <v>583765.36</v>
      </c>
    </row>
    <row r="689" spans="2:10" s="23" customFormat="1" ht="49.5" customHeight="1" x14ac:dyDescent="0.25">
      <c r="B689" s="16">
        <v>3</v>
      </c>
      <c r="C689" s="17">
        <v>42291613</v>
      </c>
      <c r="D689" s="16">
        <v>1197011114</v>
      </c>
      <c r="E689" s="19" t="s">
        <v>483</v>
      </c>
      <c r="F689" s="16" t="s">
        <v>18</v>
      </c>
      <c r="G689" s="21">
        <v>1</v>
      </c>
      <c r="H689" s="92">
        <v>503246</v>
      </c>
      <c r="I689" s="92">
        <f t="shared" si="28"/>
        <v>80519.360000000001</v>
      </c>
      <c r="J689" s="92">
        <f t="shared" si="29"/>
        <v>583765.36</v>
      </c>
    </row>
    <row r="690" spans="2:10" s="23" customFormat="1" ht="49.5" customHeight="1" x14ac:dyDescent="0.25">
      <c r="B690" s="16">
        <v>4</v>
      </c>
      <c r="C690" s="17">
        <v>42291613</v>
      </c>
      <c r="D690" s="16">
        <v>1197011115</v>
      </c>
      <c r="E690" s="19" t="s">
        <v>484</v>
      </c>
      <c r="F690" s="16" t="s">
        <v>18</v>
      </c>
      <c r="G690" s="21">
        <v>1</v>
      </c>
      <c r="H690" s="92">
        <v>503246</v>
      </c>
      <c r="I690" s="92">
        <f t="shared" si="28"/>
        <v>80519.360000000001</v>
      </c>
      <c r="J690" s="92">
        <f t="shared" si="29"/>
        <v>583765.36</v>
      </c>
    </row>
    <row r="691" spans="2:10" s="23" customFormat="1" ht="49.5" customHeight="1" x14ac:dyDescent="0.25">
      <c r="B691" s="16">
        <v>5</v>
      </c>
      <c r="C691" s="17">
        <v>42291613</v>
      </c>
      <c r="D691" s="16">
        <v>1197011118</v>
      </c>
      <c r="E691" s="19" t="s">
        <v>485</v>
      </c>
      <c r="F691" s="16" t="s">
        <v>18</v>
      </c>
      <c r="G691" s="21">
        <v>1</v>
      </c>
      <c r="H691" s="92">
        <v>503246</v>
      </c>
      <c r="I691" s="92">
        <f t="shared" si="28"/>
        <v>80519.360000000001</v>
      </c>
      <c r="J691" s="92">
        <f t="shared" si="29"/>
        <v>583765.36</v>
      </c>
    </row>
    <row r="692" spans="2:10" s="23" customFormat="1" ht="49.5" customHeight="1" x14ac:dyDescent="0.25">
      <c r="B692" s="16">
        <v>6</v>
      </c>
      <c r="C692" s="17">
        <v>42291613</v>
      </c>
      <c r="D692" s="16">
        <v>1197011178</v>
      </c>
      <c r="E692" s="19" t="s">
        <v>486</v>
      </c>
      <c r="F692" s="16" t="s">
        <v>18</v>
      </c>
      <c r="G692" s="21">
        <v>1</v>
      </c>
      <c r="H692" s="92">
        <v>503246</v>
      </c>
      <c r="I692" s="92">
        <f t="shared" si="28"/>
        <v>80519.360000000001</v>
      </c>
      <c r="J692" s="92">
        <f t="shared" si="29"/>
        <v>583765.36</v>
      </c>
    </row>
    <row r="693" spans="2:10" s="23" customFormat="1" ht="49.5" customHeight="1" x14ac:dyDescent="0.25">
      <c r="B693" s="16">
        <v>7</v>
      </c>
      <c r="C693" s="17">
        <v>42291613</v>
      </c>
      <c r="D693" s="16">
        <v>1197011174</v>
      </c>
      <c r="E693" s="19" t="s">
        <v>487</v>
      </c>
      <c r="F693" s="16" t="s">
        <v>18</v>
      </c>
      <c r="G693" s="21">
        <v>1</v>
      </c>
      <c r="H693" s="92">
        <v>503246</v>
      </c>
      <c r="I693" s="92">
        <f t="shared" si="28"/>
        <v>80519.360000000001</v>
      </c>
      <c r="J693" s="92">
        <f t="shared" si="29"/>
        <v>583765.36</v>
      </c>
    </row>
    <row r="694" spans="2:10" s="23" customFormat="1" ht="49.5" customHeight="1" x14ac:dyDescent="0.25">
      <c r="B694" s="16">
        <v>8</v>
      </c>
      <c r="C694" s="17">
        <v>42291613</v>
      </c>
      <c r="D694" s="16">
        <v>1197011181</v>
      </c>
      <c r="E694" s="19" t="s">
        <v>488</v>
      </c>
      <c r="F694" s="16" t="s">
        <v>18</v>
      </c>
      <c r="G694" s="21">
        <v>1</v>
      </c>
      <c r="H694" s="92">
        <v>503246</v>
      </c>
      <c r="I694" s="92">
        <f t="shared" si="28"/>
        <v>80519.360000000001</v>
      </c>
      <c r="J694" s="92">
        <f t="shared" si="29"/>
        <v>583765.36</v>
      </c>
    </row>
    <row r="695" spans="2:10" s="23" customFormat="1" ht="49.5" customHeight="1" x14ac:dyDescent="0.25">
      <c r="B695" s="16">
        <v>9</v>
      </c>
      <c r="C695" s="17">
        <v>42291613</v>
      </c>
      <c r="D695" s="16">
        <v>1196491054</v>
      </c>
      <c r="E695" s="19" t="s">
        <v>489</v>
      </c>
      <c r="F695" s="16" t="s">
        <v>18</v>
      </c>
      <c r="G695" s="21">
        <v>1</v>
      </c>
      <c r="H695" s="92">
        <v>503246</v>
      </c>
      <c r="I695" s="92">
        <f t="shared" si="28"/>
        <v>80519.360000000001</v>
      </c>
      <c r="J695" s="92">
        <f t="shared" si="29"/>
        <v>583765.36</v>
      </c>
    </row>
    <row r="696" spans="2:10" s="23" customFormat="1" ht="49.5" customHeight="1" x14ac:dyDescent="0.25">
      <c r="B696" s="16">
        <v>10</v>
      </c>
      <c r="C696" s="17">
        <v>42291613</v>
      </c>
      <c r="D696" s="16">
        <v>1197011146</v>
      </c>
      <c r="E696" s="19" t="s">
        <v>490</v>
      </c>
      <c r="F696" s="16" t="s">
        <v>18</v>
      </c>
      <c r="G696" s="21">
        <v>1</v>
      </c>
      <c r="H696" s="92">
        <v>503246</v>
      </c>
      <c r="I696" s="92">
        <f t="shared" si="28"/>
        <v>80519.360000000001</v>
      </c>
      <c r="J696" s="92">
        <f t="shared" si="29"/>
        <v>583765.36</v>
      </c>
    </row>
    <row r="697" spans="2:10" s="23" customFormat="1" ht="49.5" customHeight="1" x14ac:dyDescent="0.25">
      <c r="B697" s="16">
        <v>11</v>
      </c>
      <c r="C697" s="17">
        <v>42291613</v>
      </c>
      <c r="D697" s="16">
        <v>1197011117</v>
      </c>
      <c r="E697" s="19" t="s">
        <v>491</v>
      </c>
      <c r="F697" s="16" t="s">
        <v>18</v>
      </c>
      <c r="G697" s="21">
        <v>1</v>
      </c>
      <c r="H697" s="92">
        <v>503246</v>
      </c>
      <c r="I697" s="92">
        <f t="shared" si="28"/>
        <v>80519.360000000001</v>
      </c>
      <c r="J697" s="92">
        <f t="shared" si="29"/>
        <v>583765.36</v>
      </c>
    </row>
    <row r="698" spans="2:10" s="23" customFormat="1" ht="49.5" customHeight="1" x14ac:dyDescent="0.25">
      <c r="B698" s="16">
        <v>12</v>
      </c>
      <c r="C698" s="17">
        <v>42291613</v>
      </c>
      <c r="D698" s="16">
        <v>1197011179</v>
      </c>
      <c r="E698" s="19" t="s">
        <v>492</v>
      </c>
      <c r="F698" s="16" t="s">
        <v>18</v>
      </c>
      <c r="G698" s="21">
        <v>1</v>
      </c>
      <c r="H698" s="92">
        <v>503246</v>
      </c>
      <c r="I698" s="92">
        <f t="shared" si="28"/>
        <v>80519.360000000001</v>
      </c>
      <c r="J698" s="92">
        <f t="shared" si="29"/>
        <v>583765.36</v>
      </c>
    </row>
    <row r="699" spans="2:10" s="23" customFormat="1" ht="49.5" customHeight="1" x14ac:dyDescent="0.25">
      <c r="B699" s="16">
        <v>13</v>
      </c>
      <c r="C699" s="17">
        <v>42291613</v>
      </c>
      <c r="D699" s="16">
        <v>1197011177</v>
      </c>
      <c r="E699" s="19" t="s">
        <v>493</v>
      </c>
      <c r="F699" s="16" t="s">
        <v>18</v>
      </c>
      <c r="G699" s="21">
        <v>1</v>
      </c>
      <c r="H699" s="92">
        <v>503246</v>
      </c>
      <c r="I699" s="92">
        <f t="shared" si="28"/>
        <v>80519.360000000001</v>
      </c>
      <c r="J699" s="92">
        <f t="shared" si="29"/>
        <v>583765.36</v>
      </c>
    </row>
    <row r="700" spans="2:10" ht="18" customHeight="1" x14ac:dyDescent="0.25">
      <c r="B700" s="226" t="s">
        <v>49</v>
      </c>
      <c r="C700" s="226"/>
      <c r="D700" s="226"/>
      <c r="E700" s="226"/>
      <c r="F700" s="43"/>
      <c r="G700" s="43"/>
      <c r="H700" s="44"/>
      <c r="I700" s="44"/>
      <c r="J700" s="48">
        <f>SUM(J687:J699)</f>
        <v>7588949.6800000016</v>
      </c>
    </row>
    <row r="703" spans="2:10" ht="30" customHeight="1" x14ac:dyDescent="0.25">
      <c r="B703" s="11" t="s">
        <v>50</v>
      </c>
      <c r="C703" s="41">
        <v>62</v>
      </c>
      <c r="D703" s="220" t="s">
        <v>494</v>
      </c>
      <c r="E703" s="221"/>
      <c r="F703" s="140">
        <v>52000000</v>
      </c>
    </row>
    <row r="704" spans="2:10" ht="25.5" x14ac:dyDescent="0.25">
      <c r="B704" s="11" t="s">
        <v>8</v>
      </c>
      <c r="C704" s="11" t="s">
        <v>9</v>
      </c>
      <c r="D704" s="11" t="s">
        <v>10</v>
      </c>
      <c r="E704" s="45" t="s">
        <v>11</v>
      </c>
      <c r="F704" s="11" t="s">
        <v>12</v>
      </c>
      <c r="G704" s="88" t="s">
        <v>13</v>
      </c>
      <c r="H704" s="37" t="s">
        <v>14</v>
      </c>
      <c r="I704" s="37" t="s">
        <v>15</v>
      </c>
      <c r="J704" s="37" t="s">
        <v>16</v>
      </c>
    </row>
    <row r="705" spans="2:10" s="23" customFormat="1" ht="37.5" customHeight="1" x14ac:dyDescent="0.25">
      <c r="B705" s="16">
        <v>1</v>
      </c>
      <c r="C705" s="17">
        <v>42271910</v>
      </c>
      <c r="D705" s="16">
        <v>1196410044</v>
      </c>
      <c r="E705" s="19" t="s">
        <v>495</v>
      </c>
      <c r="F705" s="16" t="s">
        <v>18</v>
      </c>
      <c r="G705" s="21">
        <v>1</v>
      </c>
      <c r="H705" s="92">
        <v>325000</v>
      </c>
      <c r="I705" s="92">
        <v>52000</v>
      </c>
      <c r="J705" s="92">
        <v>377000</v>
      </c>
    </row>
    <row r="706" spans="2:10" s="23" customFormat="1" ht="37.5" customHeight="1" x14ac:dyDescent="0.25">
      <c r="B706" s="16">
        <v>2</v>
      </c>
      <c r="C706" s="17">
        <v>42271910</v>
      </c>
      <c r="D706" s="16">
        <v>1196410309</v>
      </c>
      <c r="E706" s="19" t="s">
        <v>496</v>
      </c>
      <c r="F706" s="16" t="s">
        <v>18</v>
      </c>
      <c r="G706" s="21">
        <v>1</v>
      </c>
      <c r="H706" s="92">
        <v>348311.81</v>
      </c>
      <c r="I706" s="92">
        <v>55729.889600000002</v>
      </c>
      <c r="J706" s="92">
        <v>404041.69959999999</v>
      </c>
    </row>
    <row r="707" spans="2:10" s="23" customFormat="1" ht="37.5" customHeight="1" x14ac:dyDescent="0.25">
      <c r="B707" s="16">
        <v>3</v>
      </c>
      <c r="C707" s="17">
        <v>42271910</v>
      </c>
      <c r="D707" s="16">
        <v>1196410302</v>
      </c>
      <c r="E707" s="19" t="s">
        <v>497</v>
      </c>
      <c r="F707" s="16" t="s">
        <v>18</v>
      </c>
      <c r="G707" s="21">
        <v>1</v>
      </c>
      <c r="H707" s="92">
        <v>348311.81</v>
      </c>
      <c r="I707" s="92">
        <v>55729.889600000002</v>
      </c>
      <c r="J707" s="92">
        <v>404041.69959999999</v>
      </c>
    </row>
    <row r="708" spans="2:10" s="23" customFormat="1" ht="37.5" customHeight="1" x14ac:dyDescent="0.25">
      <c r="B708" s="16">
        <v>4</v>
      </c>
      <c r="C708" s="17">
        <v>42271910</v>
      </c>
      <c r="D708" s="16">
        <v>1196410029</v>
      </c>
      <c r="E708" s="19" t="s">
        <v>498</v>
      </c>
      <c r="F708" s="16" t="s">
        <v>18</v>
      </c>
      <c r="G708" s="21">
        <v>1</v>
      </c>
      <c r="H708" s="92">
        <v>348311.81</v>
      </c>
      <c r="I708" s="92">
        <v>55729.889600000002</v>
      </c>
      <c r="J708" s="92">
        <v>404041.69959999999</v>
      </c>
    </row>
    <row r="709" spans="2:10" s="23" customFormat="1" ht="37.5" customHeight="1" x14ac:dyDescent="0.25">
      <c r="B709" s="16">
        <v>5</v>
      </c>
      <c r="C709" s="17">
        <v>42271910</v>
      </c>
      <c r="D709" s="16">
        <v>1196410250</v>
      </c>
      <c r="E709" s="19" t="s">
        <v>499</v>
      </c>
      <c r="F709" s="16" t="s">
        <v>18</v>
      </c>
      <c r="G709" s="21">
        <v>1</v>
      </c>
      <c r="H709" s="92">
        <v>348311.81</v>
      </c>
      <c r="I709" s="92">
        <v>55729.889600000002</v>
      </c>
      <c r="J709" s="92">
        <v>404041.69959999999</v>
      </c>
    </row>
    <row r="710" spans="2:10" s="23" customFormat="1" ht="37.5" customHeight="1" x14ac:dyDescent="0.25">
      <c r="B710" s="16">
        <v>6</v>
      </c>
      <c r="C710" s="17">
        <v>42271910</v>
      </c>
      <c r="D710" s="16">
        <v>1196410152</v>
      </c>
      <c r="E710" s="19" t="s">
        <v>500</v>
      </c>
      <c r="F710" s="16" t="s">
        <v>18</v>
      </c>
      <c r="G710" s="21">
        <v>1</v>
      </c>
      <c r="H710" s="92">
        <v>348311.81</v>
      </c>
      <c r="I710" s="92">
        <v>55729.889600000002</v>
      </c>
      <c r="J710" s="92">
        <v>404041.69959999999</v>
      </c>
    </row>
    <row r="711" spans="2:10" s="23" customFormat="1" ht="37.5" customHeight="1" x14ac:dyDescent="0.25">
      <c r="B711" s="16">
        <v>7</v>
      </c>
      <c r="C711" s="17">
        <v>42271910</v>
      </c>
      <c r="D711" s="16">
        <v>1196410450</v>
      </c>
      <c r="E711" s="19" t="s">
        <v>501</v>
      </c>
      <c r="F711" s="16" t="s">
        <v>18</v>
      </c>
      <c r="G711" s="21">
        <v>1</v>
      </c>
      <c r="H711" s="92">
        <v>325000</v>
      </c>
      <c r="I711" s="92">
        <v>52000</v>
      </c>
      <c r="J711" s="92">
        <v>377000</v>
      </c>
    </row>
    <row r="712" spans="2:10" s="23" customFormat="1" ht="37.5" customHeight="1" x14ac:dyDescent="0.25">
      <c r="B712" s="16">
        <v>8</v>
      </c>
      <c r="C712" s="17">
        <v>42271910</v>
      </c>
      <c r="D712" s="16">
        <v>1196410046</v>
      </c>
      <c r="E712" s="19" t="s">
        <v>502</v>
      </c>
      <c r="F712" s="16" t="s">
        <v>18</v>
      </c>
      <c r="G712" s="21">
        <v>1</v>
      </c>
      <c r="H712" s="92">
        <v>349895.7</v>
      </c>
      <c r="I712" s="92">
        <v>55983.312000000005</v>
      </c>
      <c r="J712" s="92">
        <v>405879.01199999999</v>
      </c>
    </row>
    <row r="713" spans="2:10" s="23" customFormat="1" ht="37.5" customHeight="1" x14ac:dyDescent="0.25">
      <c r="B713" s="16">
        <v>9</v>
      </c>
      <c r="C713" s="17">
        <v>42271910</v>
      </c>
      <c r="D713" s="16">
        <v>1196410047</v>
      </c>
      <c r="E713" s="19" t="s">
        <v>503</v>
      </c>
      <c r="F713" s="16" t="s">
        <v>18</v>
      </c>
      <c r="G713" s="21">
        <v>1</v>
      </c>
      <c r="H713" s="92">
        <v>349895.7</v>
      </c>
      <c r="I713" s="92">
        <v>55983.312000000005</v>
      </c>
      <c r="J713" s="92">
        <v>405879.01199999999</v>
      </c>
    </row>
    <row r="714" spans="2:10" s="23" customFormat="1" ht="37.5" customHeight="1" x14ac:dyDescent="0.25">
      <c r="B714" s="16">
        <v>10</v>
      </c>
      <c r="C714" s="17">
        <v>42271910</v>
      </c>
      <c r="D714" s="16">
        <v>1196410048</v>
      </c>
      <c r="E714" s="19" t="s">
        <v>504</v>
      </c>
      <c r="F714" s="16" t="s">
        <v>18</v>
      </c>
      <c r="G714" s="21">
        <v>1</v>
      </c>
      <c r="H714" s="92">
        <v>349895.7</v>
      </c>
      <c r="I714" s="92">
        <v>55983.312000000005</v>
      </c>
      <c r="J714" s="92">
        <v>405879.01199999999</v>
      </c>
    </row>
    <row r="715" spans="2:10" s="23" customFormat="1" ht="37.5" customHeight="1" x14ac:dyDescent="0.25">
      <c r="B715" s="16">
        <v>11</v>
      </c>
      <c r="C715" s="17">
        <v>42271910</v>
      </c>
      <c r="D715" s="16">
        <v>1196410305</v>
      </c>
      <c r="E715" s="19" t="s">
        <v>505</v>
      </c>
      <c r="F715" s="16" t="s">
        <v>18</v>
      </c>
      <c r="G715" s="21">
        <v>1</v>
      </c>
      <c r="H715" s="92">
        <v>465375.68</v>
      </c>
      <c r="I715" s="92">
        <v>74460.108800000002</v>
      </c>
      <c r="J715" s="92">
        <v>539835.78879999998</v>
      </c>
    </row>
    <row r="716" spans="2:10" s="23" customFormat="1" ht="37.5" customHeight="1" x14ac:dyDescent="0.25">
      <c r="B716" s="16">
        <v>12</v>
      </c>
      <c r="C716" s="17">
        <v>42271910</v>
      </c>
      <c r="D716" s="16">
        <v>1196410043</v>
      </c>
      <c r="E716" s="19" t="s">
        <v>506</v>
      </c>
      <c r="F716" s="16" t="s">
        <v>18</v>
      </c>
      <c r="G716" s="21">
        <v>1</v>
      </c>
      <c r="H716" s="92">
        <v>434000</v>
      </c>
      <c r="I716" s="92">
        <v>69440</v>
      </c>
      <c r="J716" s="92">
        <v>503440</v>
      </c>
    </row>
    <row r="717" spans="2:10" s="23" customFormat="1" ht="37.5" customHeight="1" x14ac:dyDescent="0.25">
      <c r="B717" s="16">
        <v>13</v>
      </c>
      <c r="C717" s="17">
        <v>42271910</v>
      </c>
      <c r="D717" s="16">
        <v>1196410275</v>
      </c>
      <c r="E717" s="19" t="s">
        <v>507</v>
      </c>
      <c r="F717" s="16" t="s">
        <v>18</v>
      </c>
      <c r="G717" s="21">
        <v>1</v>
      </c>
      <c r="H717" s="92">
        <v>465375.68</v>
      </c>
      <c r="I717" s="92">
        <v>74460.108800000002</v>
      </c>
      <c r="J717" s="92">
        <v>539835.78879999998</v>
      </c>
    </row>
    <row r="718" spans="2:10" s="23" customFormat="1" ht="37.5" customHeight="1" x14ac:dyDescent="0.25">
      <c r="B718" s="16">
        <v>14</v>
      </c>
      <c r="C718" s="17">
        <v>42271910</v>
      </c>
      <c r="D718" s="16">
        <v>1196410307</v>
      </c>
      <c r="E718" s="19" t="s">
        <v>508</v>
      </c>
      <c r="F718" s="16" t="s">
        <v>18</v>
      </c>
      <c r="G718" s="21">
        <v>1</v>
      </c>
      <c r="H718" s="92">
        <v>465375.68</v>
      </c>
      <c r="I718" s="92">
        <v>74460.108800000002</v>
      </c>
      <c r="J718" s="92">
        <v>539835.78879999998</v>
      </c>
    </row>
    <row r="719" spans="2:10" s="23" customFormat="1" ht="37.5" customHeight="1" x14ac:dyDescent="0.25">
      <c r="B719" s="16">
        <v>15</v>
      </c>
      <c r="C719" s="17">
        <v>42271910</v>
      </c>
      <c r="D719" s="16">
        <v>1196410311</v>
      </c>
      <c r="E719" s="19" t="s">
        <v>509</v>
      </c>
      <c r="F719" s="16" t="s">
        <v>18</v>
      </c>
      <c r="G719" s="21">
        <v>1</v>
      </c>
      <c r="H719" s="92">
        <v>465375.68</v>
      </c>
      <c r="I719" s="92">
        <v>74460.108800000002</v>
      </c>
      <c r="J719" s="92">
        <v>539835.78879999998</v>
      </c>
    </row>
    <row r="720" spans="2:10" s="23" customFormat="1" ht="37.5" customHeight="1" x14ac:dyDescent="0.25">
      <c r="B720" s="16">
        <v>16</v>
      </c>
      <c r="C720" s="17">
        <v>42271910</v>
      </c>
      <c r="D720" s="16">
        <v>1196410500</v>
      </c>
      <c r="E720" s="19" t="s">
        <v>510</v>
      </c>
      <c r="F720" s="16" t="s">
        <v>18</v>
      </c>
      <c r="G720" s="21">
        <v>1</v>
      </c>
      <c r="H720" s="92">
        <v>465375.68</v>
      </c>
      <c r="I720" s="92">
        <v>74460.108800000002</v>
      </c>
      <c r="J720" s="92">
        <v>539835.78879999998</v>
      </c>
    </row>
    <row r="721" spans="2:10" s="23" customFormat="1" ht="37.5" customHeight="1" x14ac:dyDescent="0.25">
      <c r="B721" s="16">
        <v>17</v>
      </c>
      <c r="C721" s="17">
        <v>42271910</v>
      </c>
      <c r="D721" s="16">
        <v>1196410308</v>
      </c>
      <c r="E721" s="19" t="s">
        <v>511</v>
      </c>
      <c r="F721" s="16" t="s">
        <v>18</v>
      </c>
      <c r="G721" s="21">
        <v>1</v>
      </c>
      <c r="H721" s="92">
        <v>434000</v>
      </c>
      <c r="I721" s="92">
        <v>69440</v>
      </c>
      <c r="J721" s="92">
        <v>503440</v>
      </c>
    </row>
    <row r="722" spans="2:10" s="23" customFormat="1" ht="37.5" customHeight="1" x14ac:dyDescent="0.25">
      <c r="B722" s="16">
        <v>18</v>
      </c>
      <c r="C722" s="17">
        <v>42271910</v>
      </c>
      <c r="D722" s="16">
        <v>1196410042</v>
      </c>
      <c r="E722" s="19" t="s">
        <v>512</v>
      </c>
      <c r="F722" s="16" t="s">
        <v>18</v>
      </c>
      <c r="G722" s="21">
        <v>1</v>
      </c>
      <c r="H722" s="92">
        <v>472200</v>
      </c>
      <c r="I722" s="92">
        <v>75552</v>
      </c>
      <c r="J722" s="92">
        <v>547752</v>
      </c>
    </row>
    <row r="723" spans="2:10" s="23" customFormat="1" ht="37.5" customHeight="1" x14ac:dyDescent="0.25">
      <c r="B723" s="16">
        <v>19</v>
      </c>
      <c r="C723" s="17">
        <v>42271910</v>
      </c>
      <c r="D723" s="16">
        <v>1196410691</v>
      </c>
      <c r="E723" s="19" t="s">
        <v>513</v>
      </c>
      <c r="F723" s="16" t="s">
        <v>18</v>
      </c>
      <c r="G723" s="21">
        <v>1</v>
      </c>
      <c r="H723" s="92">
        <v>507708.74</v>
      </c>
      <c r="I723" s="92">
        <v>81233.398400000005</v>
      </c>
      <c r="J723" s="92">
        <v>588942.13840000005</v>
      </c>
    </row>
    <row r="724" spans="2:10" s="23" customFormat="1" ht="37.5" customHeight="1" x14ac:dyDescent="0.25">
      <c r="B724" s="16">
        <v>20</v>
      </c>
      <c r="C724" s="17">
        <v>42271910</v>
      </c>
      <c r="D724" s="16">
        <v>1196410700</v>
      </c>
      <c r="E724" s="19" t="s">
        <v>514</v>
      </c>
      <c r="F724" s="16" t="s">
        <v>18</v>
      </c>
      <c r="G724" s="21">
        <v>1</v>
      </c>
      <c r="H724" s="92">
        <v>507708.74</v>
      </c>
      <c r="I724" s="92">
        <v>81233.398400000005</v>
      </c>
      <c r="J724" s="92">
        <v>588942.13840000005</v>
      </c>
    </row>
    <row r="725" spans="2:10" s="23" customFormat="1" ht="37.5" customHeight="1" x14ac:dyDescent="0.25">
      <c r="B725" s="16">
        <v>21</v>
      </c>
      <c r="C725" s="17">
        <v>42271910</v>
      </c>
      <c r="D725" s="16">
        <v>1196410550</v>
      </c>
      <c r="E725" s="19" t="s">
        <v>515</v>
      </c>
      <c r="F725" s="16" t="s">
        <v>18</v>
      </c>
      <c r="G725" s="21">
        <v>1</v>
      </c>
      <c r="H725" s="92">
        <v>507708.74</v>
      </c>
      <c r="I725" s="92">
        <v>81233.398400000005</v>
      </c>
      <c r="J725" s="92">
        <v>588942.13840000005</v>
      </c>
    </row>
    <row r="726" spans="2:10" s="23" customFormat="1" ht="37.5" customHeight="1" x14ac:dyDescent="0.25">
      <c r="B726" s="16">
        <v>22</v>
      </c>
      <c r="C726" s="17">
        <v>42271910</v>
      </c>
      <c r="D726" s="16">
        <v>1196410962</v>
      </c>
      <c r="E726" s="19" t="s">
        <v>516</v>
      </c>
      <c r="F726" s="16" t="s">
        <v>18</v>
      </c>
      <c r="G726" s="21">
        <v>1</v>
      </c>
      <c r="H726" s="92">
        <v>507708.74</v>
      </c>
      <c r="I726" s="92">
        <v>81233.398400000005</v>
      </c>
      <c r="J726" s="92">
        <v>588942.13840000005</v>
      </c>
    </row>
    <row r="727" spans="2:10" s="23" customFormat="1" ht="37.5" customHeight="1" x14ac:dyDescent="0.25">
      <c r="B727" s="16">
        <v>23</v>
      </c>
      <c r="C727" s="17">
        <v>42271910</v>
      </c>
      <c r="D727" s="16">
        <v>1196410140</v>
      </c>
      <c r="E727" s="19" t="s">
        <v>517</v>
      </c>
      <c r="F727" s="16" t="s">
        <v>18</v>
      </c>
      <c r="G727" s="21">
        <v>1</v>
      </c>
      <c r="H727" s="92">
        <v>507708.74</v>
      </c>
      <c r="I727" s="92">
        <v>81233.398400000005</v>
      </c>
      <c r="J727" s="92">
        <v>588942.13840000005</v>
      </c>
    </row>
    <row r="728" spans="2:10" s="23" customFormat="1" ht="37.5" customHeight="1" x14ac:dyDescent="0.25">
      <c r="B728" s="16">
        <v>24</v>
      </c>
      <c r="C728" s="17">
        <v>42271910</v>
      </c>
      <c r="D728" s="16">
        <v>1196410264</v>
      </c>
      <c r="E728" s="19" t="s">
        <v>518</v>
      </c>
      <c r="F728" s="16" t="s">
        <v>18</v>
      </c>
      <c r="G728" s="21">
        <v>1</v>
      </c>
      <c r="H728" s="92">
        <v>507708.74</v>
      </c>
      <c r="I728" s="92">
        <v>81233.398400000005</v>
      </c>
      <c r="J728" s="92">
        <v>588942.13840000005</v>
      </c>
    </row>
    <row r="729" spans="2:10" s="23" customFormat="1" ht="37.5" customHeight="1" x14ac:dyDescent="0.25">
      <c r="B729" s="16">
        <v>25</v>
      </c>
      <c r="C729" s="17">
        <v>42271910</v>
      </c>
      <c r="D729" s="16">
        <v>1196410045</v>
      </c>
      <c r="E729" s="19" t="s">
        <v>519</v>
      </c>
      <c r="F729" s="16" t="s">
        <v>18</v>
      </c>
      <c r="G729" s="21">
        <v>1</v>
      </c>
      <c r="H729" s="92">
        <v>392228.76</v>
      </c>
      <c r="I729" s="92">
        <v>62756.601600000002</v>
      </c>
      <c r="J729" s="92">
        <v>454985.3616</v>
      </c>
    </row>
    <row r="730" spans="2:10" s="23" customFormat="1" ht="37.5" customHeight="1" x14ac:dyDescent="0.25">
      <c r="B730" s="16">
        <v>26</v>
      </c>
      <c r="C730" s="17">
        <v>42271910</v>
      </c>
      <c r="D730" s="16">
        <v>1196410519</v>
      </c>
      <c r="E730" s="19" t="s">
        <v>520</v>
      </c>
      <c r="F730" s="16" t="s">
        <v>18</v>
      </c>
      <c r="G730" s="21">
        <v>1</v>
      </c>
      <c r="H730" s="92">
        <v>392228.76</v>
      </c>
      <c r="I730" s="92">
        <v>62756.601600000002</v>
      </c>
      <c r="J730" s="92">
        <v>454985.3616</v>
      </c>
    </row>
    <row r="731" spans="2:10" s="23" customFormat="1" ht="37.5" customHeight="1" x14ac:dyDescent="0.25">
      <c r="B731" s="16">
        <v>27</v>
      </c>
      <c r="C731" s="17">
        <v>42271910</v>
      </c>
      <c r="D731" s="16">
        <v>1196410526</v>
      </c>
      <c r="E731" s="19" t="s">
        <v>521</v>
      </c>
      <c r="F731" s="16" t="s">
        <v>18</v>
      </c>
      <c r="G731" s="21">
        <v>1</v>
      </c>
      <c r="H731" s="92">
        <v>392228.76</v>
      </c>
      <c r="I731" s="92">
        <v>62756.601600000002</v>
      </c>
      <c r="J731" s="92">
        <v>454985.3616</v>
      </c>
    </row>
    <row r="732" spans="2:10" s="23" customFormat="1" ht="37.5" customHeight="1" x14ac:dyDescent="0.25">
      <c r="B732" s="16">
        <v>28</v>
      </c>
      <c r="C732" s="17">
        <v>42271910</v>
      </c>
      <c r="D732" s="16">
        <v>1196410575</v>
      </c>
      <c r="E732" s="19" t="s">
        <v>522</v>
      </c>
      <c r="F732" s="16" t="s">
        <v>18</v>
      </c>
      <c r="G732" s="21">
        <v>1</v>
      </c>
      <c r="H732" s="92">
        <v>392228.76</v>
      </c>
      <c r="I732" s="92">
        <v>62756.601600000002</v>
      </c>
      <c r="J732" s="92">
        <v>454985.3616</v>
      </c>
    </row>
    <row r="733" spans="2:10" s="23" customFormat="1" ht="37.5" customHeight="1" x14ac:dyDescent="0.25">
      <c r="B733" s="16">
        <v>29</v>
      </c>
      <c r="C733" s="17">
        <v>42271910</v>
      </c>
      <c r="D733" s="16">
        <v>1196410579</v>
      </c>
      <c r="E733" s="19" t="s">
        <v>523</v>
      </c>
      <c r="F733" s="16" t="s">
        <v>18</v>
      </c>
      <c r="G733" s="21">
        <v>1</v>
      </c>
      <c r="H733" s="92">
        <v>392228.76</v>
      </c>
      <c r="I733" s="92">
        <v>62756.601600000002</v>
      </c>
      <c r="J733" s="92">
        <v>454985.3616</v>
      </c>
    </row>
    <row r="734" spans="2:10" s="23" customFormat="1" ht="37.5" customHeight="1" x14ac:dyDescent="0.25">
      <c r="B734" s="16">
        <v>30</v>
      </c>
      <c r="C734" s="17">
        <v>42271910</v>
      </c>
      <c r="D734" s="16">
        <v>1196410600</v>
      </c>
      <c r="E734" s="19" t="s">
        <v>524</v>
      </c>
      <c r="F734" s="16" t="s">
        <v>18</v>
      </c>
      <c r="G734" s="21">
        <v>1</v>
      </c>
      <c r="H734" s="92">
        <v>392228.76</v>
      </c>
      <c r="I734" s="92">
        <v>62756.601600000002</v>
      </c>
      <c r="J734" s="92">
        <v>454985.3616</v>
      </c>
    </row>
    <row r="735" spans="2:10" s="23" customFormat="1" ht="37.5" customHeight="1" x14ac:dyDescent="0.25">
      <c r="B735" s="16">
        <v>31</v>
      </c>
      <c r="C735" s="17">
        <v>42271910</v>
      </c>
      <c r="D735" s="16">
        <v>1196410625</v>
      </c>
      <c r="E735" s="19" t="s">
        <v>525</v>
      </c>
      <c r="F735" s="16" t="s">
        <v>18</v>
      </c>
      <c r="G735" s="21">
        <v>1</v>
      </c>
      <c r="H735" s="92">
        <v>392228.76</v>
      </c>
      <c r="I735" s="92">
        <v>62756.601600000002</v>
      </c>
      <c r="J735" s="92">
        <v>454985.3616</v>
      </c>
    </row>
    <row r="736" spans="2:10" s="23" customFormat="1" ht="37.5" customHeight="1" x14ac:dyDescent="0.25">
      <c r="B736" s="16">
        <v>32</v>
      </c>
      <c r="C736" s="17">
        <v>42271910</v>
      </c>
      <c r="D736" s="16">
        <v>1196410049</v>
      </c>
      <c r="E736" s="19" t="s">
        <v>526</v>
      </c>
      <c r="F736" s="16" t="s">
        <v>18</v>
      </c>
      <c r="G736" s="21">
        <v>1</v>
      </c>
      <c r="H736" s="92">
        <v>325417.40000000002</v>
      </c>
      <c r="I736" s="92">
        <v>52066.784000000007</v>
      </c>
      <c r="J736" s="92">
        <v>377484.18400000001</v>
      </c>
    </row>
    <row r="737" spans="2:10" s="23" customFormat="1" ht="37.5" customHeight="1" x14ac:dyDescent="0.25">
      <c r="B737" s="16">
        <v>33</v>
      </c>
      <c r="C737" s="17">
        <v>42271910</v>
      </c>
      <c r="D737" s="16">
        <v>1196410055</v>
      </c>
      <c r="E737" s="19" t="s">
        <v>527</v>
      </c>
      <c r="F737" s="16" t="s">
        <v>18</v>
      </c>
      <c r="G737" s="21">
        <v>1</v>
      </c>
      <c r="H737" s="92">
        <v>325417.40000000002</v>
      </c>
      <c r="I737" s="92">
        <v>52066.784000000007</v>
      </c>
      <c r="J737" s="92">
        <v>377484.18400000001</v>
      </c>
    </row>
    <row r="738" spans="2:10" s="23" customFormat="1" ht="37.5" customHeight="1" x14ac:dyDescent="0.25">
      <c r="B738" s="16">
        <v>34</v>
      </c>
      <c r="C738" s="17">
        <v>42271910</v>
      </c>
      <c r="D738" s="16">
        <v>1196410096</v>
      </c>
      <c r="E738" s="19" t="s">
        <v>528</v>
      </c>
      <c r="F738" s="16" t="s">
        <v>18</v>
      </c>
      <c r="G738" s="21">
        <v>1</v>
      </c>
      <c r="H738" s="92">
        <v>325417.40000000002</v>
      </c>
      <c r="I738" s="92">
        <v>52066.784000000007</v>
      </c>
      <c r="J738" s="92">
        <v>377484.18400000001</v>
      </c>
    </row>
    <row r="739" spans="2:10" s="23" customFormat="1" ht="37.5" customHeight="1" x14ac:dyDescent="0.25">
      <c r="B739" s="16">
        <v>35</v>
      </c>
      <c r="C739" s="17">
        <v>42271910</v>
      </c>
      <c r="D739" s="24">
        <v>1196410059</v>
      </c>
      <c r="E739" s="19" t="s">
        <v>529</v>
      </c>
      <c r="F739" s="16" t="s">
        <v>18</v>
      </c>
      <c r="G739" s="21">
        <v>1</v>
      </c>
      <c r="H739" s="92">
        <v>325417.40000000002</v>
      </c>
      <c r="I739" s="92">
        <v>52066.784000000007</v>
      </c>
      <c r="J739" s="92">
        <v>377484.18400000001</v>
      </c>
    </row>
    <row r="740" spans="2:10" s="23" customFormat="1" ht="37.5" customHeight="1" x14ac:dyDescent="0.25">
      <c r="B740" s="16">
        <v>36</v>
      </c>
      <c r="C740" s="17">
        <v>42271910</v>
      </c>
      <c r="D740" s="16">
        <v>1196410057</v>
      </c>
      <c r="E740" s="19" t="s">
        <v>530</v>
      </c>
      <c r="F740" s="16" t="s">
        <v>18</v>
      </c>
      <c r="G740" s="21">
        <v>1</v>
      </c>
      <c r="H740" s="92">
        <v>325417.40000000002</v>
      </c>
      <c r="I740" s="92">
        <v>52066.784000000007</v>
      </c>
      <c r="J740" s="92">
        <v>377484.18400000001</v>
      </c>
    </row>
    <row r="741" spans="2:10" s="23" customFormat="1" ht="37.5" customHeight="1" x14ac:dyDescent="0.25">
      <c r="B741" s="16">
        <v>37</v>
      </c>
      <c r="C741" s="17">
        <v>42271910</v>
      </c>
      <c r="D741" s="16">
        <v>1196410060</v>
      </c>
      <c r="E741" s="19" t="s">
        <v>531</v>
      </c>
      <c r="F741" s="16" t="s">
        <v>18</v>
      </c>
      <c r="G741" s="21">
        <v>1</v>
      </c>
      <c r="H741" s="92">
        <v>325417.40000000002</v>
      </c>
      <c r="I741" s="92">
        <v>52066.784000000007</v>
      </c>
      <c r="J741" s="92">
        <v>377484.18400000001</v>
      </c>
    </row>
    <row r="742" spans="2:10" s="23" customFormat="1" ht="37.5" customHeight="1" x14ac:dyDescent="0.25">
      <c r="B742" s="16">
        <v>38</v>
      </c>
      <c r="C742" s="17">
        <v>42271910</v>
      </c>
      <c r="D742" s="16">
        <v>1196410061</v>
      </c>
      <c r="E742" s="19" t="s">
        <v>532</v>
      </c>
      <c r="F742" s="16" t="s">
        <v>18</v>
      </c>
      <c r="G742" s="21">
        <v>1</v>
      </c>
      <c r="H742" s="92">
        <v>325417.40000000002</v>
      </c>
      <c r="I742" s="92">
        <v>52066.784000000007</v>
      </c>
      <c r="J742" s="92">
        <v>377484.18400000001</v>
      </c>
    </row>
    <row r="743" spans="2:10" s="23" customFormat="1" ht="37.5" customHeight="1" x14ac:dyDescent="0.25">
      <c r="B743" s="16">
        <v>39</v>
      </c>
      <c r="C743" s="17">
        <v>42271910</v>
      </c>
      <c r="D743" s="16">
        <v>1196410062</v>
      </c>
      <c r="E743" s="19" t="s">
        <v>533</v>
      </c>
      <c r="F743" s="16" t="s">
        <v>18</v>
      </c>
      <c r="G743" s="21">
        <v>1</v>
      </c>
      <c r="H743" s="92">
        <v>325417.40000000002</v>
      </c>
      <c r="I743" s="92">
        <v>52066.784000000007</v>
      </c>
      <c r="J743" s="92">
        <v>377484.18400000001</v>
      </c>
    </row>
    <row r="744" spans="2:10" s="23" customFormat="1" ht="37.5" customHeight="1" x14ac:dyDescent="0.25">
      <c r="B744" s="16">
        <v>40</v>
      </c>
      <c r="C744" s="17">
        <v>42271910</v>
      </c>
      <c r="D744" s="16">
        <v>1196410063</v>
      </c>
      <c r="E744" s="19" t="s">
        <v>534</v>
      </c>
      <c r="F744" s="16" t="s">
        <v>18</v>
      </c>
      <c r="G744" s="21">
        <v>1</v>
      </c>
      <c r="H744" s="92">
        <v>325417.40000000002</v>
      </c>
      <c r="I744" s="92">
        <v>52066.784000000007</v>
      </c>
      <c r="J744" s="92">
        <v>377484.18400000001</v>
      </c>
    </row>
    <row r="745" spans="2:10" s="23" customFormat="1" ht="37.5" customHeight="1" x14ac:dyDescent="0.25">
      <c r="B745" s="16">
        <v>41</v>
      </c>
      <c r="C745" s="17">
        <v>42271910</v>
      </c>
      <c r="D745" s="16">
        <v>1196410096</v>
      </c>
      <c r="E745" s="19" t="s">
        <v>535</v>
      </c>
      <c r="F745" s="16"/>
      <c r="G745" s="21">
        <v>1</v>
      </c>
      <c r="H745" s="92">
        <v>325417.40000000002</v>
      </c>
      <c r="I745" s="92">
        <v>52066.784000000007</v>
      </c>
      <c r="J745" s="92">
        <v>377484.18400000001</v>
      </c>
    </row>
    <row r="746" spans="2:10" s="23" customFormat="1" ht="37.5" customHeight="1" x14ac:dyDescent="0.25">
      <c r="B746" s="16">
        <v>42</v>
      </c>
      <c r="C746" s="17">
        <v>42271910</v>
      </c>
      <c r="D746" s="16">
        <v>1196410058</v>
      </c>
      <c r="E746" s="19" t="s">
        <v>536</v>
      </c>
      <c r="F746" s="16" t="s">
        <v>18</v>
      </c>
      <c r="G746" s="21">
        <v>1</v>
      </c>
      <c r="H746" s="92">
        <v>325417.40000000002</v>
      </c>
      <c r="I746" s="92">
        <v>52066.784000000007</v>
      </c>
      <c r="J746" s="92">
        <v>377484.18400000001</v>
      </c>
    </row>
    <row r="747" spans="2:10" s="23" customFormat="1" ht="37.5" customHeight="1" x14ac:dyDescent="0.25">
      <c r="B747" s="16">
        <v>43</v>
      </c>
      <c r="C747" s="17">
        <v>42271910</v>
      </c>
      <c r="D747" s="24">
        <v>1196410121</v>
      </c>
      <c r="E747" s="19" t="s">
        <v>537</v>
      </c>
      <c r="F747" s="16" t="s">
        <v>18</v>
      </c>
      <c r="G747" s="21">
        <v>1</v>
      </c>
      <c r="H747" s="92">
        <v>1624927.15</v>
      </c>
      <c r="I747" s="92">
        <v>259988.34399999998</v>
      </c>
      <c r="J747" s="92">
        <v>1884915.4939999999</v>
      </c>
    </row>
    <row r="748" spans="2:10" s="23" customFormat="1" ht="37.5" customHeight="1" x14ac:dyDescent="0.25">
      <c r="B748" s="16">
        <v>44</v>
      </c>
      <c r="C748" s="17">
        <v>42271910</v>
      </c>
      <c r="D748" s="16">
        <v>1196410099</v>
      </c>
      <c r="E748" s="19" t="s">
        <v>538</v>
      </c>
      <c r="F748" s="16" t="s">
        <v>18</v>
      </c>
      <c r="G748" s="21">
        <v>1</v>
      </c>
      <c r="H748" s="92">
        <v>1624927.15</v>
      </c>
      <c r="I748" s="92">
        <v>259988.34399999998</v>
      </c>
      <c r="J748" s="92">
        <v>1884915.4939999999</v>
      </c>
    </row>
    <row r="749" spans="2:10" s="23" customFormat="1" ht="37.5" customHeight="1" x14ac:dyDescent="0.25">
      <c r="B749" s="16">
        <v>45</v>
      </c>
      <c r="C749" s="17">
        <v>42271910</v>
      </c>
      <c r="D749" s="24">
        <v>1196410119</v>
      </c>
      <c r="E749" s="19" t="s">
        <v>539</v>
      </c>
      <c r="F749" s="16" t="s">
        <v>18</v>
      </c>
      <c r="G749" s="21">
        <v>1</v>
      </c>
      <c r="H749" s="92">
        <v>1624927.15</v>
      </c>
      <c r="I749" s="92">
        <v>259988.34399999998</v>
      </c>
      <c r="J749" s="92">
        <v>1884915.4939999999</v>
      </c>
    </row>
    <row r="750" spans="2:10" s="23" customFormat="1" ht="37.5" customHeight="1" x14ac:dyDescent="0.25">
      <c r="B750" s="16">
        <v>46</v>
      </c>
      <c r="C750" s="17">
        <v>42271910</v>
      </c>
      <c r="D750" s="24">
        <v>1196410120</v>
      </c>
      <c r="E750" s="19" t="s">
        <v>540</v>
      </c>
      <c r="F750" s="16" t="s">
        <v>18</v>
      </c>
      <c r="G750" s="21">
        <v>1</v>
      </c>
      <c r="H750" s="92">
        <v>1624927.15</v>
      </c>
      <c r="I750" s="92">
        <v>259988.34399999998</v>
      </c>
      <c r="J750" s="92">
        <v>1884915.4939999999</v>
      </c>
    </row>
    <row r="751" spans="2:10" s="23" customFormat="1" ht="37.5" customHeight="1" x14ac:dyDescent="0.25">
      <c r="B751" s="16">
        <v>47</v>
      </c>
      <c r="C751" s="17">
        <v>42271910</v>
      </c>
      <c r="D751" s="16">
        <v>1196410066</v>
      </c>
      <c r="E751" s="19" t="s">
        <v>541</v>
      </c>
      <c r="F751" s="16" t="s">
        <v>18</v>
      </c>
      <c r="G751" s="21">
        <v>1</v>
      </c>
      <c r="H751" s="92">
        <v>1303784</v>
      </c>
      <c r="I751" s="92">
        <v>208605.44</v>
      </c>
      <c r="J751" s="92">
        <v>1512389.44</v>
      </c>
    </row>
    <row r="752" spans="2:10" s="23" customFormat="1" ht="37.5" customHeight="1" x14ac:dyDescent="0.25">
      <c r="B752" s="16">
        <v>48</v>
      </c>
      <c r="C752" s="17">
        <v>42271910</v>
      </c>
      <c r="D752" s="16">
        <v>1196410064</v>
      </c>
      <c r="E752" s="19" t="s">
        <v>542</v>
      </c>
      <c r="F752" s="16" t="s">
        <v>18</v>
      </c>
      <c r="G752" s="21">
        <v>1</v>
      </c>
      <c r="H752" s="92">
        <v>745292.24</v>
      </c>
      <c r="I752" s="92">
        <v>119246.75839999999</v>
      </c>
      <c r="J752" s="92">
        <v>864538.99839999992</v>
      </c>
    </row>
    <row r="753" spans="2:10" s="23" customFormat="1" ht="37.5" customHeight="1" x14ac:dyDescent="0.25">
      <c r="B753" s="16">
        <v>49</v>
      </c>
      <c r="C753" s="17">
        <v>42271906</v>
      </c>
      <c r="D753" s="16">
        <v>1196410065</v>
      </c>
      <c r="E753" s="19" t="s">
        <v>543</v>
      </c>
      <c r="F753" s="16" t="s">
        <v>18</v>
      </c>
      <c r="G753" s="21">
        <v>1</v>
      </c>
      <c r="H753" s="92">
        <v>1303784</v>
      </c>
      <c r="I753" s="92">
        <v>208605.44</v>
      </c>
      <c r="J753" s="92">
        <v>1512389.44</v>
      </c>
    </row>
    <row r="754" spans="2:10" s="23" customFormat="1" x14ac:dyDescent="0.25">
      <c r="B754" s="227" t="s">
        <v>49</v>
      </c>
      <c r="C754" s="227"/>
      <c r="D754" s="227"/>
      <c r="E754" s="227"/>
      <c r="F754" s="21"/>
      <c r="G754" s="21"/>
      <c r="H754" s="92"/>
      <c r="I754" s="92"/>
      <c r="J754" s="93">
        <f>SUM(J705:J753)</f>
        <v>30545512.718000002</v>
      </c>
    </row>
    <row r="757" spans="2:10" ht="35.25" customHeight="1" x14ac:dyDescent="0.25">
      <c r="B757" s="11" t="s">
        <v>50</v>
      </c>
      <c r="C757" s="41">
        <v>63</v>
      </c>
      <c r="D757" s="41" t="s">
        <v>544</v>
      </c>
      <c r="E757" s="42"/>
      <c r="F757" s="140">
        <v>68000000</v>
      </c>
    </row>
    <row r="758" spans="2:10" ht="25.5" x14ac:dyDescent="0.25">
      <c r="B758" s="11" t="s">
        <v>8</v>
      </c>
      <c r="C758" s="11" t="s">
        <v>9</v>
      </c>
      <c r="D758" s="11" t="s">
        <v>10</v>
      </c>
      <c r="E758" s="45" t="s">
        <v>11</v>
      </c>
      <c r="F758" s="11" t="s">
        <v>12</v>
      </c>
      <c r="G758" s="88" t="s">
        <v>13</v>
      </c>
      <c r="H758" s="37" t="s">
        <v>14</v>
      </c>
      <c r="I758" s="37" t="s">
        <v>15</v>
      </c>
      <c r="J758" s="37" t="s">
        <v>16</v>
      </c>
    </row>
    <row r="759" spans="2:10" s="23" customFormat="1" ht="22.5" customHeight="1" x14ac:dyDescent="0.25">
      <c r="B759" s="16">
        <v>1</v>
      </c>
      <c r="C759" s="17">
        <v>42291613</v>
      </c>
      <c r="D759" s="16">
        <v>1197011193</v>
      </c>
      <c r="E759" s="19" t="s">
        <v>545</v>
      </c>
      <c r="F759" s="16" t="s">
        <v>546</v>
      </c>
      <c r="G759" s="21">
        <v>1</v>
      </c>
      <c r="H759" s="79">
        <v>600000</v>
      </c>
      <c r="I759" s="79">
        <v>96000</v>
      </c>
      <c r="J759" s="79">
        <v>696000</v>
      </c>
    </row>
    <row r="760" spans="2:10" s="23" customFormat="1" ht="22.5" customHeight="1" x14ac:dyDescent="0.25">
      <c r="B760" s="16">
        <v>2</v>
      </c>
      <c r="C760" s="17">
        <v>42291613</v>
      </c>
      <c r="D760" s="16">
        <v>1197011189</v>
      </c>
      <c r="E760" s="19" t="s">
        <v>547</v>
      </c>
      <c r="F760" s="16" t="s">
        <v>546</v>
      </c>
      <c r="G760" s="21">
        <v>1</v>
      </c>
      <c r="H760" s="79">
        <v>600000</v>
      </c>
      <c r="I760" s="79">
        <v>96000</v>
      </c>
      <c r="J760" s="79">
        <v>696000</v>
      </c>
    </row>
    <row r="761" spans="2:10" s="23" customFormat="1" ht="22.5" customHeight="1" x14ac:dyDescent="0.25">
      <c r="B761" s="16">
        <v>3</v>
      </c>
      <c r="C761" s="17">
        <v>42291613</v>
      </c>
      <c r="D761" s="16">
        <v>1197011188</v>
      </c>
      <c r="E761" s="19" t="s">
        <v>548</v>
      </c>
      <c r="F761" s="16" t="s">
        <v>546</v>
      </c>
      <c r="G761" s="21">
        <v>1</v>
      </c>
      <c r="H761" s="79">
        <v>600000</v>
      </c>
      <c r="I761" s="79">
        <v>96000</v>
      </c>
      <c r="J761" s="79">
        <v>696000</v>
      </c>
    </row>
    <row r="762" spans="2:10" s="23" customFormat="1" ht="22.5" customHeight="1" x14ac:dyDescent="0.25">
      <c r="B762" s="16">
        <v>4</v>
      </c>
      <c r="C762" s="17">
        <v>42291613</v>
      </c>
      <c r="D762" s="16">
        <v>1197011200</v>
      </c>
      <c r="E762" s="19" t="s">
        <v>549</v>
      </c>
      <c r="F762" s="16" t="s">
        <v>546</v>
      </c>
      <c r="G762" s="21">
        <v>1</v>
      </c>
      <c r="H762" s="79">
        <v>600000</v>
      </c>
      <c r="I762" s="79">
        <v>96000</v>
      </c>
      <c r="J762" s="79">
        <v>696000</v>
      </c>
    </row>
    <row r="763" spans="2:10" s="23" customFormat="1" ht="22.5" customHeight="1" x14ac:dyDescent="0.25">
      <c r="B763" s="16">
        <v>5</v>
      </c>
      <c r="C763" s="17">
        <v>42291613</v>
      </c>
      <c r="D763" s="16">
        <v>1197011199</v>
      </c>
      <c r="E763" s="19" t="s">
        <v>550</v>
      </c>
      <c r="F763" s="16" t="s">
        <v>546</v>
      </c>
      <c r="G763" s="21">
        <v>1</v>
      </c>
      <c r="H763" s="79">
        <v>600000</v>
      </c>
      <c r="I763" s="79">
        <v>96000</v>
      </c>
      <c r="J763" s="79">
        <v>696000</v>
      </c>
    </row>
    <row r="764" spans="2:10" s="23" customFormat="1" ht="22.5" customHeight="1" x14ac:dyDescent="0.25">
      <c r="B764" s="16">
        <v>6</v>
      </c>
      <c r="C764" s="17">
        <v>42291613</v>
      </c>
      <c r="D764" s="16">
        <v>1197011198</v>
      </c>
      <c r="E764" s="19" t="s">
        <v>551</v>
      </c>
      <c r="F764" s="16" t="s">
        <v>546</v>
      </c>
      <c r="G764" s="21">
        <v>1</v>
      </c>
      <c r="H764" s="79">
        <v>600000</v>
      </c>
      <c r="I764" s="79">
        <v>96000</v>
      </c>
      <c r="J764" s="79">
        <v>696000</v>
      </c>
    </row>
    <row r="765" spans="2:10" s="23" customFormat="1" ht="22.5" customHeight="1" x14ac:dyDescent="0.25">
      <c r="B765" s="16">
        <v>7</v>
      </c>
      <c r="C765" s="17">
        <v>42291613</v>
      </c>
      <c r="D765" s="16">
        <v>1197011197</v>
      </c>
      <c r="E765" s="19" t="s">
        <v>552</v>
      </c>
      <c r="F765" s="16" t="s">
        <v>546</v>
      </c>
      <c r="G765" s="21">
        <v>1</v>
      </c>
      <c r="H765" s="79">
        <v>600000</v>
      </c>
      <c r="I765" s="79">
        <v>96000</v>
      </c>
      <c r="J765" s="79">
        <v>696000</v>
      </c>
    </row>
    <row r="766" spans="2:10" s="23" customFormat="1" ht="22.5" customHeight="1" x14ac:dyDescent="0.25">
      <c r="B766" s="16">
        <v>8</v>
      </c>
      <c r="C766" s="17">
        <v>42291613</v>
      </c>
      <c r="D766" s="16">
        <v>1197011196</v>
      </c>
      <c r="E766" s="19" t="s">
        <v>553</v>
      </c>
      <c r="F766" s="16" t="s">
        <v>546</v>
      </c>
      <c r="G766" s="21">
        <v>1</v>
      </c>
      <c r="H766" s="79">
        <v>600000</v>
      </c>
      <c r="I766" s="79">
        <v>96000</v>
      </c>
      <c r="J766" s="79">
        <v>696000</v>
      </c>
    </row>
    <row r="767" spans="2:10" s="23" customFormat="1" ht="22.5" customHeight="1" x14ac:dyDescent="0.25">
      <c r="B767" s="16">
        <v>9</v>
      </c>
      <c r="C767" s="17">
        <v>42291613</v>
      </c>
      <c r="D767" s="16">
        <v>1197011195</v>
      </c>
      <c r="E767" s="19" t="s">
        <v>554</v>
      </c>
      <c r="F767" s="16" t="s">
        <v>546</v>
      </c>
      <c r="G767" s="21">
        <v>1</v>
      </c>
      <c r="H767" s="79">
        <v>600000</v>
      </c>
      <c r="I767" s="79">
        <v>96000</v>
      </c>
      <c r="J767" s="79">
        <v>696000</v>
      </c>
    </row>
    <row r="768" spans="2:10" s="23" customFormat="1" ht="22.5" customHeight="1" x14ac:dyDescent="0.25">
      <c r="B768" s="16">
        <v>10</v>
      </c>
      <c r="C768" s="17">
        <v>42291613</v>
      </c>
      <c r="D768" s="16">
        <v>1197011194</v>
      </c>
      <c r="E768" s="19" t="s">
        <v>555</v>
      </c>
      <c r="F768" s="16" t="s">
        <v>546</v>
      </c>
      <c r="G768" s="21">
        <v>1</v>
      </c>
      <c r="H768" s="79">
        <v>600000</v>
      </c>
      <c r="I768" s="79">
        <v>96000</v>
      </c>
      <c r="J768" s="79">
        <v>696000</v>
      </c>
    </row>
    <row r="769" spans="2:10" s="23" customFormat="1" ht="49.5" customHeight="1" x14ac:dyDescent="0.25">
      <c r="B769" s="16">
        <v>11</v>
      </c>
      <c r="C769" s="17">
        <v>42291613</v>
      </c>
      <c r="D769" s="16">
        <v>1197011223</v>
      </c>
      <c r="E769" s="19" t="s">
        <v>556</v>
      </c>
      <c r="F769" s="16" t="s">
        <v>546</v>
      </c>
      <c r="G769" s="21">
        <v>1</v>
      </c>
      <c r="H769" s="79">
        <v>1148000</v>
      </c>
      <c r="I769" s="79">
        <v>183680</v>
      </c>
      <c r="J769" s="79">
        <v>1331680</v>
      </c>
    </row>
    <row r="770" spans="2:10" s="23" customFormat="1" ht="25.5" x14ac:dyDescent="0.25">
      <c r="B770" s="16">
        <v>12</v>
      </c>
      <c r="C770" s="17">
        <v>42291613</v>
      </c>
      <c r="D770" s="16">
        <v>1197011224</v>
      </c>
      <c r="E770" s="19" t="s">
        <v>557</v>
      </c>
      <c r="F770" s="16" t="s">
        <v>546</v>
      </c>
      <c r="G770" s="21">
        <v>1</v>
      </c>
      <c r="H770" s="79">
        <v>1148000</v>
      </c>
      <c r="I770" s="79">
        <v>183680</v>
      </c>
      <c r="J770" s="79">
        <v>1331680</v>
      </c>
    </row>
    <row r="771" spans="2:10" s="23" customFormat="1" ht="29.25" customHeight="1" x14ac:dyDescent="0.25">
      <c r="B771" s="16">
        <v>13</v>
      </c>
      <c r="C771" s="17">
        <v>42291613</v>
      </c>
      <c r="D771" s="16">
        <v>1197011218</v>
      </c>
      <c r="E771" s="19" t="s">
        <v>558</v>
      </c>
      <c r="F771" s="16" t="s">
        <v>546</v>
      </c>
      <c r="G771" s="21">
        <v>1</v>
      </c>
      <c r="H771" s="79">
        <v>728000</v>
      </c>
      <c r="I771" s="79">
        <v>116480</v>
      </c>
      <c r="J771" s="79">
        <v>844480</v>
      </c>
    </row>
    <row r="772" spans="2:10" s="23" customFormat="1" ht="29.25" customHeight="1" x14ac:dyDescent="0.25">
      <c r="B772" s="16">
        <v>14</v>
      </c>
      <c r="C772" s="17">
        <v>42291613</v>
      </c>
      <c r="D772" s="16">
        <v>1197011219</v>
      </c>
      <c r="E772" s="19" t="s">
        <v>559</v>
      </c>
      <c r="F772" s="16" t="s">
        <v>546</v>
      </c>
      <c r="G772" s="21">
        <v>1</v>
      </c>
      <c r="H772" s="79">
        <v>728000</v>
      </c>
      <c r="I772" s="79">
        <v>116480</v>
      </c>
      <c r="J772" s="79">
        <v>844480</v>
      </c>
    </row>
    <row r="773" spans="2:10" s="23" customFormat="1" ht="29.25" customHeight="1" x14ac:dyDescent="0.25">
      <c r="B773" s="16">
        <v>15</v>
      </c>
      <c r="C773" s="17">
        <v>42291613</v>
      </c>
      <c r="D773" s="16">
        <v>1197011220</v>
      </c>
      <c r="E773" s="19" t="s">
        <v>560</v>
      </c>
      <c r="F773" s="16" t="s">
        <v>546</v>
      </c>
      <c r="G773" s="21">
        <v>1</v>
      </c>
      <c r="H773" s="79">
        <v>728000</v>
      </c>
      <c r="I773" s="79">
        <v>116480</v>
      </c>
      <c r="J773" s="79">
        <v>844480</v>
      </c>
    </row>
    <row r="774" spans="2:10" s="23" customFormat="1" ht="36" customHeight="1" x14ac:dyDescent="0.25">
      <c r="B774" s="16">
        <v>16</v>
      </c>
      <c r="C774" s="17">
        <v>42291613</v>
      </c>
      <c r="D774" s="16">
        <v>1197011222</v>
      </c>
      <c r="E774" s="19" t="s">
        <v>561</v>
      </c>
      <c r="F774" s="16" t="s">
        <v>546</v>
      </c>
      <c r="G774" s="21">
        <v>1</v>
      </c>
      <c r="H774" s="79">
        <v>728000</v>
      </c>
      <c r="I774" s="79">
        <v>116480</v>
      </c>
      <c r="J774" s="79">
        <v>844480</v>
      </c>
    </row>
    <row r="775" spans="2:10" s="23" customFormat="1" ht="31.5" customHeight="1" x14ac:dyDescent="0.25">
      <c r="B775" s="16">
        <v>17</v>
      </c>
      <c r="C775" s="17">
        <v>42291613</v>
      </c>
      <c r="D775" s="16">
        <v>1197011221</v>
      </c>
      <c r="E775" s="19" t="s">
        <v>562</v>
      </c>
      <c r="F775" s="16" t="s">
        <v>546</v>
      </c>
      <c r="G775" s="21">
        <v>1</v>
      </c>
      <c r="H775" s="79">
        <v>728000</v>
      </c>
      <c r="I775" s="79">
        <v>116480</v>
      </c>
      <c r="J775" s="79">
        <v>844480</v>
      </c>
    </row>
    <row r="776" spans="2:10" s="23" customFormat="1" ht="29.25" customHeight="1" x14ac:dyDescent="0.25">
      <c r="B776" s="16">
        <v>18</v>
      </c>
      <c r="C776" s="17">
        <v>42291613</v>
      </c>
      <c r="D776" s="16">
        <v>1197011225</v>
      </c>
      <c r="E776" s="19" t="s">
        <v>563</v>
      </c>
      <c r="F776" s="16"/>
      <c r="G776" s="21">
        <v>1</v>
      </c>
      <c r="H776" s="79">
        <v>728000</v>
      </c>
      <c r="I776" s="79">
        <v>116480</v>
      </c>
      <c r="J776" s="79">
        <v>844480</v>
      </c>
    </row>
    <row r="777" spans="2:10" s="23" customFormat="1" ht="29.25" customHeight="1" x14ac:dyDescent="0.25">
      <c r="B777" s="16">
        <v>19</v>
      </c>
      <c r="C777" s="17">
        <v>42291613</v>
      </c>
      <c r="D777" s="16">
        <v>1197011215</v>
      </c>
      <c r="E777" s="19" t="s">
        <v>564</v>
      </c>
      <c r="F777" s="16" t="s">
        <v>546</v>
      </c>
      <c r="G777" s="21">
        <v>1</v>
      </c>
      <c r="H777" s="79">
        <v>1400000</v>
      </c>
      <c r="I777" s="79">
        <v>224000</v>
      </c>
      <c r="J777" s="79">
        <v>1624000</v>
      </c>
    </row>
    <row r="778" spans="2:10" s="23" customFormat="1" ht="29.25" customHeight="1" x14ac:dyDescent="0.25">
      <c r="B778" s="16">
        <v>20</v>
      </c>
      <c r="C778" s="17">
        <v>42291613</v>
      </c>
      <c r="D778" s="16">
        <v>1197011211</v>
      </c>
      <c r="E778" s="19" t="s">
        <v>565</v>
      </c>
      <c r="F778" s="16" t="s">
        <v>546</v>
      </c>
      <c r="G778" s="21">
        <v>1</v>
      </c>
      <c r="H778" s="79">
        <v>1400000</v>
      </c>
      <c r="I778" s="79">
        <v>224000</v>
      </c>
      <c r="J778" s="79">
        <v>1624000</v>
      </c>
    </row>
    <row r="779" spans="2:10" s="23" customFormat="1" ht="29.25" customHeight="1" x14ac:dyDescent="0.25">
      <c r="B779" s="16">
        <v>21</v>
      </c>
      <c r="C779" s="17">
        <v>42291613</v>
      </c>
      <c r="D779" s="16">
        <v>1197011213</v>
      </c>
      <c r="E779" s="19" t="s">
        <v>566</v>
      </c>
      <c r="F779" s="16" t="s">
        <v>546</v>
      </c>
      <c r="G779" s="21">
        <v>1</v>
      </c>
      <c r="H779" s="79">
        <v>1400000</v>
      </c>
      <c r="I779" s="79">
        <v>224000</v>
      </c>
      <c r="J779" s="79">
        <v>1624000</v>
      </c>
    </row>
    <row r="780" spans="2:10" s="23" customFormat="1" ht="29.25" customHeight="1" x14ac:dyDescent="0.25">
      <c r="B780" s="16">
        <v>22</v>
      </c>
      <c r="C780" s="17">
        <v>42291613</v>
      </c>
      <c r="D780" s="16">
        <v>1197011214</v>
      </c>
      <c r="E780" s="19" t="s">
        <v>567</v>
      </c>
      <c r="F780" s="16" t="s">
        <v>546</v>
      </c>
      <c r="G780" s="21">
        <v>1</v>
      </c>
      <c r="H780" s="79">
        <v>1400000</v>
      </c>
      <c r="I780" s="79">
        <v>224000</v>
      </c>
      <c r="J780" s="79">
        <v>1624000</v>
      </c>
    </row>
    <row r="781" spans="2:10" s="23" customFormat="1" ht="29.25" customHeight="1" x14ac:dyDescent="0.25">
      <c r="B781" s="16">
        <v>23</v>
      </c>
      <c r="C781" s="17">
        <v>42291613</v>
      </c>
      <c r="D781" s="16">
        <v>1197011216</v>
      </c>
      <c r="E781" s="19" t="s">
        <v>568</v>
      </c>
      <c r="F781" s="16" t="s">
        <v>546</v>
      </c>
      <c r="G781" s="21">
        <v>1</v>
      </c>
      <c r="H781" s="79">
        <v>1400000</v>
      </c>
      <c r="I781" s="79">
        <v>224000</v>
      </c>
      <c r="J781" s="79">
        <v>1624000</v>
      </c>
    </row>
    <row r="782" spans="2:10" s="23" customFormat="1" ht="30" customHeight="1" x14ac:dyDescent="0.25">
      <c r="B782" s="16">
        <v>24</v>
      </c>
      <c r="C782" s="17">
        <v>42291613</v>
      </c>
      <c r="D782" s="16">
        <v>1197011217</v>
      </c>
      <c r="E782" s="19" t="s">
        <v>569</v>
      </c>
      <c r="F782" s="16" t="s">
        <v>546</v>
      </c>
      <c r="G782" s="21">
        <v>1</v>
      </c>
      <c r="H782" s="79">
        <v>1400000</v>
      </c>
      <c r="I782" s="79">
        <v>224000</v>
      </c>
      <c r="J782" s="79">
        <v>1624000</v>
      </c>
    </row>
    <row r="783" spans="2:10" s="23" customFormat="1" ht="36" customHeight="1" x14ac:dyDescent="0.25">
      <c r="B783" s="16">
        <v>25</v>
      </c>
      <c r="C783" s="17">
        <v>42291613</v>
      </c>
      <c r="D783" s="16">
        <v>1197011210</v>
      </c>
      <c r="E783" s="19" t="s">
        <v>570</v>
      </c>
      <c r="F783" s="16" t="s">
        <v>546</v>
      </c>
      <c r="G783" s="21">
        <v>1</v>
      </c>
      <c r="H783" s="79">
        <v>1400000</v>
      </c>
      <c r="I783" s="79">
        <v>224000</v>
      </c>
      <c r="J783" s="79">
        <v>1624000</v>
      </c>
    </row>
    <row r="784" spans="2:10" s="23" customFormat="1" ht="29.25" customHeight="1" x14ac:dyDescent="0.25">
      <c r="B784" s="16">
        <v>26</v>
      </c>
      <c r="C784" s="17">
        <v>42291613</v>
      </c>
      <c r="D784" s="16">
        <v>1197011212</v>
      </c>
      <c r="E784" s="19" t="s">
        <v>571</v>
      </c>
      <c r="F784" s="16" t="s">
        <v>546</v>
      </c>
      <c r="G784" s="21">
        <v>1</v>
      </c>
      <c r="H784" s="79">
        <v>1400000</v>
      </c>
      <c r="I784" s="79">
        <v>224000</v>
      </c>
      <c r="J784" s="79">
        <v>1624000</v>
      </c>
    </row>
    <row r="785" spans="2:10" s="23" customFormat="1" ht="29.25" customHeight="1" x14ac:dyDescent="0.25">
      <c r="B785" s="16">
        <v>27</v>
      </c>
      <c r="C785" s="17">
        <v>42291613</v>
      </c>
      <c r="D785" s="16">
        <v>1197011192</v>
      </c>
      <c r="E785" s="19" t="s">
        <v>572</v>
      </c>
      <c r="F785" s="16" t="s">
        <v>546</v>
      </c>
      <c r="G785" s="21">
        <v>1</v>
      </c>
      <c r="H785" s="79">
        <v>600000</v>
      </c>
      <c r="I785" s="79">
        <v>96000</v>
      </c>
      <c r="J785" s="79">
        <v>696000</v>
      </c>
    </row>
    <row r="786" spans="2:10" s="23" customFormat="1" ht="29.25" customHeight="1" x14ac:dyDescent="0.25">
      <c r="B786" s="16">
        <v>28</v>
      </c>
      <c r="C786" s="17">
        <v>42291613</v>
      </c>
      <c r="D786" s="16">
        <v>1197011191</v>
      </c>
      <c r="E786" s="19" t="s">
        <v>573</v>
      </c>
      <c r="F786" s="16" t="s">
        <v>546</v>
      </c>
      <c r="G786" s="21">
        <v>1</v>
      </c>
      <c r="H786" s="79">
        <v>600000</v>
      </c>
      <c r="I786" s="79">
        <v>96000</v>
      </c>
      <c r="J786" s="79">
        <v>696000</v>
      </c>
    </row>
    <row r="787" spans="2:10" s="23" customFormat="1" ht="29.25" customHeight="1" x14ac:dyDescent="0.25">
      <c r="B787" s="16">
        <v>29</v>
      </c>
      <c r="C787" s="17">
        <v>42291613</v>
      </c>
      <c r="D787" s="16">
        <v>1197011190</v>
      </c>
      <c r="E787" s="19" t="s">
        <v>574</v>
      </c>
      <c r="F787" s="16" t="s">
        <v>546</v>
      </c>
      <c r="G787" s="21">
        <v>1</v>
      </c>
      <c r="H787" s="79">
        <v>600000</v>
      </c>
      <c r="I787" s="79">
        <v>96000</v>
      </c>
      <c r="J787" s="79">
        <v>696000</v>
      </c>
    </row>
    <row r="788" spans="2:10" s="23" customFormat="1" ht="27.75" customHeight="1" x14ac:dyDescent="0.25">
      <c r="B788" s="16">
        <v>30</v>
      </c>
      <c r="C788" s="17">
        <v>42291613</v>
      </c>
      <c r="D788" s="16">
        <v>1197011187</v>
      </c>
      <c r="E788" s="19" t="s">
        <v>575</v>
      </c>
      <c r="F788" s="16" t="s">
        <v>546</v>
      </c>
      <c r="G788" s="21">
        <v>1</v>
      </c>
      <c r="H788" s="79">
        <v>600000</v>
      </c>
      <c r="I788" s="79">
        <v>96000</v>
      </c>
      <c r="J788" s="79">
        <v>696000</v>
      </c>
    </row>
    <row r="789" spans="2:10" s="23" customFormat="1" ht="27.75" customHeight="1" x14ac:dyDescent="0.25">
      <c r="B789" s="16">
        <v>31</v>
      </c>
      <c r="C789" s="17">
        <v>42291613</v>
      </c>
      <c r="D789" s="18">
        <v>1196490978</v>
      </c>
      <c r="E789" s="19" t="s">
        <v>576</v>
      </c>
      <c r="F789" s="16" t="s">
        <v>546</v>
      </c>
      <c r="G789" s="21">
        <v>1</v>
      </c>
      <c r="H789" s="79">
        <v>1600000</v>
      </c>
      <c r="I789" s="79">
        <v>256000</v>
      </c>
      <c r="J789" s="79">
        <v>1856000</v>
      </c>
    </row>
    <row r="790" spans="2:10" s="23" customFormat="1" ht="27.75" customHeight="1" x14ac:dyDescent="0.25">
      <c r="B790" s="16">
        <v>32</v>
      </c>
      <c r="C790" s="17">
        <v>42291613</v>
      </c>
      <c r="D790" s="16">
        <v>1197011207</v>
      </c>
      <c r="E790" s="19" t="s">
        <v>576</v>
      </c>
      <c r="F790" s="16" t="s">
        <v>546</v>
      </c>
      <c r="G790" s="21">
        <v>1</v>
      </c>
      <c r="H790" s="79">
        <v>1600000</v>
      </c>
      <c r="I790" s="79">
        <v>256000</v>
      </c>
      <c r="J790" s="79">
        <v>1856000</v>
      </c>
    </row>
    <row r="791" spans="2:10" s="23" customFormat="1" ht="27.75" customHeight="1" x14ac:dyDescent="0.25">
      <c r="B791" s="16">
        <v>33</v>
      </c>
      <c r="C791" s="17">
        <v>42291613</v>
      </c>
      <c r="D791" s="18">
        <v>1196490977</v>
      </c>
      <c r="E791" s="19" t="s">
        <v>577</v>
      </c>
      <c r="F791" s="16" t="s">
        <v>546</v>
      </c>
      <c r="G791" s="21">
        <v>1</v>
      </c>
      <c r="H791" s="79">
        <v>1600000</v>
      </c>
      <c r="I791" s="79">
        <v>256000</v>
      </c>
      <c r="J791" s="79">
        <v>1856000</v>
      </c>
    </row>
    <row r="792" spans="2:10" s="23" customFormat="1" ht="27.75" customHeight="1" x14ac:dyDescent="0.25">
      <c r="B792" s="16">
        <v>34</v>
      </c>
      <c r="C792" s="17">
        <v>42291613</v>
      </c>
      <c r="D792" s="16">
        <v>1197011206</v>
      </c>
      <c r="E792" s="19" t="s">
        <v>577</v>
      </c>
      <c r="F792" s="16" t="s">
        <v>546</v>
      </c>
      <c r="G792" s="21">
        <v>1</v>
      </c>
      <c r="H792" s="79">
        <v>1600000</v>
      </c>
      <c r="I792" s="79">
        <v>256000</v>
      </c>
      <c r="J792" s="79">
        <v>1856000</v>
      </c>
    </row>
    <row r="793" spans="2:10" s="23" customFormat="1" ht="27.75" customHeight="1" x14ac:dyDescent="0.25">
      <c r="B793" s="16">
        <v>35</v>
      </c>
      <c r="C793" s="17">
        <v>42291613</v>
      </c>
      <c r="D793" s="16">
        <v>1197011205</v>
      </c>
      <c r="E793" s="19" t="s">
        <v>578</v>
      </c>
      <c r="F793" s="16" t="s">
        <v>546</v>
      </c>
      <c r="G793" s="21">
        <v>1</v>
      </c>
      <c r="H793" s="79">
        <v>1600000</v>
      </c>
      <c r="I793" s="79">
        <v>256000</v>
      </c>
      <c r="J793" s="79">
        <v>1856000</v>
      </c>
    </row>
    <row r="794" spans="2:10" s="23" customFormat="1" ht="27.75" customHeight="1" x14ac:dyDescent="0.25">
      <c r="B794" s="16">
        <v>36</v>
      </c>
      <c r="C794" s="17">
        <v>42291613</v>
      </c>
      <c r="D794" s="16">
        <v>1197011204</v>
      </c>
      <c r="E794" s="19" t="s">
        <v>579</v>
      </c>
      <c r="F794" s="16" t="s">
        <v>546</v>
      </c>
      <c r="G794" s="21">
        <v>1</v>
      </c>
      <c r="H794" s="79">
        <v>600000</v>
      </c>
      <c r="I794" s="79">
        <v>96000</v>
      </c>
      <c r="J794" s="79">
        <v>696000</v>
      </c>
    </row>
    <row r="795" spans="2:10" s="23" customFormat="1" ht="27.75" customHeight="1" x14ac:dyDescent="0.25">
      <c r="B795" s="16">
        <v>37</v>
      </c>
      <c r="C795" s="17">
        <v>42291613</v>
      </c>
      <c r="D795" s="16">
        <v>1197011203</v>
      </c>
      <c r="E795" s="19" t="s">
        <v>580</v>
      </c>
      <c r="F795" s="16" t="s">
        <v>546</v>
      </c>
      <c r="G795" s="21">
        <v>1</v>
      </c>
      <c r="H795" s="79">
        <v>600000</v>
      </c>
      <c r="I795" s="79">
        <v>96000</v>
      </c>
      <c r="J795" s="79">
        <v>696000</v>
      </c>
    </row>
    <row r="796" spans="2:10" s="23" customFormat="1" ht="27.75" customHeight="1" x14ac:dyDescent="0.25">
      <c r="B796" s="16">
        <v>38</v>
      </c>
      <c r="C796" s="17">
        <v>42291613</v>
      </c>
      <c r="D796" s="16">
        <v>1197011202</v>
      </c>
      <c r="E796" s="19" t="s">
        <v>581</v>
      </c>
      <c r="F796" s="16" t="s">
        <v>546</v>
      </c>
      <c r="G796" s="21">
        <v>1</v>
      </c>
      <c r="H796" s="79">
        <v>600000</v>
      </c>
      <c r="I796" s="79">
        <v>96000</v>
      </c>
      <c r="J796" s="79">
        <v>696000</v>
      </c>
    </row>
    <row r="797" spans="2:10" s="23" customFormat="1" ht="27.75" customHeight="1" x14ac:dyDescent="0.25">
      <c r="B797" s="16">
        <v>39</v>
      </c>
      <c r="C797" s="17">
        <v>42291613</v>
      </c>
      <c r="D797" s="16">
        <v>1197011201</v>
      </c>
      <c r="E797" s="19" t="s">
        <v>582</v>
      </c>
      <c r="F797" s="16" t="s">
        <v>546</v>
      </c>
      <c r="G797" s="21">
        <v>1</v>
      </c>
      <c r="H797" s="79">
        <v>600000</v>
      </c>
      <c r="I797" s="79">
        <v>96000</v>
      </c>
      <c r="J797" s="79">
        <v>696000</v>
      </c>
    </row>
    <row r="798" spans="2:10" ht="15.75" x14ac:dyDescent="0.25">
      <c r="B798" s="226" t="s">
        <v>49</v>
      </c>
      <c r="C798" s="226"/>
      <c r="D798" s="226"/>
      <c r="E798" s="226"/>
      <c r="F798" s="43"/>
      <c r="G798" s="43"/>
      <c r="H798" s="44"/>
      <c r="I798" s="44"/>
      <c r="J798" s="76">
        <f>SUM(J759:J797)</f>
        <v>42530240</v>
      </c>
    </row>
    <row r="801" spans="2:10" ht="37.5" customHeight="1" x14ac:dyDescent="0.25">
      <c r="B801" s="11" t="s">
        <v>50</v>
      </c>
      <c r="C801" s="41">
        <v>64</v>
      </c>
      <c r="D801" s="224" t="s">
        <v>583</v>
      </c>
      <c r="E801" s="225"/>
      <c r="F801" s="140">
        <v>55400000</v>
      </c>
    </row>
    <row r="802" spans="2:10" ht="25.5" x14ac:dyDescent="0.25">
      <c r="B802" s="11" t="s">
        <v>8</v>
      </c>
      <c r="C802" s="11" t="s">
        <v>9</v>
      </c>
      <c r="D802" s="11" t="s">
        <v>10</v>
      </c>
      <c r="E802" s="45" t="s">
        <v>11</v>
      </c>
      <c r="F802" s="11" t="s">
        <v>12</v>
      </c>
      <c r="G802" s="88" t="s">
        <v>13</v>
      </c>
      <c r="H802" s="37" t="s">
        <v>14</v>
      </c>
      <c r="I802" s="37" t="s">
        <v>15</v>
      </c>
      <c r="J802" s="37" t="s">
        <v>16</v>
      </c>
    </row>
    <row r="803" spans="2:10" s="23" customFormat="1" ht="25.5" x14ac:dyDescent="0.25">
      <c r="B803" s="16">
        <v>1</v>
      </c>
      <c r="C803" s="17">
        <v>42143500</v>
      </c>
      <c r="D803" s="16">
        <v>1186220256</v>
      </c>
      <c r="E803" s="19" t="s">
        <v>584</v>
      </c>
      <c r="F803" s="16" t="s">
        <v>546</v>
      </c>
      <c r="G803" s="21">
        <v>1</v>
      </c>
      <c r="H803" s="22">
        <v>3600000</v>
      </c>
      <c r="I803" s="22">
        <v>0</v>
      </c>
      <c r="J803" s="22">
        <f>H803</f>
        <v>3600000</v>
      </c>
    </row>
    <row r="804" spans="2:10" x14ac:dyDescent="0.25">
      <c r="B804" s="226" t="s">
        <v>49</v>
      </c>
      <c r="C804" s="226"/>
      <c r="D804" s="226"/>
      <c r="E804" s="226"/>
      <c r="F804" s="43"/>
      <c r="G804" s="43"/>
      <c r="H804" s="44"/>
      <c r="I804" s="44"/>
      <c r="J804" s="48">
        <f>SUM(J803)</f>
        <v>3600000</v>
      </c>
    </row>
    <row r="807" spans="2:10" ht="27.75" customHeight="1" x14ac:dyDescent="0.25">
      <c r="B807" s="11" t="s">
        <v>50</v>
      </c>
      <c r="C807" s="41">
        <v>65</v>
      </c>
      <c r="D807" s="41" t="s">
        <v>585</v>
      </c>
      <c r="E807" s="42"/>
      <c r="F807" s="147">
        <v>51000000</v>
      </c>
    </row>
    <row r="808" spans="2:10" ht="25.5" x14ac:dyDescent="0.25">
      <c r="B808" s="11" t="s">
        <v>8</v>
      </c>
      <c r="C808" s="11" t="s">
        <v>9</v>
      </c>
      <c r="D808" s="11" t="s">
        <v>10</v>
      </c>
      <c r="E808" s="45" t="s">
        <v>11</v>
      </c>
      <c r="F808" s="11" t="s">
        <v>12</v>
      </c>
      <c r="G808" s="88" t="s">
        <v>13</v>
      </c>
      <c r="H808" s="37" t="s">
        <v>14</v>
      </c>
      <c r="I808" s="37" t="s">
        <v>15</v>
      </c>
      <c r="J808" s="37" t="s">
        <v>16</v>
      </c>
    </row>
    <row r="809" spans="2:10" s="23" customFormat="1" ht="25.5" x14ac:dyDescent="0.25">
      <c r="B809" s="16">
        <v>1</v>
      </c>
      <c r="C809" s="17" t="s">
        <v>1092</v>
      </c>
      <c r="D809" s="16">
        <v>1196490675</v>
      </c>
      <c r="E809" s="19" t="s">
        <v>586</v>
      </c>
      <c r="F809" s="16" t="s">
        <v>546</v>
      </c>
      <c r="G809" s="21">
        <v>1</v>
      </c>
      <c r="H809" s="79">
        <v>30000</v>
      </c>
      <c r="I809" s="79">
        <v>0</v>
      </c>
      <c r="J809" s="79">
        <v>30000</v>
      </c>
    </row>
    <row r="810" spans="2:10" s="23" customFormat="1" ht="25.5" x14ac:dyDescent="0.25">
      <c r="B810" s="16">
        <v>2</v>
      </c>
      <c r="C810" s="17" t="s">
        <v>1093</v>
      </c>
      <c r="D810" s="16">
        <v>1196490205</v>
      </c>
      <c r="E810" s="19" t="s">
        <v>587</v>
      </c>
      <c r="F810" s="16" t="s">
        <v>546</v>
      </c>
      <c r="G810" s="21">
        <v>1</v>
      </c>
      <c r="H810" s="79">
        <v>45000</v>
      </c>
      <c r="I810" s="79">
        <v>0</v>
      </c>
      <c r="J810" s="79">
        <v>45000</v>
      </c>
    </row>
    <row r="811" spans="2:10" ht="15.75" x14ac:dyDescent="0.25">
      <c r="B811" s="226" t="s">
        <v>49</v>
      </c>
      <c r="C811" s="226"/>
      <c r="D811" s="226"/>
      <c r="E811" s="226"/>
      <c r="F811" s="43"/>
      <c r="G811" s="43"/>
      <c r="H811" s="44"/>
      <c r="I811" s="44"/>
      <c r="J811" s="76">
        <f>SUM(J809:J810)</f>
        <v>75000</v>
      </c>
    </row>
    <row r="814" spans="2:10" ht="25.5" customHeight="1" x14ac:dyDescent="0.25">
      <c r="B814" s="11" t="s">
        <v>50</v>
      </c>
      <c r="C814" s="41">
        <v>66</v>
      </c>
      <c r="D814" s="224" t="s">
        <v>588</v>
      </c>
      <c r="E814" s="225"/>
      <c r="F814" s="147">
        <v>78000000</v>
      </c>
    </row>
    <row r="815" spans="2:10" ht="25.5" x14ac:dyDescent="0.25">
      <c r="B815" s="11" t="s">
        <v>8</v>
      </c>
      <c r="C815" s="11" t="s">
        <v>9</v>
      </c>
      <c r="D815" s="11" t="s">
        <v>10</v>
      </c>
      <c r="E815" s="45" t="s">
        <v>11</v>
      </c>
      <c r="F815" s="11" t="s">
        <v>12</v>
      </c>
      <c r="G815" s="88" t="s">
        <v>13</v>
      </c>
      <c r="H815" s="37" t="s">
        <v>14</v>
      </c>
      <c r="I815" s="37" t="s">
        <v>15</v>
      </c>
      <c r="J815" s="37" t="s">
        <v>16</v>
      </c>
    </row>
    <row r="816" spans="2:10" s="23" customFormat="1" x14ac:dyDescent="0.25">
      <c r="B816" s="16">
        <v>1</v>
      </c>
      <c r="C816" s="16">
        <v>42291613</v>
      </c>
      <c r="D816" s="16">
        <v>1128599186</v>
      </c>
      <c r="E816" s="19" t="s">
        <v>589</v>
      </c>
      <c r="F816" s="16" t="s">
        <v>590</v>
      </c>
      <c r="G816" s="21">
        <v>1</v>
      </c>
      <c r="H816" s="92">
        <v>503246</v>
      </c>
      <c r="I816" s="92">
        <f t="shared" ref="I816:I821" si="30">+H816*0.16</f>
        <v>80519.360000000001</v>
      </c>
      <c r="J816" s="92">
        <f t="shared" ref="J816:J821" si="31">+H816+I816</f>
        <v>583765.36</v>
      </c>
    </row>
    <row r="817" spans="2:10" s="23" customFormat="1" x14ac:dyDescent="0.25">
      <c r="B817" s="16">
        <v>2</v>
      </c>
      <c r="C817" s="17">
        <v>42291613</v>
      </c>
      <c r="D817" s="16">
        <v>1128599202</v>
      </c>
      <c r="E817" s="19" t="s">
        <v>591</v>
      </c>
      <c r="F817" s="16" t="s">
        <v>590</v>
      </c>
      <c r="G817" s="21">
        <v>1</v>
      </c>
      <c r="H817" s="92">
        <v>503246</v>
      </c>
      <c r="I817" s="92">
        <f t="shared" si="30"/>
        <v>80519.360000000001</v>
      </c>
      <c r="J817" s="92">
        <f t="shared" si="31"/>
        <v>583765.36</v>
      </c>
    </row>
    <row r="818" spans="2:10" s="23" customFormat="1" x14ac:dyDescent="0.25">
      <c r="B818" s="16">
        <v>3</v>
      </c>
      <c r="C818" s="17">
        <v>42291613</v>
      </c>
      <c r="D818" s="16">
        <v>1128599185</v>
      </c>
      <c r="E818" s="19" t="s">
        <v>592</v>
      </c>
      <c r="F818" s="16" t="s">
        <v>590</v>
      </c>
      <c r="G818" s="21">
        <v>1</v>
      </c>
      <c r="H818" s="92">
        <v>503246</v>
      </c>
      <c r="I818" s="92">
        <f t="shared" si="30"/>
        <v>80519.360000000001</v>
      </c>
      <c r="J818" s="92">
        <f t="shared" si="31"/>
        <v>583765.36</v>
      </c>
    </row>
    <row r="819" spans="2:10" s="23" customFormat="1" x14ac:dyDescent="0.25">
      <c r="B819" s="16">
        <v>4</v>
      </c>
      <c r="C819" s="17">
        <v>42291613</v>
      </c>
      <c r="D819" s="24">
        <v>1197011041</v>
      </c>
      <c r="E819" s="19" t="s">
        <v>593</v>
      </c>
      <c r="F819" s="16" t="s">
        <v>590</v>
      </c>
      <c r="G819" s="21">
        <v>1</v>
      </c>
      <c r="H819" s="92">
        <v>503246</v>
      </c>
      <c r="I819" s="92">
        <f t="shared" si="30"/>
        <v>80519.360000000001</v>
      </c>
      <c r="J819" s="92">
        <f t="shared" si="31"/>
        <v>583765.36</v>
      </c>
    </row>
    <row r="820" spans="2:10" s="23" customFormat="1" x14ac:dyDescent="0.25">
      <c r="B820" s="16">
        <v>5</v>
      </c>
      <c r="C820" s="17">
        <v>42291613</v>
      </c>
      <c r="D820" s="24">
        <v>1197011044</v>
      </c>
      <c r="E820" s="19" t="s">
        <v>594</v>
      </c>
      <c r="F820" s="16" t="s">
        <v>590</v>
      </c>
      <c r="G820" s="21">
        <v>1</v>
      </c>
      <c r="H820" s="92">
        <v>503246</v>
      </c>
      <c r="I820" s="92">
        <f t="shared" si="30"/>
        <v>80519.360000000001</v>
      </c>
      <c r="J820" s="92">
        <f t="shared" si="31"/>
        <v>583765.36</v>
      </c>
    </row>
    <row r="821" spans="2:10" s="23" customFormat="1" x14ac:dyDescent="0.25">
      <c r="B821" s="16">
        <v>6</v>
      </c>
      <c r="C821" s="17">
        <v>42291613</v>
      </c>
      <c r="D821" s="16">
        <v>1128599166</v>
      </c>
      <c r="E821" s="19" t="s">
        <v>595</v>
      </c>
      <c r="F821" s="16" t="s">
        <v>590</v>
      </c>
      <c r="G821" s="21">
        <v>1</v>
      </c>
      <c r="H821" s="92">
        <v>503246</v>
      </c>
      <c r="I821" s="92">
        <f t="shared" si="30"/>
        <v>80519.360000000001</v>
      </c>
      <c r="J821" s="92">
        <f t="shared" si="31"/>
        <v>583765.36</v>
      </c>
    </row>
    <row r="822" spans="2:10" s="23" customFormat="1" x14ac:dyDescent="0.25">
      <c r="B822" s="227" t="s">
        <v>49</v>
      </c>
      <c r="C822" s="227"/>
      <c r="D822" s="227"/>
      <c r="E822" s="227"/>
      <c r="F822" s="21"/>
      <c r="G822" s="21"/>
      <c r="H822" s="22"/>
      <c r="I822" s="22"/>
      <c r="J822" s="60">
        <f>SUM(J816:J821)</f>
        <v>3502592.1599999997</v>
      </c>
    </row>
    <row r="824" spans="2:10" ht="30.75" customHeight="1" x14ac:dyDescent="0.25"/>
    <row r="825" spans="2:10" ht="36" customHeight="1" x14ac:dyDescent="0.25">
      <c r="B825" s="11" t="s">
        <v>50</v>
      </c>
      <c r="C825" s="41">
        <v>67</v>
      </c>
      <c r="D825" s="224" t="s">
        <v>596</v>
      </c>
      <c r="E825" s="225"/>
      <c r="F825" s="140">
        <v>14000000</v>
      </c>
    </row>
    <row r="826" spans="2:10" ht="25.5" x14ac:dyDescent="0.25">
      <c r="B826" s="11" t="s">
        <v>8</v>
      </c>
      <c r="C826" s="11" t="s">
        <v>9</v>
      </c>
      <c r="D826" s="11" t="s">
        <v>10</v>
      </c>
      <c r="E826" s="45" t="s">
        <v>11</v>
      </c>
      <c r="F826" s="11" t="s">
        <v>12</v>
      </c>
      <c r="G826" s="88" t="s">
        <v>13</v>
      </c>
      <c r="H826" s="37" t="s">
        <v>14</v>
      </c>
      <c r="I826" s="37" t="s">
        <v>15</v>
      </c>
      <c r="J826" s="37" t="s">
        <v>16</v>
      </c>
    </row>
    <row r="827" spans="2:10" s="23" customFormat="1" x14ac:dyDescent="0.25">
      <c r="B827" s="16">
        <v>1</v>
      </c>
      <c r="C827" s="17">
        <v>42296101</v>
      </c>
      <c r="D827" s="16">
        <v>1196420017</v>
      </c>
      <c r="E827" s="19" t="s">
        <v>597</v>
      </c>
      <c r="F827" s="16" t="s">
        <v>598</v>
      </c>
      <c r="G827" s="21">
        <v>1</v>
      </c>
      <c r="H827" s="22">
        <v>560000</v>
      </c>
      <c r="I827" s="22">
        <v>0</v>
      </c>
      <c r="J827" s="22">
        <f>H827</f>
        <v>560000</v>
      </c>
    </row>
    <row r="828" spans="2:10" x14ac:dyDescent="0.25">
      <c r="B828" s="226" t="s">
        <v>49</v>
      </c>
      <c r="C828" s="226"/>
      <c r="D828" s="226"/>
      <c r="E828" s="226"/>
      <c r="F828" s="43"/>
      <c r="G828" s="43"/>
      <c r="H828" s="44"/>
      <c r="I828" s="44"/>
      <c r="J828" s="44"/>
    </row>
    <row r="831" spans="2:10" ht="39.75" customHeight="1" x14ac:dyDescent="0.25">
      <c r="B831" s="11" t="s">
        <v>50</v>
      </c>
      <c r="C831" s="41">
        <v>68</v>
      </c>
      <c r="D831" s="224" t="s">
        <v>599</v>
      </c>
      <c r="E831" s="225"/>
      <c r="F831" s="140">
        <v>27880000</v>
      </c>
    </row>
    <row r="832" spans="2:10" ht="25.5" x14ac:dyDescent="0.25">
      <c r="B832" s="11" t="s">
        <v>8</v>
      </c>
      <c r="C832" s="11" t="s">
        <v>9</v>
      </c>
      <c r="D832" s="11" t="s">
        <v>10</v>
      </c>
      <c r="E832" s="45" t="s">
        <v>11</v>
      </c>
      <c r="F832" s="11" t="s">
        <v>12</v>
      </c>
      <c r="G832" s="88" t="s">
        <v>13</v>
      </c>
      <c r="H832" s="37" t="s">
        <v>14</v>
      </c>
      <c r="I832" s="37" t="s">
        <v>15</v>
      </c>
      <c r="J832" s="37" t="s">
        <v>16</v>
      </c>
    </row>
    <row r="833" spans="2:10" s="28" customFormat="1" ht="45.75" customHeight="1" x14ac:dyDescent="0.25">
      <c r="B833" s="17">
        <v>1</v>
      </c>
      <c r="C833" s="17">
        <v>42293406</v>
      </c>
      <c r="D833" s="17">
        <v>1186220911</v>
      </c>
      <c r="E833" s="25" t="s">
        <v>600</v>
      </c>
      <c r="F833" s="17" t="s">
        <v>18</v>
      </c>
      <c r="G833" s="26">
        <v>1</v>
      </c>
      <c r="H833" s="27">
        <v>1696000</v>
      </c>
      <c r="I833" s="27">
        <v>0</v>
      </c>
      <c r="J833" s="27">
        <f>+I833+H833</f>
        <v>1696000</v>
      </c>
    </row>
    <row r="834" spans="2:10" s="28" customFormat="1" ht="45.75" customHeight="1" x14ac:dyDescent="0.25">
      <c r="B834" s="17">
        <v>2</v>
      </c>
      <c r="C834" s="17">
        <v>42203403</v>
      </c>
      <c r="D834" s="17">
        <v>1186290013</v>
      </c>
      <c r="E834" s="25" t="s">
        <v>601</v>
      </c>
      <c r="F834" s="17" t="s">
        <v>18</v>
      </c>
      <c r="G834" s="26">
        <v>1</v>
      </c>
      <c r="H834" s="27">
        <v>1516000</v>
      </c>
      <c r="I834" s="27">
        <v>0</v>
      </c>
      <c r="J834" s="27">
        <f>+I834+H834</f>
        <v>1516000</v>
      </c>
    </row>
    <row r="835" spans="2:10" s="28" customFormat="1" ht="45.75" customHeight="1" x14ac:dyDescent="0.25">
      <c r="B835" s="17">
        <v>3</v>
      </c>
      <c r="C835" s="17">
        <v>42203403</v>
      </c>
      <c r="D835" s="17">
        <v>1186290012</v>
      </c>
      <c r="E835" s="25" t="s">
        <v>602</v>
      </c>
      <c r="F835" s="17" t="s">
        <v>18</v>
      </c>
      <c r="G835" s="26">
        <v>1</v>
      </c>
      <c r="H835" s="27">
        <v>1516000</v>
      </c>
      <c r="I835" s="27">
        <v>0</v>
      </c>
      <c r="J835" s="27">
        <f>+I835+H835</f>
        <v>1516000</v>
      </c>
    </row>
    <row r="836" spans="2:10" s="23" customFormat="1" ht="45.75" customHeight="1" x14ac:dyDescent="0.25">
      <c r="B836" s="16">
        <v>4</v>
      </c>
      <c r="C836" s="17">
        <v>42203406</v>
      </c>
      <c r="D836" s="16">
        <v>1186220110</v>
      </c>
      <c r="E836" s="19" t="s">
        <v>603</v>
      </c>
      <c r="F836" s="16" t="s">
        <v>18</v>
      </c>
      <c r="G836" s="21">
        <v>1</v>
      </c>
      <c r="H836" s="22">
        <v>1060000</v>
      </c>
      <c r="I836" s="22">
        <v>169600</v>
      </c>
      <c r="J836" s="22">
        <f>+I836+H836</f>
        <v>1229600</v>
      </c>
    </row>
    <row r="837" spans="2:10" s="28" customFormat="1" ht="45.75" customHeight="1" x14ac:dyDescent="0.25">
      <c r="B837" s="17">
        <v>5</v>
      </c>
      <c r="C837" s="17">
        <v>42203403</v>
      </c>
      <c r="D837" s="97">
        <v>1186220913</v>
      </c>
      <c r="E837" s="25" t="s">
        <v>604</v>
      </c>
      <c r="F837" s="17" t="s">
        <v>18</v>
      </c>
      <c r="G837" s="26">
        <v>1</v>
      </c>
      <c r="H837" s="27">
        <v>170000</v>
      </c>
      <c r="I837" s="27">
        <v>27200</v>
      </c>
      <c r="J837" s="27">
        <f>+I837+H837</f>
        <v>197200</v>
      </c>
    </row>
    <row r="838" spans="2:10" ht="45.75" customHeight="1" x14ac:dyDescent="0.25">
      <c r="B838" s="226" t="s">
        <v>49</v>
      </c>
      <c r="C838" s="226"/>
      <c r="D838" s="226"/>
      <c r="E838" s="226"/>
      <c r="F838" s="43"/>
      <c r="G838" s="43"/>
      <c r="H838" s="22"/>
      <c r="I838" s="22"/>
      <c r="J838" s="60">
        <f>SUM(J833:J837)</f>
        <v>6154800</v>
      </c>
    </row>
    <row r="841" spans="2:10" ht="27.75" customHeight="1" x14ac:dyDescent="0.25">
      <c r="B841" s="11" t="s">
        <v>50</v>
      </c>
      <c r="C841" s="41">
        <v>69</v>
      </c>
      <c r="D841" s="224" t="s">
        <v>605</v>
      </c>
      <c r="E841" s="225"/>
      <c r="F841" s="181">
        <v>132640000</v>
      </c>
    </row>
    <row r="842" spans="2:10" ht="35.25" customHeight="1" x14ac:dyDescent="0.25">
      <c r="B842" s="11" t="s">
        <v>8</v>
      </c>
      <c r="C842" s="11" t="s">
        <v>9</v>
      </c>
      <c r="D842" s="11" t="s">
        <v>10</v>
      </c>
      <c r="E842" s="45" t="s">
        <v>11</v>
      </c>
      <c r="F842" s="11" t="s">
        <v>12</v>
      </c>
      <c r="G842" s="88" t="s">
        <v>13</v>
      </c>
      <c r="H842" s="37" t="s">
        <v>14</v>
      </c>
      <c r="I842" s="37" t="s">
        <v>15</v>
      </c>
      <c r="J842" s="37" t="s">
        <v>16</v>
      </c>
    </row>
    <row r="843" spans="2:10" s="23" customFormat="1" ht="39" customHeight="1" x14ac:dyDescent="0.25">
      <c r="B843" s="155">
        <v>1</v>
      </c>
      <c r="C843" s="155">
        <v>42296100</v>
      </c>
      <c r="D843" s="155">
        <v>1121020569</v>
      </c>
      <c r="E843" s="159" t="s">
        <v>606</v>
      </c>
      <c r="F843" s="161" t="s">
        <v>18</v>
      </c>
      <c r="G843" s="162">
        <v>1</v>
      </c>
      <c r="H843" s="163">
        <v>456000</v>
      </c>
      <c r="I843" s="163">
        <f>H843*16%</f>
        <v>72960</v>
      </c>
      <c r="J843" s="163">
        <f t="shared" ref="J843:J856" si="32">+I843+H843</f>
        <v>528960</v>
      </c>
    </row>
    <row r="844" spans="2:10" s="23" customFormat="1" ht="39" customHeight="1" x14ac:dyDescent="0.25">
      <c r="B844" s="161">
        <v>2</v>
      </c>
      <c r="C844" s="155">
        <v>42296100</v>
      </c>
      <c r="D844" s="161">
        <v>1198010098</v>
      </c>
      <c r="E844" s="153" t="s">
        <v>607</v>
      </c>
      <c r="F844" s="161" t="s">
        <v>18</v>
      </c>
      <c r="G844" s="162">
        <v>1</v>
      </c>
      <c r="H844" s="163">
        <v>258000</v>
      </c>
      <c r="I844" s="163">
        <v>0</v>
      </c>
      <c r="J844" s="163">
        <f t="shared" si="32"/>
        <v>258000</v>
      </c>
    </row>
    <row r="845" spans="2:10" s="23" customFormat="1" ht="39" customHeight="1" x14ac:dyDescent="0.25">
      <c r="B845" s="155">
        <v>3</v>
      </c>
      <c r="C845" s="155">
        <v>42296100</v>
      </c>
      <c r="D845" s="161">
        <v>1196410671</v>
      </c>
      <c r="E845" s="153" t="s">
        <v>609</v>
      </c>
      <c r="F845" s="161" t="s">
        <v>18</v>
      </c>
      <c r="G845" s="162">
        <v>1</v>
      </c>
      <c r="H845" s="163">
        <v>288000</v>
      </c>
      <c r="I845" s="163">
        <v>0</v>
      </c>
      <c r="J845" s="163">
        <f t="shared" si="32"/>
        <v>288000</v>
      </c>
    </row>
    <row r="846" spans="2:10" s="23" customFormat="1" ht="39" customHeight="1" x14ac:dyDescent="0.25">
      <c r="B846" s="161">
        <v>4</v>
      </c>
      <c r="C846" s="155">
        <v>42296100</v>
      </c>
      <c r="D846" s="161">
        <v>1186220119</v>
      </c>
      <c r="E846" s="153" t="s">
        <v>610</v>
      </c>
      <c r="F846" s="161" t="s">
        <v>18</v>
      </c>
      <c r="G846" s="162">
        <v>1</v>
      </c>
      <c r="H846" s="163">
        <v>979000</v>
      </c>
      <c r="I846" s="163">
        <v>0</v>
      </c>
      <c r="J846" s="163">
        <f t="shared" si="32"/>
        <v>979000</v>
      </c>
    </row>
    <row r="847" spans="2:10" s="23" customFormat="1" ht="39" customHeight="1" x14ac:dyDescent="0.25">
      <c r="B847" s="155">
        <v>5</v>
      </c>
      <c r="C847" s="155">
        <v>42296100</v>
      </c>
      <c r="D847" s="161">
        <v>1196420117</v>
      </c>
      <c r="E847" s="153" t="s">
        <v>613</v>
      </c>
      <c r="F847" s="161" t="s">
        <v>18</v>
      </c>
      <c r="G847" s="162">
        <v>1</v>
      </c>
      <c r="H847" s="163">
        <v>484000</v>
      </c>
      <c r="I847" s="163">
        <v>0</v>
      </c>
      <c r="J847" s="163">
        <f t="shared" si="32"/>
        <v>484000</v>
      </c>
    </row>
    <row r="848" spans="2:10" s="23" customFormat="1" ht="20.25" customHeight="1" x14ac:dyDescent="0.25">
      <c r="B848" s="161">
        <v>6</v>
      </c>
      <c r="C848" s="155">
        <v>42296100</v>
      </c>
      <c r="D848" s="161">
        <v>1196491394</v>
      </c>
      <c r="E848" s="153" t="s">
        <v>614</v>
      </c>
      <c r="F848" s="161" t="s">
        <v>72</v>
      </c>
      <c r="G848" s="162">
        <v>1</v>
      </c>
      <c r="H848" s="163">
        <v>139000</v>
      </c>
      <c r="I848" s="163">
        <v>0</v>
      </c>
      <c r="J848" s="163">
        <f t="shared" si="32"/>
        <v>139000</v>
      </c>
    </row>
    <row r="849" spans="2:10" s="23" customFormat="1" ht="24.75" customHeight="1" x14ac:dyDescent="0.25">
      <c r="B849" s="155">
        <v>7</v>
      </c>
      <c r="C849" s="155">
        <v>42296100</v>
      </c>
      <c r="D849" s="161">
        <v>1186220059</v>
      </c>
      <c r="E849" s="153" t="s">
        <v>615</v>
      </c>
      <c r="F849" s="161" t="s">
        <v>18</v>
      </c>
      <c r="G849" s="162">
        <v>1</v>
      </c>
      <c r="H849" s="163">
        <v>2678000</v>
      </c>
      <c r="I849" s="163">
        <v>428480</v>
      </c>
      <c r="J849" s="163">
        <f t="shared" si="32"/>
        <v>3106480</v>
      </c>
    </row>
    <row r="850" spans="2:10" s="23" customFormat="1" ht="21.75" customHeight="1" x14ac:dyDescent="0.25">
      <c r="B850" s="161">
        <v>8</v>
      </c>
      <c r="C850" s="155">
        <v>42296100</v>
      </c>
      <c r="D850" s="161">
        <v>1196490997</v>
      </c>
      <c r="E850" s="153" t="s">
        <v>616</v>
      </c>
      <c r="F850" s="161" t="s">
        <v>617</v>
      </c>
      <c r="G850" s="162">
        <v>1</v>
      </c>
      <c r="H850" s="163">
        <v>2575000</v>
      </c>
      <c r="I850" s="163">
        <v>0</v>
      </c>
      <c r="J850" s="163">
        <f t="shared" si="32"/>
        <v>2575000</v>
      </c>
    </row>
    <row r="851" spans="2:10" s="23" customFormat="1" ht="24.75" customHeight="1" x14ac:dyDescent="0.25">
      <c r="B851" s="155">
        <v>9</v>
      </c>
      <c r="C851" s="155">
        <v>42296100</v>
      </c>
      <c r="D851" s="161">
        <v>1196491395</v>
      </c>
      <c r="E851" s="153" t="s">
        <v>618</v>
      </c>
      <c r="F851" s="161" t="s">
        <v>72</v>
      </c>
      <c r="G851" s="162">
        <v>1</v>
      </c>
      <c r="H851" s="163">
        <v>2884000</v>
      </c>
      <c r="I851" s="163">
        <v>461440</v>
      </c>
      <c r="J851" s="163">
        <f t="shared" si="32"/>
        <v>3345440</v>
      </c>
    </row>
    <row r="852" spans="2:10" s="23" customFormat="1" ht="26.25" customHeight="1" x14ac:dyDescent="0.25">
      <c r="B852" s="161">
        <v>10</v>
      </c>
      <c r="C852" s="155">
        <v>42296100</v>
      </c>
      <c r="D852" s="161">
        <v>1196490987</v>
      </c>
      <c r="E852" s="153" t="s">
        <v>619</v>
      </c>
      <c r="F852" s="161" t="s">
        <v>620</v>
      </c>
      <c r="G852" s="162">
        <v>1</v>
      </c>
      <c r="H852" s="163">
        <v>1360000</v>
      </c>
      <c r="I852" s="163">
        <v>0</v>
      </c>
      <c r="J852" s="163">
        <f t="shared" si="32"/>
        <v>1360000</v>
      </c>
    </row>
    <row r="853" spans="2:10" s="23" customFormat="1" ht="39" customHeight="1" x14ac:dyDescent="0.25">
      <c r="B853" s="155">
        <v>11</v>
      </c>
      <c r="C853" s="155">
        <v>42296100</v>
      </c>
      <c r="D853" s="161">
        <v>1186220047</v>
      </c>
      <c r="E853" s="153" t="s">
        <v>621</v>
      </c>
      <c r="F853" s="161" t="s">
        <v>18</v>
      </c>
      <c r="G853" s="162">
        <v>1</v>
      </c>
      <c r="H853" s="163">
        <v>1494000</v>
      </c>
      <c r="I853" s="163">
        <v>0</v>
      </c>
      <c r="J853" s="163">
        <f t="shared" si="32"/>
        <v>1494000</v>
      </c>
    </row>
    <row r="854" spans="2:10" s="23" customFormat="1" ht="39" customHeight="1" x14ac:dyDescent="0.25">
      <c r="B854" s="161">
        <v>12</v>
      </c>
      <c r="C854" s="155">
        <v>42296100</v>
      </c>
      <c r="D854" s="161">
        <v>1196491013</v>
      </c>
      <c r="E854" s="153" t="s">
        <v>622</v>
      </c>
      <c r="F854" s="161" t="s">
        <v>18</v>
      </c>
      <c r="G854" s="162">
        <v>1</v>
      </c>
      <c r="H854" s="163">
        <v>979000</v>
      </c>
      <c r="I854" s="163">
        <v>0</v>
      </c>
      <c r="J854" s="163">
        <f t="shared" si="32"/>
        <v>979000</v>
      </c>
    </row>
    <row r="855" spans="2:10" s="23" customFormat="1" ht="19.5" customHeight="1" x14ac:dyDescent="0.25">
      <c r="B855" s="155">
        <v>13</v>
      </c>
      <c r="C855" s="155">
        <v>42296100</v>
      </c>
      <c r="D855" s="161">
        <v>1196420013</v>
      </c>
      <c r="E855" s="153" t="s">
        <v>624</v>
      </c>
      <c r="F855" s="161" t="s">
        <v>18</v>
      </c>
      <c r="G855" s="162">
        <v>1</v>
      </c>
      <c r="H855" s="163">
        <v>5923000</v>
      </c>
      <c r="I855" s="163">
        <v>0</v>
      </c>
      <c r="J855" s="163">
        <f t="shared" si="32"/>
        <v>5923000</v>
      </c>
    </row>
    <row r="856" spans="2:10" s="23" customFormat="1" ht="27" customHeight="1" x14ac:dyDescent="0.25">
      <c r="B856" s="161">
        <v>14</v>
      </c>
      <c r="C856" s="155">
        <v>42296100</v>
      </c>
      <c r="D856" s="161">
        <v>1196490302</v>
      </c>
      <c r="E856" s="153" t="s">
        <v>625</v>
      </c>
      <c r="F856" s="161" t="s">
        <v>18</v>
      </c>
      <c r="G856" s="162">
        <v>1</v>
      </c>
      <c r="H856" s="163">
        <v>5923000</v>
      </c>
      <c r="I856" s="163">
        <v>0</v>
      </c>
      <c r="J856" s="163">
        <f t="shared" si="32"/>
        <v>5923000</v>
      </c>
    </row>
    <row r="857" spans="2:10" ht="15.75" x14ac:dyDescent="0.25">
      <c r="B857" s="233" t="s">
        <v>49</v>
      </c>
      <c r="C857" s="233"/>
      <c r="D857" s="233"/>
      <c r="E857" s="233"/>
      <c r="F857" s="164"/>
      <c r="G857" s="164"/>
      <c r="H857" s="165"/>
      <c r="I857" s="166"/>
      <c r="J857" s="167">
        <f>SUM(J843:J856)</f>
        <v>27382880</v>
      </c>
    </row>
    <row r="860" spans="2:10" ht="33" customHeight="1" x14ac:dyDescent="0.25">
      <c r="B860" s="11" t="s">
        <v>50</v>
      </c>
      <c r="C860" s="41">
        <v>70</v>
      </c>
      <c r="D860" s="224" t="s">
        <v>626</v>
      </c>
      <c r="E860" s="225"/>
      <c r="F860" s="147">
        <v>200000000</v>
      </c>
    </row>
    <row r="861" spans="2:10" s="98" customFormat="1" ht="29.25" customHeight="1" x14ac:dyDescent="0.25">
      <c r="B861" s="11" t="s">
        <v>8</v>
      </c>
      <c r="C861" s="11" t="s">
        <v>9</v>
      </c>
      <c r="D861" s="11" t="s">
        <v>10</v>
      </c>
      <c r="E861" s="45" t="s">
        <v>11</v>
      </c>
      <c r="F861" s="11" t="s">
        <v>12</v>
      </c>
      <c r="G861" s="88" t="s">
        <v>13</v>
      </c>
      <c r="H861" s="37" t="s">
        <v>14</v>
      </c>
      <c r="I861" s="37" t="s">
        <v>15</v>
      </c>
      <c r="J861" s="37" t="s">
        <v>16</v>
      </c>
    </row>
    <row r="862" spans="2:10" s="102" customFormat="1" ht="29.25" customHeight="1" x14ac:dyDescent="0.25">
      <c r="B862" s="16">
        <v>1</v>
      </c>
      <c r="C862" s="17">
        <v>42203405</v>
      </c>
      <c r="D862" s="16">
        <v>1186220240</v>
      </c>
      <c r="E862" s="19" t="s">
        <v>627</v>
      </c>
      <c r="F862" s="16" t="s">
        <v>18</v>
      </c>
      <c r="G862" s="99">
        <v>1</v>
      </c>
      <c r="H862" s="100">
        <v>800000</v>
      </c>
      <c r="I862" s="101">
        <v>0</v>
      </c>
      <c r="J862" s="72">
        <v>800000</v>
      </c>
    </row>
    <row r="863" spans="2:10" s="102" customFormat="1" ht="29.25" customHeight="1" x14ac:dyDescent="0.25">
      <c r="B863" s="16">
        <v>2</v>
      </c>
      <c r="C863" s="17">
        <v>42203405</v>
      </c>
      <c r="D863" s="16">
        <v>1186220049</v>
      </c>
      <c r="E863" s="19" t="s">
        <v>628</v>
      </c>
      <c r="F863" s="16" t="s">
        <v>629</v>
      </c>
      <c r="G863" s="99">
        <v>1</v>
      </c>
      <c r="H863" s="100">
        <v>3692700</v>
      </c>
      <c r="I863" s="101">
        <v>0</v>
      </c>
      <c r="J863" s="72">
        <v>3692700</v>
      </c>
    </row>
    <row r="864" spans="2:10" s="102" customFormat="1" ht="29.25" customHeight="1" x14ac:dyDescent="0.25">
      <c r="B864" s="16">
        <v>3</v>
      </c>
      <c r="C864" s="17">
        <v>42203405</v>
      </c>
      <c r="D864" s="16">
        <v>1186290565</v>
      </c>
      <c r="E864" s="19" t="s">
        <v>630</v>
      </c>
      <c r="F864" s="16" t="s">
        <v>225</v>
      </c>
      <c r="G864" s="99">
        <v>1</v>
      </c>
      <c r="H864" s="100">
        <v>2730640</v>
      </c>
      <c r="I864" s="101">
        <v>0</v>
      </c>
      <c r="J864" s="72">
        <v>2730640</v>
      </c>
    </row>
    <row r="865" spans="2:10" s="102" customFormat="1" ht="29.25" customHeight="1" x14ac:dyDescent="0.25">
      <c r="B865" s="16">
        <v>5</v>
      </c>
      <c r="C865" s="17">
        <v>42203403</v>
      </c>
      <c r="D865" s="16">
        <v>1186290557</v>
      </c>
      <c r="E865" s="19" t="s">
        <v>631</v>
      </c>
      <c r="F865" s="16" t="s">
        <v>18</v>
      </c>
      <c r="G865" s="99">
        <v>1</v>
      </c>
      <c r="H865" s="100">
        <v>1375000</v>
      </c>
      <c r="I865" s="101">
        <v>0</v>
      </c>
      <c r="J865" s="72">
        <v>1375000</v>
      </c>
    </row>
    <row r="866" spans="2:10" s="102" customFormat="1" ht="29.25" customHeight="1" x14ac:dyDescent="0.25">
      <c r="B866" s="16">
        <v>6</v>
      </c>
      <c r="C866" s="17">
        <v>42203406</v>
      </c>
      <c r="D866" s="16">
        <v>1186290561</v>
      </c>
      <c r="E866" s="19" t="s">
        <v>632</v>
      </c>
      <c r="F866" s="16" t="s">
        <v>225</v>
      </c>
      <c r="G866" s="99">
        <v>1</v>
      </c>
      <c r="H866" s="100">
        <v>880000</v>
      </c>
      <c r="I866" s="101">
        <v>140800</v>
      </c>
      <c r="J866" s="72">
        <v>1020800</v>
      </c>
    </row>
    <row r="867" spans="2:10" s="102" customFormat="1" ht="29.25" customHeight="1" x14ac:dyDescent="0.25">
      <c r="B867" s="16">
        <v>7</v>
      </c>
      <c r="C867" s="17">
        <v>42295905</v>
      </c>
      <c r="D867" s="16">
        <v>1186220497</v>
      </c>
      <c r="E867" s="19" t="s">
        <v>633</v>
      </c>
      <c r="F867" s="16" t="s">
        <v>225</v>
      </c>
      <c r="G867" s="99">
        <v>1</v>
      </c>
      <c r="H867" s="100">
        <v>5604050</v>
      </c>
      <c r="I867" s="101">
        <v>0</v>
      </c>
      <c r="J867" s="72">
        <v>5604050</v>
      </c>
    </row>
    <row r="868" spans="2:10" s="102" customFormat="1" ht="29.25" customHeight="1" x14ac:dyDescent="0.25">
      <c r="B868" s="16">
        <v>8</v>
      </c>
      <c r="C868" s="17">
        <v>42295905</v>
      </c>
      <c r="D868" s="16">
        <v>1186220048</v>
      </c>
      <c r="E868" s="19" t="s">
        <v>634</v>
      </c>
      <c r="F868" s="16" t="s">
        <v>18</v>
      </c>
      <c r="G868" s="99">
        <v>1</v>
      </c>
      <c r="H868" s="100">
        <v>2500000</v>
      </c>
      <c r="I868" s="101">
        <v>0</v>
      </c>
      <c r="J868" s="72">
        <v>2500000</v>
      </c>
    </row>
    <row r="869" spans="2:10" ht="15.75" customHeight="1" x14ac:dyDescent="0.25">
      <c r="B869" s="226" t="s">
        <v>49</v>
      </c>
      <c r="C869" s="226"/>
      <c r="D869" s="226"/>
      <c r="E869" s="226"/>
      <c r="F869" s="43"/>
      <c r="G869" s="43"/>
      <c r="H869" s="44"/>
      <c r="I869" s="44"/>
      <c r="J869" s="48">
        <f>SUM(J862:J868)</f>
        <v>17723190</v>
      </c>
    </row>
    <row r="871" spans="2:10" ht="32.25" customHeight="1" x14ac:dyDescent="0.25">
      <c r="B871" s="11" t="s">
        <v>50</v>
      </c>
      <c r="C871" s="41">
        <v>71</v>
      </c>
      <c r="D871" s="224" t="s">
        <v>635</v>
      </c>
      <c r="E871" s="225"/>
      <c r="F871" s="140">
        <v>101000000</v>
      </c>
    </row>
    <row r="872" spans="2:10" ht="25.5" x14ac:dyDescent="0.25">
      <c r="B872" s="11" t="s">
        <v>8</v>
      </c>
      <c r="C872" s="11" t="s">
        <v>9</v>
      </c>
      <c r="D872" s="11" t="s">
        <v>10</v>
      </c>
      <c r="E872" s="45" t="s">
        <v>11</v>
      </c>
      <c r="F872" s="11" t="s">
        <v>12</v>
      </c>
      <c r="G872" s="88" t="s">
        <v>13</v>
      </c>
      <c r="H872" s="37" t="s">
        <v>14</v>
      </c>
      <c r="I872" s="37" t="s">
        <v>15</v>
      </c>
      <c r="J872" s="37" t="s">
        <v>16</v>
      </c>
    </row>
    <row r="873" spans="2:10" s="23" customFormat="1" ht="25.5" x14ac:dyDescent="0.25">
      <c r="B873" s="16">
        <v>1</v>
      </c>
      <c r="C873" s="17">
        <v>42295100</v>
      </c>
      <c r="D873" s="103">
        <v>1186290543</v>
      </c>
      <c r="E873" s="104" t="s">
        <v>636</v>
      </c>
      <c r="F873" s="16" t="s">
        <v>18</v>
      </c>
      <c r="G873" s="21">
        <v>1</v>
      </c>
      <c r="H873" s="79">
        <v>32450000</v>
      </c>
      <c r="I873" s="79">
        <v>0</v>
      </c>
      <c r="J873" s="79">
        <v>32450000</v>
      </c>
    </row>
    <row r="874" spans="2:10" x14ac:dyDescent="0.25">
      <c r="B874" s="226" t="s">
        <v>49</v>
      </c>
      <c r="C874" s="226"/>
      <c r="D874" s="226"/>
      <c r="E874" s="226"/>
      <c r="F874" s="43"/>
      <c r="G874" s="43"/>
      <c r="H874" s="44"/>
      <c r="I874" s="44"/>
      <c r="J874" s="48">
        <f>J873</f>
        <v>32450000</v>
      </c>
    </row>
    <row r="877" spans="2:10" ht="23.25" customHeight="1" x14ac:dyDescent="0.25">
      <c r="B877" s="11" t="s">
        <v>50</v>
      </c>
      <c r="C877" s="41">
        <v>72</v>
      </c>
      <c r="D877" s="224" t="s">
        <v>637</v>
      </c>
      <c r="E877" s="225"/>
      <c r="F877" s="140">
        <v>1704000000</v>
      </c>
    </row>
    <row r="878" spans="2:10" ht="25.5" x14ac:dyDescent="0.25">
      <c r="B878" s="11" t="s">
        <v>8</v>
      </c>
      <c r="C878" s="11" t="s">
        <v>9</v>
      </c>
      <c r="D878" s="11" t="s">
        <v>10</v>
      </c>
      <c r="E878" s="45" t="s">
        <v>11</v>
      </c>
      <c r="F878" s="11" t="s">
        <v>12</v>
      </c>
      <c r="G878" s="88" t="s">
        <v>13</v>
      </c>
      <c r="H878" s="37" t="s">
        <v>14</v>
      </c>
      <c r="I878" s="37" t="s">
        <v>15</v>
      </c>
      <c r="J878" s="37" t="s">
        <v>16</v>
      </c>
    </row>
    <row r="879" spans="2:10" s="23" customFormat="1" ht="42.75" customHeight="1" x14ac:dyDescent="0.25">
      <c r="B879" s="16">
        <v>1</v>
      </c>
      <c r="C879" s="38">
        <v>42312201</v>
      </c>
      <c r="D879" s="16">
        <v>1196490635</v>
      </c>
      <c r="E879" s="19" t="s">
        <v>638</v>
      </c>
      <c r="F879" s="16" t="s">
        <v>18</v>
      </c>
      <c r="G879" s="21">
        <v>1</v>
      </c>
      <c r="H879" s="22">
        <v>649750</v>
      </c>
      <c r="I879" s="22">
        <v>103960</v>
      </c>
      <c r="J879" s="22">
        <f>+H879+I879</f>
        <v>753710</v>
      </c>
    </row>
    <row r="880" spans="2:10" s="23" customFormat="1" ht="42.75" customHeight="1" x14ac:dyDescent="0.25">
      <c r="B880" s="16">
        <v>2</v>
      </c>
      <c r="C880" s="38">
        <v>42312201</v>
      </c>
      <c r="D880" s="16">
        <v>1196490636</v>
      </c>
      <c r="E880" s="19" t="s">
        <v>639</v>
      </c>
      <c r="F880" s="16" t="s">
        <v>18</v>
      </c>
      <c r="G880" s="21">
        <v>1</v>
      </c>
      <c r="H880" s="22">
        <v>652050</v>
      </c>
      <c r="I880" s="22">
        <v>104328</v>
      </c>
      <c r="J880" s="22">
        <f t="shared" ref="J880:J943" si="33">+H880+I880</f>
        <v>756378</v>
      </c>
    </row>
    <row r="881" spans="2:10" s="23" customFormat="1" ht="42.75" customHeight="1" x14ac:dyDescent="0.25">
      <c r="B881" s="16">
        <v>3</v>
      </c>
      <c r="C881" s="38">
        <v>42312201</v>
      </c>
      <c r="D881" s="16">
        <v>1196490637</v>
      </c>
      <c r="E881" s="19" t="s">
        <v>640</v>
      </c>
      <c r="F881" s="16" t="s">
        <v>18</v>
      </c>
      <c r="G881" s="21">
        <v>1</v>
      </c>
      <c r="H881" s="22">
        <v>703800</v>
      </c>
      <c r="I881" s="22">
        <v>112608</v>
      </c>
      <c r="J881" s="22">
        <f t="shared" si="33"/>
        <v>816408</v>
      </c>
    </row>
    <row r="882" spans="2:10" s="23" customFormat="1" ht="42.75" customHeight="1" x14ac:dyDescent="0.25">
      <c r="B882" s="16">
        <v>4</v>
      </c>
      <c r="C882" s="38">
        <v>42312201</v>
      </c>
      <c r="D882" s="16">
        <v>1196490638</v>
      </c>
      <c r="E882" s="19" t="s">
        <v>640</v>
      </c>
      <c r="F882" s="16" t="s">
        <v>18</v>
      </c>
      <c r="G882" s="21">
        <v>1</v>
      </c>
      <c r="H882" s="22">
        <v>703800</v>
      </c>
      <c r="I882" s="22">
        <v>112608</v>
      </c>
      <c r="J882" s="22">
        <f t="shared" si="33"/>
        <v>816408</v>
      </c>
    </row>
    <row r="883" spans="2:10" s="23" customFormat="1" ht="42.75" customHeight="1" x14ac:dyDescent="0.25">
      <c r="B883" s="16">
        <v>5</v>
      </c>
      <c r="C883" s="38">
        <v>42312201</v>
      </c>
      <c r="D883" s="16">
        <v>1196490818</v>
      </c>
      <c r="E883" s="19" t="s">
        <v>641</v>
      </c>
      <c r="F883" s="16" t="s">
        <v>18</v>
      </c>
      <c r="G883" s="21">
        <v>1</v>
      </c>
      <c r="H883" s="22">
        <v>437049.59999999998</v>
      </c>
      <c r="I883" s="22">
        <v>69927.936000000002</v>
      </c>
      <c r="J883" s="22">
        <f t="shared" si="33"/>
        <v>506977.53599999996</v>
      </c>
    </row>
    <row r="884" spans="2:10" s="23" customFormat="1" ht="42.75" customHeight="1" x14ac:dyDescent="0.25">
      <c r="B884" s="16">
        <v>6</v>
      </c>
      <c r="C884" s="38">
        <v>42312201</v>
      </c>
      <c r="D884" s="16">
        <v>1196490400</v>
      </c>
      <c r="E884" s="19" t="s">
        <v>642</v>
      </c>
      <c r="F884" s="16" t="s">
        <v>18</v>
      </c>
      <c r="G884" s="21">
        <v>1</v>
      </c>
      <c r="H884" s="22">
        <v>329715.36</v>
      </c>
      <c r="I884" s="22">
        <v>52754.457600000002</v>
      </c>
      <c r="J884" s="22">
        <f t="shared" si="33"/>
        <v>382469.81760000001</v>
      </c>
    </row>
    <row r="885" spans="2:10" s="23" customFormat="1" ht="42.75" customHeight="1" x14ac:dyDescent="0.25">
      <c r="B885" s="16">
        <v>7</v>
      </c>
      <c r="C885" s="38">
        <v>42312201</v>
      </c>
      <c r="D885" s="16">
        <v>1196490377</v>
      </c>
      <c r="E885" s="19" t="s">
        <v>643</v>
      </c>
      <c r="F885" s="16" t="s">
        <v>18</v>
      </c>
      <c r="G885" s="21">
        <v>1</v>
      </c>
      <c r="H885" s="22">
        <v>321360</v>
      </c>
      <c r="I885" s="22">
        <v>51417.599999999999</v>
      </c>
      <c r="J885" s="22">
        <f t="shared" si="33"/>
        <v>372777.6</v>
      </c>
    </row>
    <row r="886" spans="2:10" s="23" customFormat="1" ht="42.75" customHeight="1" x14ac:dyDescent="0.25">
      <c r="B886" s="16">
        <v>8</v>
      </c>
      <c r="C886" s="38">
        <v>42312201</v>
      </c>
      <c r="D886" s="16">
        <v>1196490377</v>
      </c>
      <c r="E886" s="19" t="s">
        <v>644</v>
      </c>
      <c r="F886" s="16" t="s">
        <v>18</v>
      </c>
      <c r="G886" s="21">
        <v>1</v>
      </c>
      <c r="H886" s="22">
        <v>321360</v>
      </c>
      <c r="I886" s="22">
        <v>51417.599999999999</v>
      </c>
      <c r="J886" s="22">
        <f t="shared" si="33"/>
        <v>372777.6</v>
      </c>
    </row>
    <row r="887" spans="2:10" s="23" customFormat="1" ht="42.75" customHeight="1" x14ac:dyDescent="0.25">
      <c r="B887" s="16">
        <v>9</v>
      </c>
      <c r="C887" s="38">
        <v>42312201</v>
      </c>
      <c r="D887" s="16">
        <v>1196490902</v>
      </c>
      <c r="E887" s="19" t="s">
        <v>645</v>
      </c>
      <c r="F887" s="16" t="s">
        <v>18</v>
      </c>
      <c r="G887" s="21">
        <v>1</v>
      </c>
      <c r="H887" s="22">
        <v>372777.6</v>
      </c>
      <c r="I887" s="22">
        <v>59644.415999999997</v>
      </c>
      <c r="J887" s="22">
        <f t="shared" si="33"/>
        <v>432422.01599999995</v>
      </c>
    </row>
    <row r="888" spans="2:10" s="23" customFormat="1" ht="42.75" customHeight="1" x14ac:dyDescent="0.25">
      <c r="B888" s="16">
        <v>10</v>
      </c>
      <c r="C888" s="38">
        <v>42312201</v>
      </c>
      <c r="D888" s="16">
        <v>1196490502</v>
      </c>
      <c r="E888" s="19" t="s">
        <v>646</v>
      </c>
      <c r="F888" s="16" t="s">
        <v>18</v>
      </c>
      <c r="G888" s="21">
        <v>1</v>
      </c>
      <c r="H888" s="22">
        <v>321360</v>
      </c>
      <c r="I888" s="22">
        <v>51417.599999999999</v>
      </c>
      <c r="J888" s="22">
        <f t="shared" si="33"/>
        <v>372777.6</v>
      </c>
    </row>
    <row r="889" spans="2:10" s="23" customFormat="1" ht="42.75" customHeight="1" x14ac:dyDescent="0.25">
      <c r="B889" s="16">
        <v>11</v>
      </c>
      <c r="C889" s="38">
        <v>42312201</v>
      </c>
      <c r="D889" s="16">
        <v>1196490783</v>
      </c>
      <c r="E889" s="19" t="s">
        <v>647</v>
      </c>
      <c r="F889" s="16" t="s">
        <v>18</v>
      </c>
      <c r="G889" s="21">
        <v>1</v>
      </c>
      <c r="H889" s="22">
        <v>318789.11999999994</v>
      </c>
      <c r="I889" s="22">
        <v>51006.259199999993</v>
      </c>
      <c r="J889" s="22">
        <f t="shared" si="33"/>
        <v>369795.37919999991</v>
      </c>
    </row>
    <row r="890" spans="2:10" s="23" customFormat="1" ht="42.75" customHeight="1" x14ac:dyDescent="0.25">
      <c r="B890" s="16">
        <v>12</v>
      </c>
      <c r="C890" s="38">
        <v>42312201</v>
      </c>
      <c r="D890" s="16">
        <v>1196490379</v>
      </c>
      <c r="E890" s="19" t="s">
        <v>648</v>
      </c>
      <c r="F890" s="16" t="s">
        <v>18</v>
      </c>
      <c r="G890" s="21">
        <v>1</v>
      </c>
      <c r="H890" s="22">
        <v>329715.36</v>
      </c>
      <c r="I890" s="22">
        <v>52754.457600000002</v>
      </c>
      <c r="J890" s="22">
        <f t="shared" si="33"/>
        <v>382469.81760000001</v>
      </c>
    </row>
    <row r="891" spans="2:10" s="23" customFormat="1" ht="32.25" customHeight="1" x14ac:dyDescent="0.25">
      <c r="B891" s="16">
        <v>13</v>
      </c>
      <c r="C891" s="38">
        <v>42312201</v>
      </c>
      <c r="D891" s="16">
        <v>1196490772</v>
      </c>
      <c r="E891" s="19" t="s">
        <v>649</v>
      </c>
      <c r="F891" s="16" t="s">
        <v>18</v>
      </c>
      <c r="G891" s="21">
        <v>1</v>
      </c>
      <c r="H891" s="22">
        <v>33421.440000000002</v>
      </c>
      <c r="I891" s="22">
        <v>5347.4304000000002</v>
      </c>
      <c r="J891" s="22">
        <f t="shared" si="33"/>
        <v>38768.8704</v>
      </c>
    </row>
    <row r="892" spans="2:10" s="23" customFormat="1" ht="32.25" customHeight="1" x14ac:dyDescent="0.25">
      <c r="B892" s="16">
        <v>14</v>
      </c>
      <c r="C892" s="38">
        <v>42312201</v>
      </c>
      <c r="D892" s="16">
        <v>1196490792</v>
      </c>
      <c r="E892" s="19" t="s">
        <v>650</v>
      </c>
      <c r="F892" s="16" t="s">
        <v>18</v>
      </c>
      <c r="G892" s="21">
        <v>1</v>
      </c>
      <c r="H892" s="22">
        <v>437049.59999999998</v>
      </c>
      <c r="I892" s="22">
        <v>69927.936000000002</v>
      </c>
      <c r="J892" s="22">
        <f t="shared" si="33"/>
        <v>506977.53599999996</v>
      </c>
    </row>
    <row r="893" spans="2:10" s="23" customFormat="1" ht="32.25" customHeight="1" x14ac:dyDescent="0.25">
      <c r="B893" s="16">
        <v>15</v>
      </c>
      <c r="C893" s="38">
        <v>42312201</v>
      </c>
      <c r="D893" s="16">
        <v>1196490507</v>
      </c>
      <c r="E893" s="19" t="s">
        <v>651</v>
      </c>
      <c r="F893" s="16" t="s">
        <v>18</v>
      </c>
      <c r="G893" s="21">
        <v>1</v>
      </c>
      <c r="H893" s="22">
        <v>437049.59999999998</v>
      </c>
      <c r="I893" s="22">
        <v>69927.936000000002</v>
      </c>
      <c r="J893" s="22">
        <f t="shared" si="33"/>
        <v>506977.53599999996</v>
      </c>
    </row>
    <row r="894" spans="2:10" s="23" customFormat="1" ht="32.25" customHeight="1" x14ac:dyDescent="0.25">
      <c r="B894" s="16">
        <v>16</v>
      </c>
      <c r="C894" s="38">
        <v>42312201</v>
      </c>
      <c r="D894" s="16">
        <v>1196490513</v>
      </c>
      <c r="E894" s="19" t="s">
        <v>652</v>
      </c>
      <c r="F894" s="16" t="s">
        <v>18</v>
      </c>
      <c r="G894" s="21">
        <v>1</v>
      </c>
      <c r="H894" s="22">
        <v>424195.2</v>
      </c>
      <c r="I894" s="22">
        <v>67871.232000000004</v>
      </c>
      <c r="J894" s="22">
        <f t="shared" si="33"/>
        <v>492066.43200000003</v>
      </c>
    </row>
    <row r="895" spans="2:10" s="23" customFormat="1" ht="32.25" customHeight="1" x14ac:dyDescent="0.25">
      <c r="B895" s="16">
        <v>17</v>
      </c>
      <c r="C895" s="38">
        <v>42312201</v>
      </c>
      <c r="D895" s="16">
        <v>1196490816</v>
      </c>
      <c r="E895" s="19" t="s">
        <v>653</v>
      </c>
      <c r="F895" s="16" t="s">
        <v>18</v>
      </c>
      <c r="G895" s="21">
        <v>1</v>
      </c>
      <c r="H895" s="22">
        <v>437049.59999999998</v>
      </c>
      <c r="I895" s="22">
        <v>69927.936000000002</v>
      </c>
      <c r="J895" s="22">
        <f t="shared" si="33"/>
        <v>506977.53599999996</v>
      </c>
    </row>
    <row r="896" spans="2:10" s="23" customFormat="1" ht="32.25" customHeight="1" x14ac:dyDescent="0.25">
      <c r="B896" s="16">
        <v>18</v>
      </c>
      <c r="C896" s="38">
        <v>42312201</v>
      </c>
      <c r="D896" s="16">
        <v>1196490798</v>
      </c>
      <c r="E896" s="19" t="s">
        <v>654</v>
      </c>
      <c r="F896" s="16" t="s">
        <v>18</v>
      </c>
      <c r="G896" s="21">
        <v>1</v>
      </c>
      <c r="H896" s="22">
        <v>437049.59999999998</v>
      </c>
      <c r="I896" s="22">
        <v>69927.936000000002</v>
      </c>
      <c r="J896" s="22">
        <f t="shared" si="33"/>
        <v>506977.53599999996</v>
      </c>
    </row>
    <row r="897" spans="2:10" s="23" customFormat="1" ht="32.25" customHeight="1" x14ac:dyDescent="0.25">
      <c r="B897" s="16">
        <v>19</v>
      </c>
      <c r="C897" s="38">
        <v>42312201</v>
      </c>
      <c r="D897" s="16">
        <v>1196490588</v>
      </c>
      <c r="E897" s="19" t="s">
        <v>655</v>
      </c>
      <c r="F897" s="16" t="s">
        <v>18</v>
      </c>
      <c r="G897" s="21">
        <v>1</v>
      </c>
      <c r="H897" s="22">
        <v>437049.59999999998</v>
      </c>
      <c r="I897" s="22">
        <v>69927.936000000002</v>
      </c>
      <c r="J897" s="22">
        <f t="shared" si="33"/>
        <v>506977.53599999996</v>
      </c>
    </row>
    <row r="898" spans="2:10" s="23" customFormat="1" ht="32.25" customHeight="1" x14ac:dyDescent="0.25">
      <c r="B898" s="16">
        <v>20</v>
      </c>
      <c r="C898" s="38">
        <v>42312201</v>
      </c>
      <c r="D898" s="16">
        <v>1196490844</v>
      </c>
      <c r="E898" s="19" t="s">
        <v>656</v>
      </c>
      <c r="F898" s="16" t="s">
        <v>18</v>
      </c>
      <c r="G898" s="21">
        <v>1</v>
      </c>
      <c r="H898" s="22">
        <v>938371.2</v>
      </c>
      <c r="I898" s="22">
        <v>150139.39199999999</v>
      </c>
      <c r="J898" s="22">
        <f t="shared" si="33"/>
        <v>1088510.5919999999</v>
      </c>
    </row>
    <row r="899" spans="2:10" s="23" customFormat="1" ht="32.25" customHeight="1" x14ac:dyDescent="0.25">
      <c r="B899" s="16">
        <v>21</v>
      </c>
      <c r="C899" s="38">
        <v>42312201</v>
      </c>
      <c r="D899" s="16">
        <v>1196490786</v>
      </c>
      <c r="E899" s="19" t="s">
        <v>657</v>
      </c>
      <c r="F899" s="16" t="s">
        <v>18</v>
      </c>
      <c r="G899" s="21">
        <v>1</v>
      </c>
      <c r="H899" s="22">
        <v>938371.2</v>
      </c>
      <c r="I899" s="22">
        <v>150139.39199999999</v>
      </c>
      <c r="J899" s="22">
        <f t="shared" si="33"/>
        <v>1088510.5919999999</v>
      </c>
    </row>
    <row r="900" spans="2:10" s="23" customFormat="1" ht="32.25" customHeight="1" x14ac:dyDescent="0.25">
      <c r="B900" s="16">
        <v>22</v>
      </c>
      <c r="C900" s="38">
        <v>42312201</v>
      </c>
      <c r="D900" s="16">
        <v>1196490510</v>
      </c>
      <c r="E900" s="19" t="s">
        <v>658</v>
      </c>
      <c r="F900" s="16" t="s">
        <v>18</v>
      </c>
      <c r="G900" s="21">
        <v>1</v>
      </c>
      <c r="H900" s="22">
        <v>938371.2</v>
      </c>
      <c r="I900" s="22">
        <v>150139.39199999999</v>
      </c>
      <c r="J900" s="22">
        <f t="shared" si="33"/>
        <v>1088510.5919999999</v>
      </c>
    </row>
    <row r="901" spans="2:10" s="23" customFormat="1" ht="32.25" customHeight="1" x14ac:dyDescent="0.25">
      <c r="B901" s="16">
        <v>23</v>
      </c>
      <c r="C901" s="38">
        <v>42312201</v>
      </c>
      <c r="D901" s="16">
        <v>1196490369</v>
      </c>
      <c r="E901" s="19" t="s">
        <v>659</v>
      </c>
      <c r="F901" s="16" t="s">
        <v>18</v>
      </c>
      <c r="G901" s="21">
        <v>1</v>
      </c>
      <c r="H901" s="22">
        <v>938371.2</v>
      </c>
      <c r="I901" s="22">
        <v>150139.39199999999</v>
      </c>
      <c r="J901" s="22">
        <f t="shared" si="33"/>
        <v>1088510.5919999999</v>
      </c>
    </row>
    <row r="902" spans="2:10" s="23" customFormat="1" ht="32.25" customHeight="1" x14ac:dyDescent="0.25">
      <c r="B902" s="16">
        <v>24</v>
      </c>
      <c r="C902" s="38">
        <v>42312201</v>
      </c>
      <c r="D902" s="16">
        <v>1196490553</v>
      </c>
      <c r="E902" s="19" t="s">
        <v>660</v>
      </c>
      <c r="F902" s="16" t="s">
        <v>18</v>
      </c>
      <c r="G902" s="21">
        <v>1</v>
      </c>
      <c r="H902" s="22">
        <v>946083.83999999985</v>
      </c>
      <c r="I902" s="22">
        <v>151373.41439999998</v>
      </c>
      <c r="J902" s="22">
        <f t="shared" si="33"/>
        <v>1097457.2543999997</v>
      </c>
    </row>
    <row r="903" spans="2:10" s="23" customFormat="1" ht="50.25" customHeight="1" x14ac:dyDescent="0.25">
      <c r="B903" s="16">
        <v>25</v>
      </c>
      <c r="C903" s="38">
        <v>42312201</v>
      </c>
      <c r="D903" s="16">
        <v>1196490810</v>
      </c>
      <c r="E903" s="19" t="s">
        <v>661</v>
      </c>
      <c r="F903" s="16" t="s">
        <v>18</v>
      </c>
      <c r="G903" s="21">
        <v>1</v>
      </c>
      <c r="H903" s="22">
        <v>946083.83999999985</v>
      </c>
      <c r="I903" s="22">
        <v>151373.41439999998</v>
      </c>
      <c r="J903" s="22">
        <f t="shared" si="33"/>
        <v>1097457.2543999997</v>
      </c>
    </row>
    <row r="904" spans="2:10" s="23" customFormat="1" ht="50.25" customHeight="1" x14ac:dyDescent="0.25">
      <c r="B904" s="16">
        <v>26</v>
      </c>
      <c r="C904" s="38">
        <v>42312201</v>
      </c>
      <c r="D904" s="16">
        <v>1196490554</v>
      </c>
      <c r="E904" s="19" t="s">
        <v>662</v>
      </c>
      <c r="F904" s="16" t="s">
        <v>18</v>
      </c>
      <c r="G904" s="21">
        <v>1</v>
      </c>
      <c r="H904" s="22">
        <v>946083.83999999985</v>
      </c>
      <c r="I904" s="22">
        <v>151373.41439999998</v>
      </c>
      <c r="J904" s="22">
        <f t="shared" si="33"/>
        <v>1097457.2543999997</v>
      </c>
    </row>
    <row r="905" spans="2:10" s="23" customFormat="1" ht="50.25" customHeight="1" x14ac:dyDescent="0.25">
      <c r="B905" s="16">
        <v>27</v>
      </c>
      <c r="C905" s="38">
        <v>42312201</v>
      </c>
      <c r="D905" s="16">
        <v>1196490169</v>
      </c>
      <c r="E905" s="19" t="s">
        <v>663</v>
      </c>
      <c r="F905" s="16" t="s">
        <v>18</v>
      </c>
      <c r="G905" s="21">
        <v>1</v>
      </c>
      <c r="H905" s="22">
        <v>946083.83999999985</v>
      </c>
      <c r="I905" s="22">
        <v>151373.41439999998</v>
      </c>
      <c r="J905" s="22">
        <f t="shared" si="33"/>
        <v>1097457.2543999997</v>
      </c>
    </row>
    <row r="906" spans="2:10" s="23" customFormat="1" ht="50.25" customHeight="1" x14ac:dyDescent="0.25">
      <c r="B906" s="16">
        <v>28</v>
      </c>
      <c r="C906" s="38">
        <v>42312201</v>
      </c>
      <c r="D906" s="16">
        <v>1196490555</v>
      </c>
      <c r="E906" s="19" t="s">
        <v>664</v>
      </c>
      <c r="F906" s="16" t="s">
        <v>18</v>
      </c>
      <c r="G906" s="21">
        <v>1</v>
      </c>
      <c r="H906" s="22">
        <v>946083.83999999985</v>
      </c>
      <c r="I906" s="22">
        <v>151373.41439999998</v>
      </c>
      <c r="J906" s="22">
        <f t="shared" si="33"/>
        <v>1097457.2543999997</v>
      </c>
    </row>
    <row r="907" spans="2:10" s="23" customFormat="1" ht="50.25" customHeight="1" x14ac:dyDescent="0.25">
      <c r="B907" s="16">
        <v>29</v>
      </c>
      <c r="C907" s="38">
        <v>42312201</v>
      </c>
      <c r="D907" s="16">
        <v>1196490557</v>
      </c>
      <c r="E907" s="19" t="s">
        <v>665</v>
      </c>
      <c r="F907" s="16" t="s">
        <v>18</v>
      </c>
      <c r="G907" s="21">
        <v>1</v>
      </c>
      <c r="H907" s="22">
        <v>946083.83999999985</v>
      </c>
      <c r="I907" s="22">
        <v>151373.41439999998</v>
      </c>
      <c r="J907" s="22">
        <f t="shared" si="33"/>
        <v>1097457.2543999997</v>
      </c>
    </row>
    <row r="908" spans="2:10" s="23" customFormat="1" ht="50.25" customHeight="1" x14ac:dyDescent="0.25">
      <c r="B908" s="16">
        <v>30</v>
      </c>
      <c r="C908" s="38">
        <v>42312201</v>
      </c>
      <c r="D908" s="16">
        <v>1196490556</v>
      </c>
      <c r="E908" s="19" t="s">
        <v>666</v>
      </c>
      <c r="F908" s="16" t="s">
        <v>18</v>
      </c>
      <c r="G908" s="21">
        <v>1</v>
      </c>
      <c r="H908" s="22">
        <v>938371.2</v>
      </c>
      <c r="I908" s="22">
        <v>150139.39199999999</v>
      </c>
      <c r="J908" s="22">
        <f t="shared" si="33"/>
        <v>1088510.5919999999</v>
      </c>
    </row>
    <row r="909" spans="2:10" s="23" customFormat="1" ht="50.25" customHeight="1" x14ac:dyDescent="0.25">
      <c r="B909" s="16">
        <v>31</v>
      </c>
      <c r="C909" s="38">
        <v>42312201</v>
      </c>
      <c r="D909" s="16">
        <v>1196490837</v>
      </c>
      <c r="E909" s="19" t="s">
        <v>667</v>
      </c>
      <c r="F909" s="16" t="s">
        <v>18</v>
      </c>
      <c r="G909" s="21">
        <v>1</v>
      </c>
      <c r="H909" s="22">
        <v>879240.96000000008</v>
      </c>
      <c r="I909" s="22">
        <v>140678.55360000001</v>
      </c>
      <c r="J909" s="22">
        <f t="shared" si="33"/>
        <v>1019919.5136000001</v>
      </c>
    </row>
    <row r="910" spans="2:10" s="23" customFormat="1" ht="50.25" customHeight="1" x14ac:dyDescent="0.25">
      <c r="B910" s="16">
        <v>32</v>
      </c>
      <c r="C910" s="38">
        <v>42312201</v>
      </c>
      <c r="D910" s="16">
        <v>1196490512</v>
      </c>
      <c r="E910" s="19" t="s">
        <v>668</v>
      </c>
      <c r="F910" s="16" t="s">
        <v>18</v>
      </c>
      <c r="G910" s="21">
        <v>1</v>
      </c>
      <c r="H910" s="22">
        <v>879240.96000000008</v>
      </c>
      <c r="I910" s="22">
        <v>140678.55360000001</v>
      </c>
      <c r="J910" s="22">
        <f t="shared" si="33"/>
        <v>1019919.5136000001</v>
      </c>
    </row>
    <row r="911" spans="2:10" s="23" customFormat="1" ht="50.25" customHeight="1" x14ac:dyDescent="0.25">
      <c r="B911" s="16">
        <v>33</v>
      </c>
      <c r="C911" s="38">
        <v>42312201</v>
      </c>
      <c r="D911" s="16">
        <v>1196490384</v>
      </c>
      <c r="E911" s="19" t="s">
        <v>669</v>
      </c>
      <c r="F911" s="16" t="s">
        <v>18</v>
      </c>
      <c r="G911" s="21">
        <v>1</v>
      </c>
      <c r="H911" s="22">
        <v>879240.96000000008</v>
      </c>
      <c r="I911" s="22">
        <v>140678.55360000001</v>
      </c>
      <c r="J911" s="22">
        <f t="shared" si="33"/>
        <v>1019919.5136000001</v>
      </c>
    </row>
    <row r="912" spans="2:10" s="23" customFormat="1" ht="50.25" customHeight="1" x14ac:dyDescent="0.25">
      <c r="B912" s="16">
        <v>34</v>
      </c>
      <c r="C912" s="38">
        <v>42312201</v>
      </c>
      <c r="D912" s="16">
        <v>1196491152</v>
      </c>
      <c r="E912" s="19" t="s">
        <v>670</v>
      </c>
      <c r="F912" s="16" t="s">
        <v>18</v>
      </c>
      <c r="G912" s="21">
        <v>1</v>
      </c>
      <c r="H912" s="22">
        <v>704375</v>
      </c>
      <c r="I912" s="22">
        <v>112700</v>
      </c>
      <c r="J912" s="22">
        <f t="shared" si="33"/>
        <v>817075</v>
      </c>
    </row>
    <row r="913" spans="2:10" s="23" customFormat="1" ht="50.25" customHeight="1" x14ac:dyDescent="0.25">
      <c r="B913" s="16">
        <v>35</v>
      </c>
      <c r="C913" s="38">
        <v>42312201</v>
      </c>
      <c r="D913" s="16">
        <v>1196491153</v>
      </c>
      <c r="E913" s="19" t="s">
        <v>671</v>
      </c>
      <c r="F913" s="16" t="s">
        <v>18</v>
      </c>
      <c r="G913" s="21">
        <v>1</v>
      </c>
      <c r="H913" s="22">
        <v>703800</v>
      </c>
      <c r="I913" s="22">
        <v>112608</v>
      </c>
      <c r="J913" s="22">
        <f t="shared" si="33"/>
        <v>816408</v>
      </c>
    </row>
    <row r="914" spans="2:10" s="23" customFormat="1" ht="50.25" customHeight="1" x14ac:dyDescent="0.25">
      <c r="B914" s="16">
        <v>36</v>
      </c>
      <c r="C914" s="38">
        <v>42312201</v>
      </c>
      <c r="D914" s="16">
        <v>1196491158</v>
      </c>
      <c r="E914" s="19" t="s">
        <v>672</v>
      </c>
      <c r="F914" s="16" t="s">
        <v>18</v>
      </c>
      <c r="G914" s="21">
        <v>1</v>
      </c>
      <c r="H914" s="22">
        <v>709550</v>
      </c>
      <c r="I914" s="22">
        <v>113528</v>
      </c>
      <c r="J914" s="22">
        <f t="shared" si="33"/>
        <v>823078</v>
      </c>
    </row>
    <row r="915" spans="2:10" s="23" customFormat="1" ht="50.25" customHeight="1" x14ac:dyDescent="0.25">
      <c r="B915" s="16">
        <v>37</v>
      </c>
      <c r="C915" s="38">
        <v>42312201</v>
      </c>
      <c r="D915" s="16">
        <v>1196490770</v>
      </c>
      <c r="E915" s="19" t="s">
        <v>673</v>
      </c>
      <c r="F915" s="16" t="s">
        <v>18</v>
      </c>
      <c r="G915" s="21">
        <v>1</v>
      </c>
      <c r="H915" s="22">
        <v>720000</v>
      </c>
      <c r="I915" s="22">
        <v>115200</v>
      </c>
      <c r="J915" s="22">
        <f t="shared" si="33"/>
        <v>835200</v>
      </c>
    </row>
    <row r="916" spans="2:10" s="23" customFormat="1" ht="50.25" customHeight="1" x14ac:dyDescent="0.25">
      <c r="B916" s="16">
        <v>38</v>
      </c>
      <c r="C916" s="38">
        <v>42312201</v>
      </c>
      <c r="D916" s="16">
        <v>1196490769</v>
      </c>
      <c r="E916" s="19" t="s">
        <v>674</v>
      </c>
      <c r="F916" s="16" t="s">
        <v>18</v>
      </c>
      <c r="G916" s="21">
        <v>1</v>
      </c>
      <c r="H916" s="22">
        <v>720000</v>
      </c>
      <c r="I916" s="22">
        <v>115200</v>
      </c>
      <c r="J916" s="22">
        <f t="shared" si="33"/>
        <v>835200</v>
      </c>
    </row>
    <row r="917" spans="2:10" s="23" customFormat="1" ht="50.25" customHeight="1" x14ac:dyDescent="0.25">
      <c r="B917" s="16">
        <v>39</v>
      </c>
      <c r="C917" s="38">
        <v>42312201</v>
      </c>
      <c r="D917" s="16">
        <v>1196490766</v>
      </c>
      <c r="E917" s="19" t="s">
        <v>675</v>
      </c>
      <c r="F917" s="16" t="s">
        <v>18</v>
      </c>
      <c r="G917" s="21">
        <v>1</v>
      </c>
      <c r="H917" s="22">
        <v>720000</v>
      </c>
      <c r="I917" s="22">
        <v>115200</v>
      </c>
      <c r="J917" s="22">
        <f t="shared" si="33"/>
        <v>835200</v>
      </c>
    </row>
    <row r="918" spans="2:10" s="23" customFormat="1" ht="50.25" customHeight="1" x14ac:dyDescent="0.25">
      <c r="B918" s="16">
        <v>40</v>
      </c>
      <c r="C918" s="38">
        <v>42312201</v>
      </c>
      <c r="D918" s="16">
        <v>1196490768</v>
      </c>
      <c r="E918" s="19" t="s">
        <v>676</v>
      </c>
      <c r="F918" s="16" t="s">
        <v>18</v>
      </c>
      <c r="G918" s="21">
        <v>1</v>
      </c>
      <c r="H918" s="22">
        <v>720000</v>
      </c>
      <c r="I918" s="22">
        <v>115200</v>
      </c>
      <c r="J918" s="22">
        <f t="shared" si="33"/>
        <v>835200</v>
      </c>
    </row>
    <row r="919" spans="2:10" s="23" customFormat="1" ht="50.25" customHeight="1" x14ac:dyDescent="0.25">
      <c r="B919" s="16">
        <v>41</v>
      </c>
      <c r="C919" s="38">
        <v>42312201</v>
      </c>
      <c r="D919" s="16">
        <v>1196490765</v>
      </c>
      <c r="E919" s="19" t="s">
        <v>677</v>
      </c>
      <c r="F919" s="16" t="s">
        <v>18</v>
      </c>
      <c r="G919" s="21">
        <v>1</v>
      </c>
      <c r="H919" s="22">
        <v>720000</v>
      </c>
      <c r="I919" s="22">
        <v>115200</v>
      </c>
      <c r="J919" s="22">
        <f t="shared" si="33"/>
        <v>835200</v>
      </c>
    </row>
    <row r="920" spans="2:10" s="23" customFormat="1" ht="50.25" customHeight="1" x14ac:dyDescent="0.25">
      <c r="B920" s="16">
        <v>42</v>
      </c>
      <c r="C920" s="38">
        <v>42312201</v>
      </c>
      <c r="D920" s="16" t="s">
        <v>678</v>
      </c>
      <c r="E920" s="19" t="s">
        <v>679</v>
      </c>
      <c r="F920" s="16" t="s">
        <v>18</v>
      </c>
      <c r="G920" s="21">
        <v>1</v>
      </c>
      <c r="H920" s="22">
        <v>720000</v>
      </c>
      <c r="I920" s="22">
        <v>115200</v>
      </c>
      <c r="J920" s="22">
        <f t="shared" si="33"/>
        <v>835200</v>
      </c>
    </row>
    <row r="921" spans="2:10" s="23" customFormat="1" ht="50.25" customHeight="1" x14ac:dyDescent="0.25">
      <c r="B921" s="16">
        <v>43</v>
      </c>
      <c r="C921" s="38">
        <v>42312201</v>
      </c>
      <c r="D921" s="16">
        <v>1196490764</v>
      </c>
      <c r="E921" s="19" t="s">
        <v>680</v>
      </c>
      <c r="F921" s="16" t="s">
        <v>18</v>
      </c>
      <c r="G921" s="21">
        <v>1</v>
      </c>
      <c r="H921" s="22">
        <v>720000</v>
      </c>
      <c r="I921" s="22">
        <v>115200</v>
      </c>
      <c r="J921" s="22">
        <f t="shared" si="33"/>
        <v>835200</v>
      </c>
    </row>
    <row r="922" spans="2:10" s="23" customFormat="1" ht="50.25" customHeight="1" x14ac:dyDescent="0.25">
      <c r="B922" s="16">
        <v>44</v>
      </c>
      <c r="C922" s="38">
        <v>42312201</v>
      </c>
      <c r="D922" s="16">
        <v>1196490832</v>
      </c>
      <c r="E922" s="19" t="s">
        <v>681</v>
      </c>
      <c r="F922" s="16" t="s">
        <v>18</v>
      </c>
      <c r="G922" s="21">
        <v>1</v>
      </c>
      <c r="H922" s="22">
        <v>327787.2</v>
      </c>
      <c r="I922" s="22">
        <v>52445.952000000005</v>
      </c>
      <c r="J922" s="22">
        <f t="shared" si="33"/>
        <v>380233.152</v>
      </c>
    </row>
    <row r="923" spans="2:10" s="23" customFormat="1" ht="50.25" customHeight="1" x14ac:dyDescent="0.25">
      <c r="B923" s="16">
        <v>45</v>
      </c>
      <c r="C923" s="38">
        <v>42312201</v>
      </c>
      <c r="D923" s="16">
        <v>1196490849</v>
      </c>
      <c r="E923" s="19" t="s">
        <v>682</v>
      </c>
      <c r="F923" s="16" t="s">
        <v>18</v>
      </c>
      <c r="G923" s="21">
        <v>1</v>
      </c>
      <c r="H923" s="22">
        <v>514176</v>
      </c>
      <c r="I923" s="22">
        <v>82268.160000000003</v>
      </c>
      <c r="J923" s="22">
        <f t="shared" si="33"/>
        <v>596444.16000000003</v>
      </c>
    </row>
    <row r="924" spans="2:10" s="23" customFormat="1" ht="50.25" customHeight="1" x14ac:dyDescent="0.25">
      <c r="B924" s="16">
        <v>46</v>
      </c>
      <c r="C924" s="38">
        <v>42312201</v>
      </c>
      <c r="D924" s="16">
        <v>1196490836</v>
      </c>
      <c r="E924" s="19" t="s">
        <v>683</v>
      </c>
      <c r="F924" s="16" t="s">
        <v>18</v>
      </c>
      <c r="G924" s="21">
        <v>1</v>
      </c>
      <c r="H924" s="22">
        <v>327787.2</v>
      </c>
      <c r="I924" s="22">
        <v>52445.952000000005</v>
      </c>
      <c r="J924" s="22">
        <f t="shared" si="33"/>
        <v>380233.152</v>
      </c>
    </row>
    <row r="925" spans="2:10" s="23" customFormat="1" ht="50.25" customHeight="1" x14ac:dyDescent="0.25">
      <c r="B925" s="16">
        <v>47</v>
      </c>
      <c r="C925" s="38">
        <v>42312201</v>
      </c>
      <c r="D925" s="16">
        <v>1196490862</v>
      </c>
      <c r="E925" s="19" t="s">
        <v>684</v>
      </c>
      <c r="F925" s="16" t="s">
        <v>18</v>
      </c>
      <c r="G925" s="21">
        <v>1</v>
      </c>
      <c r="H925" s="22">
        <v>514176</v>
      </c>
      <c r="I925" s="22">
        <v>82268.160000000003</v>
      </c>
      <c r="J925" s="22">
        <f t="shared" si="33"/>
        <v>596444.16000000003</v>
      </c>
    </row>
    <row r="926" spans="2:10" s="23" customFormat="1" ht="50.25" customHeight="1" x14ac:dyDescent="0.25">
      <c r="B926" s="16">
        <v>48</v>
      </c>
      <c r="C926" s="38">
        <v>42312201</v>
      </c>
      <c r="D926" s="16">
        <v>1196490861</v>
      </c>
      <c r="E926" s="19" t="s">
        <v>685</v>
      </c>
      <c r="F926" s="16" t="s">
        <v>18</v>
      </c>
      <c r="G926" s="21">
        <v>1</v>
      </c>
      <c r="H926" s="22">
        <v>327787.2</v>
      </c>
      <c r="I926" s="22">
        <v>52445.952000000005</v>
      </c>
      <c r="J926" s="22">
        <f t="shared" si="33"/>
        <v>380233.152</v>
      </c>
    </row>
    <row r="927" spans="2:10" s="23" customFormat="1" ht="50.25" customHeight="1" x14ac:dyDescent="0.25">
      <c r="B927" s="16">
        <v>49</v>
      </c>
      <c r="C927" s="38">
        <v>42312201</v>
      </c>
      <c r="D927" s="16">
        <v>1196490835</v>
      </c>
      <c r="E927" s="19" t="s">
        <v>686</v>
      </c>
      <c r="F927" s="16" t="s">
        <v>18</v>
      </c>
      <c r="G927" s="21">
        <v>1</v>
      </c>
      <c r="H927" s="22">
        <v>514176</v>
      </c>
      <c r="I927" s="22">
        <v>82268.160000000003</v>
      </c>
      <c r="J927" s="22">
        <f t="shared" si="33"/>
        <v>596444.16000000003</v>
      </c>
    </row>
    <row r="928" spans="2:10" s="23" customFormat="1" ht="50.25" customHeight="1" x14ac:dyDescent="0.25">
      <c r="B928" s="16">
        <v>50</v>
      </c>
      <c r="C928" s="38">
        <v>42312201</v>
      </c>
      <c r="D928" s="16">
        <v>1196490401</v>
      </c>
      <c r="E928" s="19" t="s">
        <v>687</v>
      </c>
      <c r="F928" s="16" t="s">
        <v>18</v>
      </c>
      <c r="G928" s="21">
        <v>1</v>
      </c>
      <c r="H928" s="22">
        <v>208884</v>
      </c>
      <c r="I928" s="22">
        <v>33421.440000000002</v>
      </c>
      <c r="J928" s="22">
        <f t="shared" si="33"/>
        <v>242305.44</v>
      </c>
    </row>
    <row r="929" spans="2:10" s="23" customFormat="1" ht="50.25" customHeight="1" x14ac:dyDescent="0.25">
      <c r="B929" s="16">
        <v>51</v>
      </c>
      <c r="C929" s="38">
        <v>42312201</v>
      </c>
      <c r="D929" s="16">
        <v>1196490782</v>
      </c>
      <c r="E929" s="19" t="s">
        <v>688</v>
      </c>
      <c r="F929" s="16" t="s">
        <v>18</v>
      </c>
      <c r="G929" s="21">
        <v>1</v>
      </c>
      <c r="H929" s="22">
        <v>208884</v>
      </c>
      <c r="I929" s="22">
        <v>33421.440000000002</v>
      </c>
      <c r="J929" s="22">
        <f t="shared" si="33"/>
        <v>242305.44</v>
      </c>
    </row>
    <row r="930" spans="2:10" s="23" customFormat="1" ht="50.25" customHeight="1" x14ac:dyDescent="0.25">
      <c r="B930" s="16">
        <v>52</v>
      </c>
      <c r="C930" s="38">
        <v>42312201</v>
      </c>
      <c r="D930" s="16">
        <v>1196490903</v>
      </c>
      <c r="E930" s="19" t="s">
        <v>689</v>
      </c>
      <c r="F930" s="16" t="s">
        <v>18</v>
      </c>
      <c r="G930" s="21">
        <v>1</v>
      </c>
      <c r="H930" s="22">
        <v>208884</v>
      </c>
      <c r="I930" s="22">
        <v>33421.440000000002</v>
      </c>
      <c r="J930" s="22">
        <f t="shared" si="33"/>
        <v>242305.44</v>
      </c>
    </row>
    <row r="931" spans="2:10" s="23" customFormat="1" ht="50.25" customHeight="1" x14ac:dyDescent="0.25">
      <c r="B931" s="16">
        <v>53</v>
      </c>
      <c r="C931" s="38">
        <v>42312201</v>
      </c>
      <c r="D931" s="16">
        <v>1196490503</v>
      </c>
      <c r="E931" s="19" t="s">
        <v>690</v>
      </c>
      <c r="F931" s="16" t="s">
        <v>18</v>
      </c>
      <c r="G931" s="21">
        <v>1</v>
      </c>
      <c r="H931" s="22">
        <v>208884</v>
      </c>
      <c r="I931" s="22">
        <v>33421.440000000002</v>
      </c>
      <c r="J931" s="22">
        <f t="shared" si="33"/>
        <v>242305.44</v>
      </c>
    </row>
    <row r="932" spans="2:10" s="23" customFormat="1" ht="50.25" customHeight="1" x14ac:dyDescent="0.25">
      <c r="B932" s="16">
        <v>54</v>
      </c>
      <c r="C932" s="38">
        <v>42312201</v>
      </c>
      <c r="D932" s="16">
        <v>1196460778</v>
      </c>
      <c r="E932" s="19" t="s">
        <v>691</v>
      </c>
      <c r="F932" s="16" t="s">
        <v>18</v>
      </c>
      <c r="G932" s="21">
        <v>1</v>
      </c>
      <c r="H932" s="22">
        <v>250290</v>
      </c>
      <c r="I932" s="22">
        <v>40046.400000000001</v>
      </c>
      <c r="J932" s="22">
        <f t="shared" si="33"/>
        <v>290336.40000000002</v>
      </c>
    </row>
    <row r="933" spans="2:10" s="23" customFormat="1" ht="50.25" customHeight="1" x14ac:dyDescent="0.25">
      <c r="B933" s="16">
        <v>55</v>
      </c>
      <c r="C933" s="38">
        <v>42312201</v>
      </c>
      <c r="D933" s="16">
        <v>1196460776</v>
      </c>
      <c r="E933" s="19" t="s">
        <v>692</v>
      </c>
      <c r="F933" s="16" t="s">
        <v>18</v>
      </c>
      <c r="G933" s="21">
        <v>1</v>
      </c>
      <c r="H933" s="22">
        <v>329715.36</v>
      </c>
      <c r="I933" s="22">
        <v>52754.457600000002</v>
      </c>
      <c r="J933" s="22">
        <f t="shared" si="33"/>
        <v>382469.81760000001</v>
      </c>
    </row>
    <row r="934" spans="2:10" s="23" customFormat="1" ht="50.25" customHeight="1" x14ac:dyDescent="0.25">
      <c r="B934" s="16">
        <v>56</v>
      </c>
      <c r="C934" s="38">
        <v>42312201</v>
      </c>
      <c r="D934" s="16">
        <v>1196490397</v>
      </c>
      <c r="E934" s="19" t="s">
        <v>693</v>
      </c>
      <c r="F934" s="16" t="s">
        <v>18</v>
      </c>
      <c r="G934" s="21">
        <v>1</v>
      </c>
      <c r="H934" s="22">
        <v>522049.31999999995</v>
      </c>
      <c r="I934" s="22">
        <v>83527.891199999998</v>
      </c>
      <c r="J934" s="22">
        <f t="shared" si="33"/>
        <v>605577.2111999999</v>
      </c>
    </row>
    <row r="935" spans="2:10" s="23" customFormat="1" ht="50.25" customHeight="1" x14ac:dyDescent="0.25">
      <c r="B935" s="16">
        <v>57</v>
      </c>
      <c r="C935" s="38">
        <v>42312201</v>
      </c>
      <c r="D935" s="16">
        <v>1196490506</v>
      </c>
      <c r="E935" s="19" t="s">
        <v>694</v>
      </c>
      <c r="F935" s="16" t="s">
        <v>18</v>
      </c>
      <c r="G935" s="21">
        <v>1</v>
      </c>
      <c r="H935" s="22">
        <v>208884</v>
      </c>
      <c r="I935" s="22">
        <v>33421.440000000002</v>
      </c>
      <c r="J935" s="22">
        <f t="shared" si="33"/>
        <v>242305.44</v>
      </c>
    </row>
    <row r="936" spans="2:10" s="23" customFormat="1" ht="50.25" customHeight="1" x14ac:dyDescent="0.25">
      <c r="B936" s="16">
        <v>58</v>
      </c>
      <c r="C936" s="38">
        <v>42312201</v>
      </c>
      <c r="D936" s="16">
        <v>1196490784</v>
      </c>
      <c r="E936" s="19" t="s">
        <v>695</v>
      </c>
      <c r="F936" s="16" t="s">
        <v>18</v>
      </c>
      <c r="G936" s="21">
        <v>1</v>
      </c>
      <c r="H936" s="22">
        <v>208884</v>
      </c>
      <c r="I936" s="22">
        <v>33421.440000000002</v>
      </c>
      <c r="J936" s="22">
        <f t="shared" si="33"/>
        <v>242305.44</v>
      </c>
    </row>
    <row r="937" spans="2:10" s="23" customFormat="1" ht="50.25" customHeight="1" x14ac:dyDescent="0.25">
      <c r="B937" s="16">
        <v>59</v>
      </c>
      <c r="C937" s="38">
        <v>42312201</v>
      </c>
      <c r="D937" s="16">
        <v>1196490843</v>
      </c>
      <c r="E937" s="19" t="s">
        <v>696</v>
      </c>
      <c r="F937" s="16" t="s">
        <v>18</v>
      </c>
      <c r="G937" s="21">
        <v>1</v>
      </c>
      <c r="H937" s="22">
        <v>329715.36</v>
      </c>
      <c r="I937" s="22">
        <v>52754.457600000002</v>
      </c>
      <c r="J937" s="22">
        <f t="shared" si="33"/>
        <v>382469.81760000001</v>
      </c>
    </row>
    <row r="938" spans="2:10" s="23" customFormat="1" ht="37.5" customHeight="1" x14ac:dyDescent="0.25">
      <c r="B938" s="16">
        <v>60</v>
      </c>
      <c r="C938" s="38">
        <v>42312201</v>
      </c>
      <c r="D938" s="16">
        <v>1196490824</v>
      </c>
      <c r="E938" s="19" t="s">
        <v>697</v>
      </c>
      <c r="F938" s="16" t="s">
        <v>18</v>
      </c>
      <c r="G938" s="21">
        <v>1</v>
      </c>
      <c r="H938" s="22">
        <v>102000</v>
      </c>
      <c r="I938" s="22">
        <v>16320</v>
      </c>
      <c r="J938" s="22">
        <f t="shared" si="33"/>
        <v>118320</v>
      </c>
    </row>
    <row r="939" spans="2:10" s="23" customFormat="1" ht="36" customHeight="1" x14ac:dyDescent="0.25">
      <c r="B939" s="16">
        <v>61</v>
      </c>
      <c r="C939" s="38">
        <v>42312201</v>
      </c>
      <c r="D939" s="16">
        <v>1196490825</v>
      </c>
      <c r="E939" s="19" t="s">
        <v>698</v>
      </c>
      <c r="F939" s="16" t="s">
        <v>18</v>
      </c>
      <c r="G939" s="21">
        <v>1</v>
      </c>
      <c r="H939" s="22">
        <v>120000</v>
      </c>
      <c r="I939" s="22">
        <v>19200</v>
      </c>
      <c r="J939" s="22">
        <f t="shared" si="33"/>
        <v>139200</v>
      </c>
    </row>
    <row r="940" spans="2:10" s="23" customFormat="1" ht="33" customHeight="1" x14ac:dyDescent="0.25">
      <c r="B940" s="16">
        <v>62</v>
      </c>
      <c r="C940" s="38">
        <v>42312201</v>
      </c>
      <c r="D940" s="16">
        <v>1196490823</v>
      </c>
      <c r="E940" s="19" t="s">
        <v>699</v>
      </c>
      <c r="F940" s="16" t="s">
        <v>18</v>
      </c>
      <c r="G940" s="21">
        <v>1</v>
      </c>
      <c r="H940" s="22">
        <v>102000</v>
      </c>
      <c r="I940" s="22">
        <v>16320</v>
      </c>
      <c r="J940" s="22">
        <f t="shared" si="33"/>
        <v>118320</v>
      </c>
    </row>
    <row r="941" spans="2:10" s="23" customFormat="1" ht="30.75" customHeight="1" x14ac:dyDescent="0.25">
      <c r="B941" s="16">
        <v>63</v>
      </c>
      <c r="C941" s="38">
        <v>42312201</v>
      </c>
      <c r="D941" s="16">
        <v>1196490586</v>
      </c>
      <c r="E941" s="19" t="s">
        <v>700</v>
      </c>
      <c r="F941" s="16" t="s">
        <v>18</v>
      </c>
      <c r="G941" s="21">
        <v>1</v>
      </c>
      <c r="H941" s="22">
        <v>102000</v>
      </c>
      <c r="I941" s="22">
        <v>16320</v>
      </c>
      <c r="J941" s="22">
        <f t="shared" si="33"/>
        <v>118320</v>
      </c>
    </row>
    <row r="942" spans="2:10" s="23" customFormat="1" ht="32.25" customHeight="1" x14ac:dyDescent="0.25">
      <c r="B942" s="16">
        <v>64</v>
      </c>
      <c r="C942" s="38">
        <v>42312201</v>
      </c>
      <c r="D942" s="16">
        <v>1196490584</v>
      </c>
      <c r="E942" s="19" t="s">
        <v>701</v>
      </c>
      <c r="F942" s="16" t="s">
        <v>18</v>
      </c>
      <c r="G942" s="21">
        <v>1</v>
      </c>
      <c r="H942" s="22">
        <v>102000</v>
      </c>
      <c r="I942" s="22">
        <v>16320</v>
      </c>
      <c r="J942" s="22">
        <f t="shared" si="33"/>
        <v>118320</v>
      </c>
    </row>
    <row r="943" spans="2:10" s="23" customFormat="1" ht="32.25" customHeight="1" x14ac:dyDescent="0.25">
      <c r="B943" s="16">
        <v>65</v>
      </c>
      <c r="C943" s="38">
        <v>42312201</v>
      </c>
      <c r="D943" s="16">
        <v>1196490583</v>
      </c>
      <c r="E943" s="19" t="s">
        <v>702</v>
      </c>
      <c r="F943" s="16" t="s">
        <v>18</v>
      </c>
      <c r="G943" s="21">
        <v>1</v>
      </c>
      <c r="H943" s="22">
        <v>102000</v>
      </c>
      <c r="I943" s="22">
        <v>16320</v>
      </c>
      <c r="J943" s="22">
        <f t="shared" si="33"/>
        <v>118320</v>
      </c>
    </row>
    <row r="944" spans="2:10" s="23" customFormat="1" ht="35.25" customHeight="1" x14ac:dyDescent="0.25">
      <c r="B944" s="16">
        <v>66</v>
      </c>
      <c r="C944" s="38">
        <v>42312201</v>
      </c>
      <c r="D944" s="16">
        <v>1196490819</v>
      </c>
      <c r="E944" s="19" t="s">
        <v>703</v>
      </c>
      <c r="F944" s="16" t="s">
        <v>18</v>
      </c>
      <c r="G944" s="21">
        <v>1</v>
      </c>
      <c r="H944" s="22">
        <v>102000</v>
      </c>
      <c r="I944" s="22">
        <v>16320</v>
      </c>
      <c r="J944" s="22">
        <f>+H944+I944</f>
        <v>118320</v>
      </c>
    </row>
    <row r="945" spans="2:10" s="23" customFormat="1" ht="38.25" customHeight="1" x14ac:dyDescent="0.25">
      <c r="B945" s="16">
        <v>67</v>
      </c>
      <c r="C945" s="38">
        <v>42312201</v>
      </c>
      <c r="D945" s="16">
        <v>1196490560</v>
      </c>
      <c r="E945" s="19" t="s">
        <v>704</v>
      </c>
      <c r="F945" s="16" t="s">
        <v>18</v>
      </c>
      <c r="G945" s="21">
        <v>1</v>
      </c>
      <c r="H945" s="22">
        <v>491520.11999999994</v>
      </c>
      <c r="I945" s="22">
        <v>78643.219199999992</v>
      </c>
      <c r="J945" s="22">
        <f>+H945+I945</f>
        <v>570163.33919999993</v>
      </c>
    </row>
    <row r="946" spans="2:10" s="23" customFormat="1" ht="42.75" customHeight="1" x14ac:dyDescent="0.25">
      <c r="B946" s="16">
        <v>68</v>
      </c>
      <c r="C946" s="38">
        <v>42312201</v>
      </c>
      <c r="D946" s="16">
        <v>1196490561</v>
      </c>
      <c r="E946" s="19" t="s">
        <v>705</v>
      </c>
      <c r="F946" s="16" t="s">
        <v>18</v>
      </c>
      <c r="G946" s="21">
        <v>1</v>
      </c>
      <c r="H946" s="22">
        <v>491520.11999999994</v>
      </c>
      <c r="I946" s="22">
        <v>78643.219199999992</v>
      </c>
      <c r="J946" s="22">
        <f>+H946+I946</f>
        <v>570163.33919999993</v>
      </c>
    </row>
    <row r="947" spans="2:10" s="23" customFormat="1" x14ac:dyDescent="0.25">
      <c r="B947" s="227" t="s">
        <v>49</v>
      </c>
      <c r="C947" s="227"/>
      <c r="D947" s="227"/>
      <c r="E947" s="227"/>
      <c r="F947" s="21"/>
      <c r="G947" s="21"/>
      <c r="H947" s="22"/>
      <c r="I947" s="22"/>
      <c r="J947" s="60">
        <f>SUM(J879:J946)</f>
        <v>40825274.876799963</v>
      </c>
    </row>
    <row r="950" spans="2:10" ht="30" customHeight="1" x14ac:dyDescent="0.25">
      <c r="B950" s="11" t="s">
        <v>50</v>
      </c>
      <c r="C950" s="41">
        <v>73</v>
      </c>
      <c r="D950" s="224" t="s">
        <v>706</v>
      </c>
      <c r="E950" s="225"/>
      <c r="F950" s="148">
        <v>1972000000</v>
      </c>
    </row>
    <row r="951" spans="2:10" ht="25.5" x14ac:dyDescent="0.25">
      <c r="B951" s="11" t="s">
        <v>8</v>
      </c>
      <c r="C951" s="11" t="s">
        <v>9</v>
      </c>
      <c r="D951" s="11" t="s">
        <v>10</v>
      </c>
      <c r="E951" s="45" t="s">
        <v>11</v>
      </c>
      <c r="F951" s="11" t="s">
        <v>12</v>
      </c>
      <c r="G951" s="88" t="s">
        <v>13</v>
      </c>
      <c r="H951" s="37" t="s">
        <v>14</v>
      </c>
      <c r="I951" s="37" t="s">
        <v>15</v>
      </c>
      <c r="J951" s="37" t="s">
        <v>16</v>
      </c>
    </row>
    <row r="952" spans="2:10" s="23" customFormat="1" ht="37.5" customHeight="1" x14ac:dyDescent="0.25">
      <c r="B952" s="16">
        <v>1</v>
      </c>
      <c r="C952" s="17">
        <v>42294213</v>
      </c>
      <c r="D952" s="16">
        <v>1196490024</v>
      </c>
      <c r="E952" s="19" t="s">
        <v>707</v>
      </c>
      <c r="F952" s="16" t="s">
        <v>18</v>
      </c>
      <c r="G952" s="21">
        <v>1</v>
      </c>
      <c r="H952" s="22">
        <v>80076.799999999988</v>
      </c>
      <c r="I952" s="22">
        <v>12812.287999999999</v>
      </c>
      <c r="J952" s="22">
        <f t="shared" ref="J952:J1015" si="34">+H952+I952</f>
        <v>92889.087999999989</v>
      </c>
    </row>
    <row r="953" spans="2:10" s="23" customFormat="1" ht="37.5" customHeight="1" x14ac:dyDescent="0.25">
      <c r="B953" s="16">
        <v>2</v>
      </c>
      <c r="C953" s="17">
        <v>42294213</v>
      </c>
      <c r="D953" s="16">
        <v>1196490438</v>
      </c>
      <c r="E953" s="19" t="s">
        <v>708</v>
      </c>
      <c r="F953" s="16" t="s">
        <v>18</v>
      </c>
      <c r="G953" s="21">
        <v>1</v>
      </c>
      <c r="H953" s="22">
        <v>62668.799999999996</v>
      </c>
      <c r="I953" s="22">
        <v>10027.008</v>
      </c>
      <c r="J953" s="22">
        <f t="shared" si="34"/>
        <v>72695.80799999999</v>
      </c>
    </row>
    <row r="954" spans="2:10" s="23" customFormat="1" ht="37.5" customHeight="1" x14ac:dyDescent="0.25">
      <c r="B954" s="16">
        <v>3</v>
      </c>
      <c r="C954" s="17">
        <v>42294213</v>
      </c>
      <c r="D954" s="16">
        <v>1196490631</v>
      </c>
      <c r="E954" s="19" t="s">
        <v>709</v>
      </c>
      <c r="F954" s="16" t="s">
        <v>18</v>
      </c>
      <c r="G954" s="21">
        <v>1</v>
      </c>
      <c r="H954" s="22">
        <v>304200</v>
      </c>
      <c r="I954" s="22">
        <v>48672</v>
      </c>
      <c r="J954" s="22">
        <f t="shared" si="34"/>
        <v>352872</v>
      </c>
    </row>
    <row r="955" spans="2:10" s="23" customFormat="1" ht="37.5" customHeight="1" x14ac:dyDescent="0.25">
      <c r="B955" s="16">
        <v>4</v>
      </c>
      <c r="C955" s="17">
        <v>42294213</v>
      </c>
      <c r="D955" s="16">
        <v>1196490152</v>
      </c>
      <c r="E955" s="19" t="s">
        <v>710</v>
      </c>
      <c r="F955" s="16" t="s">
        <v>18</v>
      </c>
      <c r="G955" s="21">
        <v>1</v>
      </c>
      <c r="H955" s="22">
        <v>1040400</v>
      </c>
      <c r="I955" s="22">
        <v>166464</v>
      </c>
      <c r="J955" s="22">
        <f t="shared" si="34"/>
        <v>1206864</v>
      </c>
    </row>
    <row r="956" spans="2:10" s="23" customFormat="1" ht="37.5" customHeight="1" x14ac:dyDescent="0.25">
      <c r="B956" s="16">
        <v>5</v>
      </c>
      <c r="C956" s="17">
        <v>42294213</v>
      </c>
      <c r="D956" s="16">
        <v>1196490403</v>
      </c>
      <c r="E956" s="19" t="s">
        <v>711</v>
      </c>
      <c r="F956" s="16" t="s">
        <v>18</v>
      </c>
      <c r="G956" s="21">
        <v>1</v>
      </c>
      <c r="H956" s="22">
        <v>227328</v>
      </c>
      <c r="I956" s="22">
        <v>36372.480000000003</v>
      </c>
      <c r="J956" s="22">
        <f t="shared" si="34"/>
        <v>263700.47999999998</v>
      </c>
    </row>
    <row r="957" spans="2:10" s="23" customFormat="1" ht="37.5" customHeight="1" x14ac:dyDescent="0.25">
      <c r="B957" s="16">
        <v>6</v>
      </c>
      <c r="C957" s="17">
        <v>42294213</v>
      </c>
      <c r="D957" s="16">
        <v>1196490428</v>
      </c>
      <c r="E957" s="19" t="s">
        <v>712</v>
      </c>
      <c r="F957" s="16" t="s">
        <v>18</v>
      </c>
      <c r="G957" s="21">
        <v>1</v>
      </c>
      <c r="H957" s="22">
        <v>227328</v>
      </c>
      <c r="I957" s="22">
        <v>36372.480000000003</v>
      </c>
      <c r="J957" s="22">
        <f t="shared" si="34"/>
        <v>263700.47999999998</v>
      </c>
    </row>
    <row r="958" spans="2:10" s="23" customFormat="1" ht="37.5" customHeight="1" x14ac:dyDescent="0.25">
      <c r="B958" s="16">
        <v>7</v>
      </c>
      <c r="C958" s="17">
        <v>42294213</v>
      </c>
      <c r="D958" s="16">
        <v>1196490827</v>
      </c>
      <c r="E958" s="19" t="s">
        <v>713</v>
      </c>
      <c r="F958" s="16" t="s">
        <v>18</v>
      </c>
      <c r="G958" s="21">
        <v>1</v>
      </c>
      <c r="H958" s="22">
        <v>538560</v>
      </c>
      <c r="I958" s="22">
        <v>86169.600000000006</v>
      </c>
      <c r="J958" s="22">
        <f t="shared" si="34"/>
        <v>624729.59999999998</v>
      </c>
    </row>
    <row r="959" spans="2:10" s="23" customFormat="1" ht="37.5" customHeight="1" x14ac:dyDescent="0.25">
      <c r="B959" s="16">
        <v>8</v>
      </c>
      <c r="C959" s="17">
        <v>42294213</v>
      </c>
      <c r="D959" s="16">
        <v>1196490920</v>
      </c>
      <c r="E959" s="19" t="s">
        <v>714</v>
      </c>
      <c r="F959" s="16" t="s">
        <v>18</v>
      </c>
      <c r="G959" s="21">
        <v>1</v>
      </c>
      <c r="H959" s="22">
        <v>465120</v>
      </c>
      <c r="I959" s="22">
        <v>74419.199999999997</v>
      </c>
      <c r="J959" s="22">
        <f t="shared" si="34"/>
        <v>539539.19999999995</v>
      </c>
    </row>
    <row r="960" spans="2:10" s="23" customFormat="1" ht="37.5" customHeight="1" x14ac:dyDescent="0.25">
      <c r="B960" s="16">
        <v>9</v>
      </c>
      <c r="C960" s="17">
        <v>42294213</v>
      </c>
      <c r="D960" s="16">
        <v>1196490826</v>
      </c>
      <c r="E960" s="19" t="s">
        <v>715</v>
      </c>
      <c r="F960" s="16" t="s">
        <v>18</v>
      </c>
      <c r="G960" s="21">
        <v>1</v>
      </c>
      <c r="H960" s="22">
        <v>538560</v>
      </c>
      <c r="I960" s="22">
        <v>86169.600000000006</v>
      </c>
      <c r="J960" s="22">
        <f t="shared" si="34"/>
        <v>624729.59999999998</v>
      </c>
    </row>
    <row r="961" spans="2:10" s="23" customFormat="1" ht="25.5" x14ac:dyDescent="0.25">
      <c r="B961" s="16">
        <v>10</v>
      </c>
      <c r="C961" s="17">
        <v>42294213</v>
      </c>
      <c r="D961" s="16">
        <v>1196490919</v>
      </c>
      <c r="E961" s="19" t="s">
        <v>716</v>
      </c>
      <c r="F961" s="16" t="s">
        <v>18</v>
      </c>
      <c r="G961" s="21">
        <v>1</v>
      </c>
      <c r="H961" s="22">
        <v>465120</v>
      </c>
      <c r="I961" s="22">
        <v>74419.199999999997</v>
      </c>
      <c r="J961" s="22">
        <f t="shared" si="34"/>
        <v>539539.19999999995</v>
      </c>
    </row>
    <row r="962" spans="2:10" s="23" customFormat="1" ht="25.5" x14ac:dyDescent="0.25">
      <c r="B962" s="16">
        <v>11</v>
      </c>
      <c r="C962" s="17">
        <v>42294213</v>
      </c>
      <c r="D962" s="16">
        <v>1196490639</v>
      </c>
      <c r="E962" s="19" t="s">
        <v>717</v>
      </c>
      <c r="F962" s="16" t="s">
        <v>18</v>
      </c>
      <c r="G962" s="21">
        <v>1</v>
      </c>
      <c r="H962" s="22">
        <v>856800</v>
      </c>
      <c r="I962" s="22">
        <v>137088</v>
      </c>
      <c r="J962" s="22">
        <f t="shared" si="34"/>
        <v>993888</v>
      </c>
    </row>
    <row r="963" spans="2:10" s="23" customFormat="1" ht="25.5" x14ac:dyDescent="0.25">
      <c r="B963" s="16">
        <v>12</v>
      </c>
      <c r="C963" s="17">
        <v>42294213</v>
      </c>
      <c r="D963" s="16">
        <v>1196490724</v>
      </c>
      <c r="E963" s="19" t="s">
        <v>718</v>
      </c>
      <c r="F963" s="16" t="s">
        <v>18</v>
      </c>
      <c r="G963" s="21">
        <v>1</v>
      </c>
      <c r="H963" s="22">
        <v>856800</v>
      </c>
      <c r="I963" s="22">
        <v>137088</v>
      </c>
      <c r="J963" s="22">
        <f t="shared" si="34"/>
        <v>993888</v>
      </c>
    </row>
    <row r="964" spans="2:10" s="23" customFormat="1" ht="48" customHeight="1" x14ac:dyDescent="0.25">
      <c r="B964" s="16">
        <v>13</v>
      </c>
      <c r="C964" s="17">
        <v>42294213</v>
      </c>
      <c r="D964" s="16">
        <v>1196491157</v>
      </c>
      <c r="E964" s="19" t="s">
        <v>719</v>
      </c>
      <c r="F964" s="16" t="s">
        <v>18</v>
      </c>
      <c r="G964" s="21">
        <v>1</v>
      </c>
      <c r="H964" s="22">
        <v>1050600</v>
      </c>
      <c r="I964" s="22">
        <v>168096</v>
      </c>
      <c r="J964" s="22">
        <f t="shared" si="34"/>
        <v>1218696</v>
      </c>
    </row>
    <row r="965" spans="2:10" s="23" customFormat="1" ht="39.75" customHeight="1" x14ac:dyDescent="0.25">
      <c r="B965" s="16">
        <v>14</v>
      </c>
      <c r="C965" s="17">
        <v>42294213</v>
      </c>
      <c r="D965" s="16">
        <v>1196490905</v>
      </c>
      <c r="E965" s="19" t="s">
        <v>720</v>
      </c>
      <c r="F965" s="16" t="s">
        <v>18</v>
      </c>
      <c r="G965" s="21">
        <v>1</v>
      </c>
      <c r="H965" s="22">
        <v>73440</v>
      </c>
      <c r="I965" s="22">
        <v>11750.4</v>
      </c>
      <c r="J965" s="22">
        <f t="shared" si="34"/>
        <v>85190.399999999994</v>
      </c>
    </row>
    <row r="966" spans="2:10" s="23" customFormat="1" ht="39.75" customHeight="1" x14ac:dyDescent="0.25">
      <c r="B966" s="16">
        <v>15</v>
      </c>
      <c r="C966" s="17">
        <v>42294213</v>
      </c>
      <c r="D966" s="16">
        <v>1186220852</v>
      </c>
      <c r="E966" s="19" t="s">
        <v>721</v>
      </c>
      <c r="F966" s="16" t="s">
        <v>18</v>
      </c>
      <c r="G966" s="21">
        <v>1</v>
      </c>
      <c r="H966" s="22">
        <v>221184</v>
      </c>
      <c r="I966" s="22">
        <v>35389.440000000002</v>
      </c>
      <c r="J966" s="22">
        <f t="shared" si="34"/>
        <v>256573.44</v>
      </c>
    </row>
    <row r="967" spans="2:10" s="23" customFormat="1" ht="39.75" customHeight="1" x14ac:dyDescent="0.25">
      <c r="B967" s="16">
        <v>16</v>
      </c>
      <c r="C967" s="17">
        <v>42294213</v>
      </c>
      <c r="D967" s="16">
        <v>1196490433</v>
      </c>
      <c r="E967" s="19" t="s">
        <v>722</v>
      </c>
      <c r="F967" s="16" t="s">
        <v>18</v>
      </c>
      <c r="G967" s="21">
        <v>1</v>
      </c>
      <c r="H967" s="22">
        <v>2264400</v>
      </c>
      <c r="I967" s="22">
        <v>362304</v>
      </c>
      <c r="J967" s="22">
        <f t="shared" si="34"/>
        <v>2626704</v>
      </c>
    </row>
    <row r="968" spans="2:10" s="23" customFormat="1" ht="39.75" customHeight="1" x14ac:dyDescent="0.25">
      <c r="B968" s="16">
        <v>17</v>
      </c>
      <c r="C968" s="17">
        <v>42294213</v>
      </c>
      <c r="D968" s="16">
        <v>1196490280</v>
      </c>
      <c r="E968" s="19" t="s">
        <v>723</v>
      </c>
      <c r="F968" s="16" t="s">
        <v>18</v>
      </c>
      <c r="G968" s="21">
        <v>1</v>
      </c>
      <c r="H968" s="22">
        <v>2264400</v>
      </c>
      <c r="I968" s="22">
        <v>362304</v>
      </c>
      <c r="J968" s="22">
        <f t="shared" si="34"/>
        <v>2626704</v>
      </c>
    </row>
    <row r="969" spans="2:10" s="23" customFormat="1" ht="39.75" customHeight="1" x14ac:dyDescent="0.25">
      <c r="B969" s="16">
        <v>18</v>
      </c>
      <c r="C969" s="17">
        <v>42294213</v>
      </c>
      <c r="D969" s="16">
        <v>1196490383</v>
      </c>
      <c r="E969" s="19" t="s">
        <v>724</v>
      </c>
      <c r="F969" s="16" t="s">
        <v>18</v>
      </c>
      <c r="G969" s="21">
        <v>1</v>
      </c>
      <c r="H969" s="22">
        <v>288768</v>
      </c>
      <c r="I969" s="22">
        <v>46202.879999999997</v>
      </c>
      <c r="J969" s="22">
        <f t="shared" si="34"/>
        <v>334970.88</v>
      </c>
    </row>
    <row r="970" spans="2:10" s="23" customFormat="1" ht="39.75" customHeight="1" x14ac:dyDescent="0.25">
      <c r="B970" s="16">
        <v>19</v>
      </c>
      <c r="C970" s="17">
        <v>42294213</v>
      </c>
      <c r="D970" s="16">
        <v>1196490381</v>
      </c>
      <c r="E970" s="19" t="s">
        <v>725</v>
      </c>
      <c r="F970" s="16" t="s">
        <v>18</v>
      </c>
      <c r="G970" s="21">
        <v>1</v>
      </c>
      <c r="H970" s="22">
        <v>669900</v>
      </c>
      <c r="I970" s="22">
        <v>107184</v>
      </c>
      <c r="J970" s="22">
        <f t="shared" si="34"/>
        <v>777084</v>
      </c>
    </row>
    <row r="971" spans="2:10" s="23" customFormat="1" ht="39.75" customHeight="1" x14ac:dyDescent="0.25">
      <c r="B971" s="16">
        <v>20</v>
      </c>
      <c r="C971" s="17">
        <v>42294213</v>
      </c>
      <c r="D971" s="16">
        <v>1196490728</v>
      </c>
      <c r="E971" s="19" t="s">
        <v>726</v>
      </c>
      <c r="F971" s="16" t="s">
        <v>18</v>
      </c>
      <c r="G971" s="21">
        <v>1</v>
      </c>
      <c r="H971" s="22">
        <v>856800</v>
      </c>
      <c r="I971" s="22">
        <v>137088</v>
      </c>
      <c r="J971" s="22">
        <f t="shared" si="34"/>
        <v>993888</v>
      </c>
    </row>
    <row r="972" spans="2:10" s="23" customFormat="1" ht="39.75" customHeight="1" x14ac:dyDescent="0.25">
      <c r="B972" s="16">
        <v>21</v>
      </c>
      <c r="C972" s="17">
        <v>42294213</v>
      </c>
      <c r="D972" s="16">
        <v>1196490714</v>
      </c>
      <c r="E972" s="19" t="s">
        <v>727</v>
      </c>
      <c r="F972" s="16" t="s">
        <v>18</v>
      </c>
      <c r="G972" s="21">
        <v>1</v>
      </c>
      <c r="H972" s="22">
        <v>856800</v>
      </c>
      <c r="I972" s="22">
        <v>137088</v>
      </c>
      <c r="J972" s="22">
        <f t="shared" si="34"/>
        <v>993888</v>
      </c>
    </row>
    <row r="973" spans="2:10" s="23" customFormat="1" ht="39.75" customHeight="1" x14ac:dyDescent="0.25">
      <c r="B973" s="16">
        <v>22</v>
      </c>
      <c r="C973" s="17">
        <v>42294213</v>
      </c>
      <c r="D973" s="16">
        <v>1196490157</v>
      </c>
      <c r="E973" s="19" t="s">
        <v>728</v>
      </c>
      <c r="F973" s="16" t="s">
        <v>18</v>
      </c>
      <c r="G973" s="21">
        <v>1</v>
      </c>
      <c r="H973" s="22">
        <v>64260</v>
      </c>
      <c r="I973" s="22">
        <v>10281.6</v>
      </c>
      <c r="J973" s="22">
        <f t="shared" si="34"/>
        <v>74541.600000000006</v>
      </c>
    </row>
    <row r="974" spans="2:10" s="23" customFormat="1" ht="39.75" customHeight="1" x14ac:dyDescent="0.25">
      <c r="B974" s="16">
        <v>23</v>
      </c>
      <c r="C974" s="17">
        <v>42294213</v>
      </c>
      <c r="D974" s="16">
        <v>1196490434</v>
      </c>
      <c r="E974" s="19" t="s">
        <v>729</v>
      </c>
      <c r="F974" s="16" t="s">
        <v>18</v>
      </c>
      <c r="G974" s="21">
        <v>1</v>
      </c>
      <c r="H974" s="22">
        <v>49938</v>
      </c>
      <c r="I974" s="22">
        <v>7990.08</v>
      </c>
      <c r="J974" s="22">
        <f t="shared" si="34"/>
        <v>57928.08</v>
      </c>
    </row>
    <row r="975" spans="2:10" s="23" customFormat="1" ht="39.75" customHeight="1" x14ac:dyDescent="0.25">
      <c r="B975" s="16">
        <v>24</v>
      </c>
      <c r="C975" s="17">
        <v>42294213</v>
      </c>
      <c r="D975" s="16">
        <v>1196490257</v>
      </c>
      <c r="E975" s="19" t="s">
        <v>730</v>
      </c>
      <c r="F975" s="16" t="s">
        <v>18</v>
      </c>
      <c r="G975" s="21">
        <v>1</v>
      </c>
      <c r="H975" s="22">
        <v>331776</v>
      </c>
      <c r="I975" s="22">
        <v>53084.160000000003</v>
      </c>
      <c r="J975" s="22">
        <f t="shared" si="34"/>
        <v>384860.16000000003</v>
      </c>
    </row>
    <row r="976" spans="2:10" s="23" customFormat="1" ht="39.75" customHeight="1" x14ac:dyDescent="0.25">
      <c r="B976" s="16">
        <v>25</v>
      </c>
      <c r="C976" s="17">
        <v>42294213</v>
      </c>
      <c r="D976" s="16">
        <v>1196490374</v>
      </c>
      <c r="E976" s="19" t="s">
        <v>731</v>
      </c>
      <c r="F976" s="16" t="s">
        <v>18</v>
      </c>
      <c r="G976" s="21">
        <v>1</v>
      </c>
      <c r="H976" s="22">
        <v>553472</v>
      </c>
      <c r="I976" s="22">
        <v>88555.520000000004</v>
      </c>
      <c r="J976" s="22">
        <f t="shared" si="34"/>
        <v>642027.52000000002</v>
      </c>
    </row>
    <row r="977" spans="2:10" s="23" customFormat="1" ht="39.75" customHeight="1" x14ac:dyDescent="0.25">
      <c r="B977" s="16">
        <v>26</v>
      </c>
      <c r="C977" s="17">
        <v>42294213</v>
      </c>
      <c r="D977" s="16">
        <v>1196490439</v>
      </c>
      <c r="E977" s="19" t="s">
        <v>732</v>
      </c>
      <c r="F977" s="16" t="s">
        <v>18</v>
      </c>
      <c r="G977" s="21">
        <v>1</v>
      </c>
      <c r="H977" s="22">
        <v>304500</v>
      </c>
      <c r="I977" s="22">
        <v>48720</v>
      </c>
      <c r="J977" s="22">
        <f t="shared" si="34"/>
        <v>353220</v>
      </c>
    </row>
    <row r="978" spans="2:10" s="23" customFormat="1" ht="39.75" customHeight="1" x14ac:dyDescent="0.25">
      <c r="B978" s="16">
        <v>27</v>
      </c>
      <c r="C978" s="17">
        <v>42294213</v>
      </c>
      <c r="D978" s="16">
        <v>1196490595</v>
      </c>
      <c r="E978" s="19" t="s">
        <v>733</v>
      </c>
      <c r="F978" s="16" t="s">
        <v>18</v>
      </c>
      <c r="G978" s="21">
        <v>1</v>
      </c>
      <c r="H978" s="22">
        <v>1073295</v>
      </c>
      <c r="I978" s="22">
        <v>171727.2</v>
      </c>
      <c r="J978" s="22">
        <f t="shared" si="34"/>
        <v>1245022.2</v>
      </c>
    </row>
    <row r="979" spans="2:10" s="23" customFormat="1" ht="39.75" customHeight="1" x14ac:dyDescent="0.25">
      <c r="B979" s="16">
        <v>28</v>
      </c>
      <c r="C979" s="17">
        <v>42294213</v>
      </c>
      <c r="D979" s="16">
        <v>1196490594</v>
      </c>
      <c r="E979" s="19" t="s">
        <v>734</v>
      </c>
      <c r="F979" s="16" t="s">
        <v>18</v>
      </c>
      <c r="G979" s="21">
        <v>1</v>
      </c>
      <c r="H979" s="22">
        <v>1658622</v>
      </c>
      <c r="I979" s="22">
        <v>265379.52</v>
      </c>
      <c r="J979" s="22">
        <f t="shared" si="34"/>
        <v>1924001.52</v>
      </c>
    </row>
    <row r="980" spans="2:10" s="23" customFormat="1" ht="39.75" customHeight="1" x14ac:dyDescent="0.25">
      <c r="B980" s="16">
        <v>29</v>
      </c>
      <c r="C980" s="17">
        <v>42294213</v>
      </c>
      <c r="D980" s="16">
        <v>1196490828</v>
      </c>
      <c r="E980" s="19" t="s">
        <v>735</v>
      </c>
      <c r="F980" s="16" t="s">
        <v>18</v>
      </c>
      <c r="G980" s="21">
        <v>1</v>
      </c>
      <c r="H980" s="22">
        <v>1938000</v>
      </c>
      <c r="I980" s="22">
        <v>310080</v>
      </c>
      <c r="J980" s="22">
        <f t="shared" si="34"/>
        <v>2248080</v>
      </c>
    </row>
    <row r="981" spans="2:10" s="23" customFormat="1" ht="39.75" customHeight="1" x14ac:dyDescent="0.25">
      <c r="B981" s="16">
        <v>30</v>
      </c>
      <c r="C981" s="17">
        <v>42294213</v>
      </c>
      <c r="D981" s="16">
        <v>1196490801</v>
      </c>
      <c r="E981" s="19" t="s">
        <v>736</v>
      </c>
      <c r="F981" s="16" t="s">
        <v>18</v>
      </c>
      <c r="G981" s="21">
        <v>1</v>
      </c>
      <c r="H981" s="22">
        <v>1075200</v>
      </c>
      <c r="I981" s="22">
        <v>172032</v>
      </c>
      <c r="J981" s="22">
        <f t="shared" si="34"/>
        <v>1247232</v>
      </c>
    </row>
    <row r="982" spans="2:10" s="23" customFormat="1" ht="39.75" customHeight="1" x14ac:dyDescent="0.25">
      <c r="B982" s="16">
        <v>31</v>
      </c>
      <c r="C982" s="17">
        <v>42294213</v>
      </c>
      <c r="D982" s="16">
        <v>1196490830</v>
      </c>
      <c r="E982" s="19" t="s">
        <v>737</v>
      </c>
      <c r="F982" s="16" t="s">
        <v>18</v>
      </c>
      <c r="G982" s="21">
        <v>1</v>
      </c>
      <c r="H982" s="22">
        <v>1017450</v>
      </c>
      <c r="I982" s="22">
        <v>162792</v>
      </c>
      <c r="J982" s="22">
        <f t="shared" si="34"/>
        <v>1180242</v>
      </c>
    </row>
    <row r="983" spans="2:10" s="23" customFormat="1" ht="39.75" customHeight="1" x14ac:dyDescent="0.25">
      <c r="B983" s="16">
        <v>32</v>
      </c>
      <c r="C983" s="17">
        <v>42294213</v>
      </c>
      <c r="D983" s="16">
        <v>1196490010</v>
      </c>
      <c r="E983" s="19" t="s">
        <v>738</v>
      </c>
      <c r="F983" s="16" t="s">
        <v>18</v>
      </c>
      <c r="G983" s="21">
        <v>1</v>
      </c>
      <c r="H983" s="22">
        <v>541489.19999999995</v>
      </c>
      <c r="I983" s="22">
        <v>86638.271999999997</v>
      </c>
      <c r="J983" s="22">
        <f t="shared" si="34"/>
        <v>628127.47199999995</v>
      </c>
    </row>
    <row r="984" spans="2:10" s="23" customFormat="1" ht="39.75" customHeight="1" x14ac:dyDescent="0.25">
      <c r="B984" s="16">
        <v>33</v>
      </c>
      <c r="C984" s="17">
        <v>42294213</v>
      </c>
      <c r="D984" s="16">
        <v>1196490436</v>
      </c>
      <c r="E984" s="19" t="s">
        <v>739</v>
      </c>
      <c r="F984" s="16" t="s">
        <v>18</v>
      </c>
      <c r="G984" s="21">
        <v>1</v>
      </c>
      <c r="H984" s="22">
        <v>288768</v>
      </c>
      <c r="I984" s="22">
        <v>46202.879999999997</v>
      </c>
      <c r="J984" s="22">
        <f t="shared" si="34"/>
        <v>334970.88</v>
      </c>
    </row>
    <row r="985" spans="2:10" s="23" customFormat="1" ht="39.75" customHeight="1" x14ac:dyDescent="0.25">
      <c r="B985" s="16">
        <v>34</v>
      </c>
      <c r="C985" s="17">
        <v>42294213</v>
      </c>
      <c r="D985" s="16">
        <v>1196490904</v>
      </c>
      <c r="E985" s="19" t="s">
        <v>740</v>
      </c>
      <c r="F985" s="16" t="s">
        <v>18</v>
      </c>
      <c r="G985" s="21">
        <v>1</v>
      </c>
      <c r="H985" s="22">
        <v>18360</v>
      </c>
      <c r="I985" s="22">
        <v>2937.6</v>
      </c>
      <c r="J985" s="22">
        <f t="shared" si="34"/>
        <v>21297.599999999999</v>
      </c>
    </row>
    <row r="986" spans="2:10" s="23" customFormat="1" ht="39.75" customHeight="1" x14ac:dyDescent="0.25">
      <c r="B986" s="16">
        <v>35</v>
      </c>
      <c r="C986" s="17">
        <v>42294213</v>
      </c>
      <c r="D986" s="16">
        <v>1196490226</v>
      </c>
      <c r="E986" s="19" t="s">
        <v>741</v>
      </c>
      <c r="F986" s="16" t="s">
        <v>18</v>
      </c>
      <c r="G986" s="21">
        <v>1</v>
      </c>
      <c r="H986" s="22">
        <v>307200</v>
      </c>
      <c r="I986" s="22">
        <v>49152</v>
      </c>
      <c r="J986" s="22">
        <f t="shared" si="34"/>
        <v>356352</v>
      </c>
    </row>
    <row r="987" spans="2:10" s="23" customFormat="1" ht="39.75" customHeight="1" x14ac:dyDescent="0.25">
      <c r="B987" s="16">
        <v>36</v>
      </c>
      <c r="C987" s="17">
        <v>42294213</v>
      </c>
      <c r="D987" s="16">
        <v>1196491156</v>
      </c>
      <c r="E987" s="19" t="s">
        <v>742</v>
      </c>
      <c r="F987" s="16" t="s">
        <v>18</v>
      </c>
      <c r="G987" s="21">
        <v>1</v>
      </c>
      <c r="H987" s="22">
        <v>1014750.0000000001</v>
      </c>
      <c r="I987" s="22">
        <v>162360.00000000003</v>
      </c>
      <c r="J987" s="22">
        <f t="shared" si="34"/>
        <v>1177110.0000000002</v>
      </c>
    </row>
    <row r="988" spans="2:10" s="23" customFormat="1" ht="39.75" customHeight="1" x14ac:dyDescent="0.25">
      <c r="B988" s="16">
        <v>37</v>
      </c>
      <c r="C988" s="17">
        <v>42294213</v>
      </c>
      <c r="D988" s="16">
        <v>1196490322</v>
      </c>
      <c r="E988" s="19" t="s">
        <v>743</v>
      </c>
      <c r="F988" s="16" t="s">
        <v>18</v>
      </c>
      <c r="G988" s="21">
        <v>1</v>
      </c>
      <c r="H988" s="22">
        <v>361080</v>
      </c>
      <c r="I988" s="22">
        <v>57772.800000000003</v>
      </c>
      <c r="J988" s="22">
        <f t="shared" si="34"/>
        <v>418852.8</v>
      </c>
    </row>
    <row r="989" spans="2:10" s="23" customFormat="1" ht="39.75" customHeight="1" x14ac:dyDescent="0.25">
      <c r="B989" s="16">
        <v>38</v>
      </c>
      <c r="C989" s="17">
        <v>42294213</v>
      </c>
      <c r="D989" s="16">
        <v>1196490254</v>
      </c>
      <c r="E989" s="19" t="s">
        <v>744</v>
      </c>
      <c r="F989" s="16" t="s">
        <v>18</v>
      </c>
      <c r="G989" s="21">
        <v>1</v>
      </c>
      <c r="H989" s="22">
        <v>361080</v>
      </c>
      <c r="I989" s="22">
        <v>57772.800000000003</v>
      </c>
      <c r="J989" s="22">
        <f t="shared" si="34"/>
        <v>418852.8</v>
      </c>
    </row>
    <row r="990" spans="2:10" s="23" customFormat="1" ht="39.75" customHeight="1" x14ac:dyDescent="0.25">
      <c r="B990" s="16">
        <v>39</v>
      </c>
      <c r="C990" s="17">
        <v>42294213</v>
      </c>
      <c r="D990" s="16">
        <v>1196490390</v>
      </c>
      <c r="E990" s="19" t="s">
        <v>745</v>
      </c>
      <c r="F990" s="16" t="s">
        <v>18</v>
      </c>
      <c r="G990" s="21">
        <v>1</v>
      </c>
      <c r="H990" s="22">
        <v>1309680</v>
      </c>
      <c r="I990" s="22">
        <v>209548.80000000002</v>
      </c>
      <c r="J990" s="22">
        <f t="shared" si="34"/>
        <v>1519228.8</v>
      </c>
    </row>
    <row r="991" spans="2:10" s="23" customFormat="1" ht="39.75" customHeight="1" x14ac:dyDescent="0.25">
      <c r="B991" s="16">
        <v>40</v>
      </c>
      <c r="C991" s="17">
        <v>42294213</v>
      </c>
      <c r="D991" s="16">
        <v>1196490829</v>
      </c>
      <c r="E991" s="19" t="s">
        <v>746</v>
      </c>
      <c r="F991" s="16" t="s">
        <v>18</v>
      </c>
      <c r="G991" s="21">
        <v>1</v>
      </c>
      <c r="H991" s="22">
        <v>1177600</v>
      </c>
      <c r="I991" s="22">
        <v>188416</v>
      </c>
      <c r="J991" s="22">
        <f t="shared" si="34"/>
        <v>1366016</v>
      </c>
    </row>
    <row r="992" spans="2:10" s="23" customFormat="1" ht="39.75" customHeight="1" x14ac:dyDescent="0.25">
      <c r="B992" s="16">
        <v>41</v>
      </c>
      <c r="C992" s="17">
        <v>42294213</v>
      </c>
      <c r="D992" s="16">
        <v>1196490842</v>
      </c>
      <c r="E992" s="19" t="s">
        <v>747</v>
      </c>
      <c r="F992" s="16" t="s">
        <v>18</v>
      </c>
      <c r="G992" s="21">
        <v>1</v>
      </c>
      <c r="H992" s="22">
        <v>1028160</v>
      </c>
      <c r="I992" s="22">
        <v>164505.60000000001</v>
      </c>
      <c r="J992" s="22">
        <f t="shared" si="34"/>
        <v>1192665.6000000001</v>
      </c>
    </row>
    <row r="993" spans="2:10" s="23" customFormat="1" ht="39.75" customHeight="1" x14ac:dyDescent="0.25">
      <c r="B993" s="16">
        <v>42</v>
      </c>
      <c r="C993" s="17">
        <v>42294213</v>
      </c>
      <c r="D993" s="16">
        <v>1196490918</v>
      </c>
      <c r="E993" s="19" t="s">
        <v>748</v>
      </c>
      <c r="F993" s="16" t="s">
        <v>18</v>
      </c>
      <c r="G993" s="21">
        <v>1</v>
      </c>
      <c r="H993" s="22">
        <v>1290240</v>
      </c>
      <c r="I993" s="22">
        <v>206438.39999999999</v>
      </c>
      <c r="J993" s="22">
        <f t="shared" si="34"/>
        <v>1496678.3999999999</v>
      </c>
    </row>
    <row r="994" spans="2:10" s="23" customFormat="1" ht="39.75" customHeight="1" x14ac:dyDescent="0.25">
      <c r="B994" s="16">
        <v>43</v>
      </c>
      <c r="C994" s="17">
        <v>42294213</v>
      </c>
      <c r="D994" s="16">
        <v>1196490385</v>
      </c>
      <c r="E994" s="19" t="s">
        <v>749</v>
      </c>
      <c r="F994" s="16" t="s">
        <v>18</v>
      </c>
      <c r="G994" s="21">
        <v>1</v>
      </c>
      <c r="H994" s="22">
        <v>65126.399999999994</v>
      </c>
      <c r="I994" s="22">
        <v>10420.224</v>
      </c>
      <c r="J994" s="22">
        <f t="shared" si="34"/>
        <v>75546.623999999996</v>
      </c>
    </row>
    <row r="995" spans="2:10" s="23" customFormat="1" ht="39.75" customHeight="1" x14ac:dyDescent="0.25">
      <c r="B995" s="16">
        <v>44</v>
      </c>
      <c r="C995" s="17">
        <v>42294213</v>
      </c>
      <c r="D995" s="16">
        <v>1196490382</v>
      </c>
      <c r="E995" s="19" t="s">
        <v>750</v>
      </c>
      <c r="F995" s="16" t="s">
        <v>18</v>
      </c>
      <c r="G995" s="21">
        <v>1</v>
      </c>
      <c r="H995" s="22">
        <v>195840</v>
      </c>
      <c r="I995" s="22">
        <v>31334.400000000001</v>
      </c>
      <c r="J995" s="22">
        <f t="shared" si="34"/>
        <v>227174.39999999999</v>
      </c>
    </row>
    <row r="996" spans="2:10" s="23" customFormat="1" ht="39.75" customHeight="1" x14ac:dyDescent="0.25">
      <c r="B996" s="16">
        <v>45</v>
      </c>
      <c r="C996" s="17">
        <v>42294213</v>
      </c>
      <c r="D996" s="16">
        <v>1196430576</v>
      </c>
      <c r="E996" s="19" t="s">
        <v>751</v>
      </c>
      <c r="F996" s="16" t="s">
        <v>18</v>
      </c>
      <c r="G996" s="21">
        <v>1</v>
      </c>
      <c r="H996" s="22">
        <v>679320</v>
      </c>
      <c r="I996" s="22">
        <v>108691.2</v>
      </c>
      <c r="J996" s="22">
        <f t="shared" si="34"/>
        <v>788011.2</v>
      </c>
    </row>
    <row r="997" spans="2:10" s="23" customFormat="1" ht="39.75" customHeight="1" x14ac:dyDescent="0.25">
      <c r="B997" s="16">
        <v>46</v>
      </c>
      <c r="C997" s="17">
        <v>42294213</v>
      </c>
      <c r="D997" s="16">
        <v>1196490917</v>
      </c>
      <c r="E997" s="19" t="s">
        <v>752</v>
      </c>
      <c r="F997" s="16" t="s">
        <v>18</v>
      </c>
      <c r="G997" s="21">
        <v>1</v>
      </c>
      <c r="H997" s="22">
        <v>675840</v>
      </c>
      <c r="I997" s="22">
        <v>108134.40000000001</v>
      </c>
      <c r="J997" s="22">
        <f t="shared" si="34"/>
        <v>783974.40000000002</v>
      </c>
    </row>
    <row r="998" spans="2:10" s="23" customFormat="1" ht="39.75" customHeight="1" x14ac:dyDescent="0.25">
      <c r="B998" s="16">
        <v>47</v>
      </c>
      <c r="C998" s="17">
        <v>42294213</v>
      </c>
      <c r="D998" s="16">
        <v>1196490916</v>
      </c>
      <c r="E998" s="19" t="s">
        <v>753</v>
      </c>
      <c r="F998" s="16" t="s">
        <v>18</v>
      </c>
      <c r="G998" s="21">
        <v>1</v>
      </c>
      <c r="H998" s="22">
        <v>675180</v>
      </c>
      <c r="I998" s="22">
        <v>108028.8</v>
      </c>
      <c r="J998" s="22">
        <f t="shared" si="34"/>
        <v>783208.8</v>
      </c>
    </row>
    <row r="999" spans="2:10" s="23" customFormat="1" ht="39.75" customHeight="1" x14ac:dyDescent="0.25">
      <c r="B999" s="16">
        <v>48</v>
      </c>
      <c r="C999" s="17">
        <v>42294213</v>
      </c>
      <c r="D999" s="16">
        <v>1196490727</v>
      </c>
      <c r="E999" s="19" t="s">
        <v>754</v>
      </c>
      <c r="F999" s="16" t="s">
        <v>18</v>
      </c>
      <c r="G999" s="21">
        <v>1</v>
      </c>
      <c r="H999" s="22">
        <v>856800</v>
      </c>
      <c r="I999" s="22">
        <v>137088</v>
      </c>
      <c r="J999" s="22">
        <f t="shared" si="34"/>
        <v>993888</v>
      </c>
    </row>
    <row r="1000" spans="2:10" s="23" customFormat="1" ht="39.75" customHeight="1" x14ac:dyDescent="0.25">
      <c r="B1000" s="16">
        <v>49</v>
      </c>
      <c r="C1000" s="17">
        <v>42294213</v>
      </c>
      <c r="D1000" s="16">
        <v>1196490709</v>
      </c>
      <c r="E1000" s="19" t="s">
        <v>755</v>
      </c>
      <c r="F1000" s="16" t="s">
        <v>18</v>
      </c>
      <c r="G1000" s="21">
        <v>1</v>
      </c>
      <c r="H1000" s="22">
        <v>856800</v>
      </c>
      <c r="I1000" s="22">
        <v>137088</v>
      </c>
      <c r="J1000" s="22">
        <f t="shared" si="34"/>
        <v>993888</v>
      </c>
    </row>
    <row r="1001" spans="2:10" s="23" customFormat="1" ht="39.75" customHeight="1" x14ac:dyDescent="0.25">
      <c r="B1001" s="16">
        <v>50</v>
      </c>
      <c r="C1001" s="17">
        <v>42294213</v>
      </c>
      <c r="D1001" s="16">
        <v>1196490658</v>
      </c>
      <c r="E1001" s="19" t="s">
        <v>756</v>
      </c>
      <c r="F1001" s="16" t="s">
        <v>18</v>
      </c>
      <c r="G1001" s="21">
        <v>1</v>
      </c>
      <c r="H1001" s="22">
        <v>856800</v>
      </c>
      <c r="I1001" s="22">
        <v>137088</v>
      </c>
      <c r="J1001" s="22">
        <f t="shared" si="34"/>
        <v>993888</v>
      </c>
    </row>
    <row r="1002" spans="2:10" s="23" customFormat="1" ht="39.75" customHeight="1" x14ac:dyDescent="0.25">
      <c r="B1002" s="16">
        <v>51</v>
      </c>
      <c r="C1002" s="17">
        <v>42294213</v>
      </c>
      <c r="D1002" s="16">
        <v>1196490435</v>
      </c>
      <c r="E1002" s="19" t="s">
        <v>757</v>
      </c>
      <c r="F1002" s="16" t="s">
        <v>18</v>
      </c>
      <c r="G1002" s="21">
        <v>1</v>
      </c>
      <c r="H1002" s="22">
        <v>287640</v>
      </c>
      <c r="I1002" s="22">
        <v>46022.400000000001</v>
      </c>
      <c r="J1002" s="22">
        <f t="shared" si="34"/>
        <v>333662.40000000002</v>
      </c>
    </row>
    <row r="1003" spans="2:10" s="23" customFormat="1" ht="39.75" customHeight="1" x14ac:dyDescent="0.25">
      <c r="B1003" s="16">
        <v>52</v>
      </c>
      <c r="C1003" s="17">
        <v>42294213</v>
      </c>
      <c r="D1003" s="16">
        <v>1196490454</v>
      </c>
      <c r="E1003" s="19" t="s">
        <v>758</v>
      </c>
      <c r="F1003" s="16" t="s">
        <v>18</v>
      </c>
      <c r="G1003" s="21">
        <v>1</v>
      </c>
      <c r="H1003" s="22">
        <v>359310</v>
      </c>
      <c r="I1003" s="22">
        <v>57489.599999999999</v>
      </c>
      <c r="J1003" s="22">
        <f t="shared" si="34"/>
        <v>416799.6</v>
      </c>
    </row>
    <row r="1004" spans="2:10" s="23" customFormat="1" ht="39.75" customHeight="1" x14ac:dyDescent="0.25">
      <c r="B1004" s="16">
        <v>53</v>
      </c>
      <c r="C1004" s="17">
        <v>42294213</v>
      </c>
      <c r="D1004" s="16">
        <v>1196490407</v>
      </c>
      <c r="E1004" s="19" t="s">
        <v>759</v>
      </c>
      <c r="F1004" s="16" t="s">
        <v>18</v>
      </c>
      <c r="G1004" s="21">
        <v>1</v>
      </c>
      <c r="H1004" s="22">
        <v>361080</v>
      </c>
      <c r="I1004" s="22">
        <v>57772.800000000003</v>
      </c>
      <c r="J1004" s="22">
        <f t="shared" si="34"/>
        <v>418852.8</v>
      </c>
    </row>
    <row r="1005" spans="2:10" s="23" customFormat="1" ht="39.75" customHeight="1" x14ac:dyDescent="0.25">
      <c r="B1005" s="16">
        <v>54</v>
      </c>
      <c r="C1005" s="17">
        <v>42294213</v>
      </c>
      <c r="D1005" s="16">
        <v>1196490389</v>
      </c>
      <c r="E1005" s="19" t="s">
        <v>760</v>
      </c>
      <c r="F1005" s="16" t="s">
        <v>18</v>
      </c>
      <c r="G1005" s="21">
        <v>1</v>
      </c>
      <c r="H1005" s="22">
        <v>979200</v>
      </c>
      <c r="I1005" s="22">
        <v>156672</v>
      </c>
      <c r="J1005" s="22">
        <f t="shared" si="34"/>
        <v>1135872</v>
      </c>
    </row>
    <row r="1006" spans="2:10" s="23" customFormat="1" ht="39.75" customHeight="1" x14ac:dyDescent="0.25">
      <c r="B1006" s="16">
        <v>55</v>
      </c>
      <c r="C1006" s="17">
        <v>42294213</v>
      </c>
      <c r="D1006" s="16">
        <v>1196490725</v>
      </c>
      <c r="E1006" s="19" t="s">
        <v>761</v>
      </c>
      <c r="F1006" s="16" t="s">
        <v>18</v>
      </c>
      <c r="G1006" s="21">
        <v>1</v>
      </c>
      <c r="H1006" s="22">
        <v>856800</v>
      </c>
      <c r="I1006" s="22">
        <v>137088</v>
      </c>
      <c r="J1006" s="22">
        <f t="shared" si="34"/>
        <v>993888</v>
      </c>
    </row>
    <row r="1007" spans="2:10" s="23" customFormat="1" ht="39.75" customHeight="1" x14ac:dyDescent="0.25">
      <c r="B1007" s="16">
        <v>56</v>
      </c>
      <c r="C1007" s="17">
        <v>42294213</v>
      </c>
      <c r="D1007" s="16">
        <v>1196490386</v>
      </c>
      <c r="E1007" s="19" t="s">
        <v>762</v>
      </c>
      <c r="F1007" s="16" t="s">
        <v>18</v>
      </c>
      <c r="G1007" s="21">
        <v>1</v>
      </c>
      <c r="H1007" s="22">
        <v>195840</v>
      </c>
      <c r="I1007" s="22">
        <v>31334.400000000001</v>
      </c>
      <c r="J1007" s="22">
        <f t="shared" si="34"/>
        <v>227174.39999999999</v>
      </c>
    </row>
    <row r="1008" spans="2:10" s="23" customFormat="1" ht="39.75" customHeight="1" x14ac:dyDescent="0.25">
      <c r="B1008" s="16">
        <v>57</v>
      </c>
      <c r="C1008" s="17">
        <v>42294213</v>
      </c>
      <c r="D1008" s="16">
        <v>1196430564</v>
      </c>
      <c r="E1008" s="19" t="s">
        <v>763</v>
      </c>
      <c r="F1008" s="16" t="s">
        <v>18</v>
      </c>
      <c r="G1008" s="21">
        <v>1</v>
      </c>
      <c r="H1008" s="22">
        <v>328860</v>
      </c>
      <c r="I1008" s="22">
        <v>52617.599999999999</v>
      </c>
      <c r="J1008" s="22">
        <f t="shared" si="34"/>
        <v>381477.6</v>
      </c>
    </row>
    <row r="1009" spans="2:10" s="23" customFormat="1" ht="39.75" customHeight="1" x14ac:dyDescent="0.25">
      <c r="B1009" s="16">
        <v>58</v>
      </c>
      <c r="C1009" s="17">
        <v>42294213</v>
      </c>
      <c r="D1009" s="16">
        <v>1196490402</v>
      </c>
      <c r="E1009" s="19" t="s">
        <v>764</v>
      </c>
      <c r="F1009" s="16" t="s">
        <v>18</v>
      </c>
      <c r="G1009" s="21">
        <v>1</v>
      </c>
      <c r="H1009" s="22">
        <v>176256</v>
      </c>
      <c r="I1009" s="22">
        <v>28200.959999999999</v>
      </c>
      <c r="J1009" s="22">
        <f t="shared" si="34"/>
        <v>204456.95999999999</v>
      </c>
    </row>
    <row r="1010" spans="2:10" s="23" customFormat="1" ht="39.75" customHeight="1" x14ac:dyDescent="0.25">
      <c r="B1010" s="16">
        <v>59</v>
      </c>
      <c r="C1010" s="17">
        <v>42294213</v>
      </c>
      <c r="D1010" s="16">
        <v>1196490915</v>
      </c>
      <c r="E1010" s="19" t="s">
        <v>765</v>
      </c>
      <c r="F1010" s="16" t="s">
        <v>18</v>
      </c>
      <c r="G1010" s="21">
        <v>1</v>
      </c>
      <c r="H1010" s="22">
        <v>222869.99999999997</v>
      </c>
      <c r="I1010" s="22">
        <v>35659.199999999997</v>
      </c>
      <c r="J1010" s="22">
        <f t="shared" si="34"/>
        <v>258529.19999999995</v>
      </c>
    </row>
    <row r="1011" spans="2:10" s="23" customFormat="1" ht="39.75" customHeight="1" x14ac:dyDescent="0.25">
      <c r="B1011" s="16">
        <v>60</v>
      </c>
      <c r="C1011" s="17">
        <v>42294213</v>
      </c>
      <c r="D1011" s="16">
        <v>1196490914</v>
      </c>
      <c r="E1011" s="19" t="s">
        <v>766</v>
      </c>
      <c r="F1011" s="16" t="s">
        <v>18</v>
      </c>
      <c r="G1011" s="21">
        <v>1</v>
      </c>
      <c r="H1011" s="22">
        <v>222869.99999999997</v>
      </c>
      <c r="I1011" s="22">
        <v>35659.199999999997</v>
      </c>
      <c r="J1011" s="22">
        <f t="shared" si="34"/>
        <v>258529.19999999995</v>
      </c>
    </row>
    <row r="1012" spans="2:10" s="23" customFormat="1" ht="39.75" customHeight="1" x14ac:dyDescent="0.25">
      <c r="B1012" s="16">
        <v>61</v>
      </c>
      <c r="C1012" s="17">
        <v>42294213</v>
      </c>
      <c r="D1012" s="16">
        <v>1196490913</v>
      </c>
      <c r="E1012" s="19" t="s">
        <v>767</v>
      </c>
      <c r="F1012" s="16" t="s">
        <v>18</v>
      </c>
      <c r="G1012" s="21">
        <v>1</v>
      </c>
      <c r="H1012" s="22">
        <v>222869.99999999997</v>
      </c>
      <c r="I1012" s="22">
        <v>35659.199999999997</v>
      </c>
      <c r="J1012" s="22">
        <f t="shared" si="34"/>
        <v>258529.19999999995</v>
      </c>
    </row>
    <row r="1013" spans="2:10" s="23" customFormat="1" ht="39.75" customHeight="1" x14ac:dyDescent="0.25">
      <c r="B1013" s="16">
        <v>62</v>
      </c>
      <c r="C1013" s="17">
        <v>42294213</v>
      </c>
      <c r="D1013" s="16">
        <v>1196490912</v>
      </c>
      <c r="E1013" s="19" t="s">
        <v>768</v>
      </c>
      <c r="F1013" s="16" t="s">
        <v>18</v>
      </c>
      <c r="G1013" s="21">
        <v>1</v>
      </c>
      <c r="H1013" s="22">
        <v>222869.99999999997</v>
      </c>
      <c r="I1013" s="22">
        <v>35659.199999999997</v>
      </c>
      <c r="J1013" s="22">
        <f t="shared" si="34"/>
        <v>258529.19999999995</v>
      </c>
    </row>
    <row r="1014" spans="2:10" s="23" customFormat="1" ht="39.75" customHeight="1" x14ac:dyDescent="0.25">
      <c r="B1014" s="16">
        <v>63</v>
      </c>
      <c r="C1014" s="17">
        <v>42294213</v>
      </c>
      <c r="D1014" s="16">
        <v>1196490911</v>
      </c>
      <c r="E1014" s="19" t="s">
        <v>769</v>
      </c>
      <c r="F1014" s="16" t="s">
        <v>18</v>
      </c>
      <c r="G1014" s="21">
        <v>1</v>
      </c>
      <c r="H1014" s="22">
        <v>222869.99999999997</v>
      </c>
      <c r="I1014" s="22">
        <v>35659.199999999997</v>
      </c>
      <c r="J1014" s="22">
        <f t="shared" si="34"/>
        <v>258529.19999999995</v>
      </c>
    </row>
    <row r="1015" spans="2:10" s="23" customFormat="1" ht="39.75" customHeight="1" x14ac:dyDescent="0.25">
      <c r="B1015" s="16">
        <v>64</v>
      </c>
      <c r="C1015" s="17">
        <v>42294213</v>
      </c>
      <c r="D1015" s="16">
        <v>1196490141</v>
      </c>
      <c r="E1015" s="19" t="s">
        <v>770</v>
      </c>
      <c r="F1015" s="16" t="s">
        <v>18</v>
      </c>
      <c r="G1015" s="21">
        <v>1</v>
      </c>
      <c r="H1015" s="22">
        <v>372600</v>
      </c>
      <c r="I1015" s="22">
        <v>59616</v>
      </c>
      <c r="J1015" s="22">
        <f t="shared" si="34"/>
        <v>432216</v>
      </c>
    </row>
    <row r="1016" spans="2:10" s="23" customFormat="1" ht="39.75" customHeight="1" x14ac:dyDescent="0.25">
      <c r="B1016" s="16">
        <v>65</v>
      </c>
      <c r="C1016" s="17">
        <v>42294213</v>
      </c>
      <c r="D1016" s="16">
        <v>1196490258</v>
      </c>
      <c r="E1016" s="19" t="s">
        <v>771</v>
      </c>
      <c r="F1016" s="16" t="s">
        <v>18</v>
      </c>
      <c r="G1016" s="21">
        <v>1</v>
      </c>
      <c r="H1016" s="22">
        <v>372600</v>
      </c>
      <c r="I1016" s="22">
        <v>59616</v>
      </c>
      <c r="J1016" s="22">
        <f>+H1016+I1016</f>
        <v>432216</v>
      </c>
    </row>
    <row r="1017" spans="2:10" s="23" customFormat="1" ht="39.75" customHeight="1" x14ac:dyDescent="0.25">
      <c r="B1017" s="16">
        <v>66</v>
      </c>
      <c r="C1017" s="17">
        <v>42294213</v>
      </c>
      <c r="D1017" s="16">
        <v>1196430282</v>
      </c>
      <c r="E1017" s="19" t="s">
        <v>772</v>
      </c>
      <c r="F1017" s="16" t="s">
        <v>195</v>
      </c>
      <c r="G1017" s="21">
        <v>1</v>
      </c>
      <c r="H1017" s="22">
        <v>336950</v>
      </c>
      <c r="I1017" s="22">
        <f t="shared" ref="I1017:I1023" si="35">H1017*16%</f>
        <v>53912</v>
      </c>
      <c r="J1017" s="22">
        <f t="shared" ref="J1017:J1023" si="36">H1017+I1017</f>
        <v>390862</v>
      </c>
    </row>
    <row r="1018" spans="2:10" s="23" customFormat="1" ht="39.75" customHeight="1" x14ac:dyDescent="0.25">
      <c r="B1018" s="16">
        <v>67</v>
      </c>
      <c r="C1018" s="17">
        <v>42294213</v>
      </c>
      <c r="D1018" s="16">
        <v>1196430383</v>
      </c>
      <c r="E1018" s="19" t="s">
        <v>773</v>
      </c>
      <c r="F1018" s="16" t="s">
        <v>195</v>
      </c>
      <c r="G1018" s="21">
        <v>2</v>
      </c>
      <c r="H1018" s="22">
        <v>428950</v>
      </c>
      <c r="I1018" s="22">
        <f t="shared" si="35"/>
        <v>68632</v>
      </c>
      <c r="J1018" s="22">
        <f t="shared" si="36"/>
        <v>497582</v>
      </c>
    </row>
    <row r="1019" spans="2:10" s="23" customFormat="1" ht="39.75" customHeight="1" x14ac:dyDescent="0.25">
      <c r="B1019" s="16">
        <v>68</v>
      </c>
      <c r="C1019" s="17">
        <v>42294213</v>
      </c>
      <c r="D1019" s="16">
        <v>1196430284</v>
      </c>
      <c r="E1019" s="19" t="s">
        <v>774</v>
      </c>
      <c r="F1019" s="16" t="s">
        <v>195</v>
      </c>
      <c r="G1019" s="21">
        <v>3</v>
      </c>
      <c r="H1019" s="22">
        <v>1150000</v>
      </c>
      <c r="I1019" s="22">
        <f t="shared" si="35"/>
        <v>184000</v>
      </c>
      <c r="J1019" s="22">
        <f t="shared" si="36"/>
        <v>1334000</v>
      </c>
    </row>
    <row r="1020" spans="2:10" s="23" customFormat="1" ht="39.75" customHeight="1" x14ac:dyDescent="0.25">
      <c r="B1020" s="16">
        <v>69</v>
      </c>
      <c r="C1020" s="17">
        <v>42294213</v>
      </c>
      <c r="D1020" s="16">
        <v>1196430285</v>
      </c>
      <c r="E1020" s="19" t="s">
        <v>775</v>
      </c>
      <c r="F1020" s="16" t="s">
        <v>195</v>
      </c>
      <c r="G1020" s="21">
        <v>4</v>
      </c>
      <c r="H1020" s="22">
        <v>1092500</v>
      </c>
      <c r="I1020" s="22">
        <f t="shared" si="35"/>
        <v>174800</v>
      </c>
      <c r="J1020" s="22">
        <f t="shared" si="36"/>
        <v>1267300</v>
      </c>
    </row>
    <row r="1021" spans="2:10" s="23" customFormat="1" ht="39.75" customHeight="1" x14ac:dyDescent="0.25">
      <c r="B1021" s="16">
        <v>70</v>
      </c>
      <c r="C1021" s="17">
        <v>42294213</v>
      </c>
      <c r="D1021" s="16">
        <v>1196430286</v>
      </c>
      <c r="E1021" s="153" t="s">
        <v>1094</v>
      </c>
      <c r="F1021" s="16" t="s">
        <v>195</v>
      </c>
      <c r="G1021" s="21">
        <v>5</v>
      </c>
      <c r="H1021" s="22">
        <v>2400000</v>
      </c>
      <c r="I1021" s="22">
        <f t="shared" si="35"/>
        <v>384000</v>
      </c>
      <c r="J1021" s="22">
        <f t="shared" si="36"/>
        <v>2784000</v>
      </c>
    </row>
    <row r="1022" spans="2:10" s="23" customFormat="1" ht="39.75" customHeight="1" x14ac:dyDescent="0.25">
      <c r="B1022" s="168">
        <v>71</v>
      </c>
      <c r="C1022" s="155">
        <v>42294213</v>
      </c>
      <c r="D1022" s="161">
        <v>1196490336</v>
      </c>
      <c r="E1022" s="153" t="s">
        <v>792</v>
      </c>
      <c r="F1022" s="161" t="s">
        <v>18</v>
      </c>
      <c r="G1022" s="162">
        <v>1</v>
      </c>
      <c r="H1022" s="152">
        <v>222870</v>
      </c>
      <c r="I1022" s="152">
        <f t="shared" si="35"/>
        <v>35659.200000000004</v>
      </c>
      <c r="J1022" s="152">
        <f t="shared" si="36"/>
        <v>258529.2</v>
      </c>
    </row>
    <row r="1023" spans="2:10" s="23" customFormat="1" ht="39.75" customHeight="1" x14ac:dyDescent="0.25">
      <c r="B1023" s="168">
        <v>72</v>
      </c>
      <c r="C1023" s="155">
        <v>42294213</v>
      </c>
      <c r="D1023" s="161">
        <v>1196490387</v>
      </c>
      <c r="E1023" s="153" t="s">
        <v>793</v>
      </c>
      <c r="F1023" s="161" t="s">
        <v>18</v>
      </c>
      <c r="G1023" s="162">
        <v>1</v>
      </c>
      <c r="H1023" s="152">
        <v>222870</v>
      </c>
      <c r="I1023" s="152">
        <f t="shared" si="35"/>
        <v>35659.200000000004</v>
      </c>
      <c r="J1023" s="152">
        <f t="shared" si="36"/>
        <v>258529.2</v>
      </c>
    </row>
    <row r="1024" spans="2:10" x14ac:dyDescent="0.25">
      <c r="B1024" s="226" t="s">
        <v>49</v>
      </c>
      <c r="C1024" s="226"/>
      <c r="D1024" s="226"/>
      <c r="E1024" s="226"/>
      <c r="F1024" s="43"/>
      <c r="G1024" s="43"/>
      <c r="H1024" s="44"/>
      <c r="I1024" s="44"/>
      <c r="J1024" s="48">
        <f>SUM(J952:J1022)</f>
        <v>53211155.992000014</v>
      </c>
    </row>
    <row r="1025" spans="2:10" x14ac:dyDescent="0.25">
      <c r="F1025" s="138"/>
    </row>
    <row r="1026" spans="2:10" x14ac:dyDescent="0.25">
      <c r="F1026" s="139"/>
    </row>
    <row r="1027" spans="2:10" ht="28.5" customHeight="1" x14ac:dyDescent="0.25">
      <c r="B1027" s="11" t="s">
        <v>50</v>
      </c>
      <c r="C1027" s="41">
        <v>74</v>
      </c>
      <c r="D1027" s="224" t="s">
        <v>776</v>
      </c>
      <c r="E1027" s="225"/>
      <c r="F1027" s="86">
        <v>223000000</v>
      </c>
    </row>
    <row r="1028" spans="2:10" ht="25.5" x14ac:dyDescent="0.25">
      <c r="B1028" s="11" t="s">
        <v>8</v>
      </c>
      <c r="C1028" s="11" t="s">
        <v>9</v>
      </c>
      <c r="D1028" s="11" t="s">
        <v>10</v>
      </c>
      <c r="E1028" s="45" t="s">
        <v>11</v>
      </c>
      <c r="F1028" s="11" t="s">
        <v>12</v>
      </c>
      <c r="G1028" s="88" t="s">
        <v>13</v>
      </c>
      <c r="H1028" s="37" t="s">
        <v>14</v>
      </c>
      <c r="I1028" s="37" t="s">
        <v>15</v>
      </c>
      <c r="J1028" s="37" t="s">
        <v>16</v>
      </c>
    </row>
    <row r="1029" spans="2:10" s="23" customFormat="1" ht="75" customHeight="1" x14ac:dyDescent="0.25">
      <c r="B1029" s="16">
        <v>1</v>
      </c>
      <c r="C1029" s="17">
        <v>42294213</v>
      </c>
      <c r="D1029" s="105">
        <v>1196430162</v>
      </c>
      <c r="E1029" s="106" t="s">
        <v>777</v>
      </c>
      <c r="F1029" s="107" t="s">
        <v>18</v>
      </c>
      <c r="G1029" s="21">
        <v>1</v>
      </c>
      <c r="H1029" s="79">
        <v>2109510</v>
      </c>
      <c r="I1029" s="22">
        <f>H1029*16%</f>
        <v>337521.60000000003</v>
      </c>
      <c r="J1029" s="22">
        <f>H1029+I1029</f>
        <v>2447031.6</v>
      </c>
    </row>
    <row r="1030" spans="2:10" s="23" customFormat="1" ht="82.5" customHeight="1" x14ac:dyDescent="0.25">
      <c r="B1030" s="16">
        <v>2</v>
      </c>
      <c r="C1030" s="17">
        <v>42294213</v>
      </c>
      <c r="D1030" s="105">
        <v>1196430348</v>
      </c>
      <c r="E1030" s="106" t="s">
        <v>778</v>
      </c>
      <c r="F1030" s="107" t="s">
        <v>18</v>
      </c>
      <c r="G1030" s="21">
        <v>1</v>
      </c>
      <c r="H1030" s="79">
        <v>2660580</v>
      </c>
      <c r="I1030" s="22">
        <f t="shared" ref="I1030:I1046" si="37">H1030*16%</f>
        <v>425692.8</v>
      </c>
      <c r="J1030" s="22">
        <f t="shared" ref="J1030:J1046" si="38">H1030+I1030</f>
        <v>3086272.8</v>
      </c>
    </row>
    <row r="1031" spans="2:10" s="23" customFormat="1" ht="42" customHeight="1" x14ac:dyDescent="0.25">
      <c r="B1031" s="16">
        <v>3</v>
      </c>
      <c r="C1031" s="17">
        <v>42294213</v>
      </c>
      <c r="D1031" s="105">
        <v>1196430349</v>
      </c>
      <c r="E1031" s="108" t="s">
        <v>779</v>
      </c>
      <c r="F1031" s="105" t="s">
        <v>18</v>
      </c>
      <c r="G1031" s="21">
        <v>1</v>
      </c>
      <c r="H1031" s="79">
        <v>841230</v>
      </c>
      <c r="I1031" s="22">
        <f t="shared" si="37"/>
        <v>134596.79999999999</v>
      </c>
      <c r="J1031" s="22">
        <f t="shared" si="38"/>
        <v>975826.8</v>
      </c>
    </row>
    <row r="1032" spans="2:10" s="23" customFormat="1" ht="46.5" customHeight="1" x14ac:dyDescent="0.25">
      <c r="B1032" s="16">
        <v>4</v>
      </c>
      <c r="C1032" s="17">
        <v>42294213</v>
      </c>
      <c r="D1032" s="105">
        <v>1196430192</v>
      </c>
      <c r="E1032" s="108" t="s">
        <v>780</v>
      </c>
      <c r="F1032" s="105" t="s">
        <v>18</v>
      </c>
      <c r="G1032" s="21">
        <v>1</v>
      </c>
      <c r="H1032" s="79">
        <v>563940</v>
      </c>
      <c r="I1032" s="22">
        <f t="shared" si="37"/>
        <v>90230.400000000009</v>
      </c>
      <c r="J1032" s="22">
        <f t="shared" si="38"/>
        <v>654170.4</v>
      </c>
    </row>
    <row r="1033" spans="2:10" s="23" customFormat="1" ht="44.25" customHeight="1" x14ac:dyDescent="0.25">
      <c r="B1033" s="16">
        <v>5</v>
      </c>
      <c r="C1033" s="17">
        <v>42294213</v>
      </c>
      <c r="D1033" s="105">
        <v>1196430193</v>
      </c>
      <c r="E1033" s="108" t="s">
        <v>781</v>
      </c>
      <c r="F1033" s="105" t="s">
        <v>18</v>
      </c>
      <c r="G1033" s="21">
        <v>1</v>
      </c>
      <c r="H1033" s="79">
        <v>917280</v>
      </c>
      <c r="I1033" s="22">
        <f t="shared" si="37"/>
        <v>146764.80000000002</v>
      </c>
      <c r="J1033" s="22">
        <f t="shared" si="38"/>
        <v>1064044.8</v>
      </c>
    </row>
    <row r="1034" spans="2:10" s="23" customFormat="1" ht="45" customHeight="1" x14ac:dyDescent="0.25">
      <c r="B1034" s="16">
        <v>6</v>
      </c>
      <c r="C1034" s="17">
        <v>42294213</v>
      </c>
      <c r="D1034" s="105">
        <v>1196430191</v>
      </c>
      <c r="E1034" s="108" t="s">
        <v>782</v>
      </c>
      <c r="F1034" s="105" t="s">
        <v>18</v>
      </c>
      <c r="G1034" s="21">
        <v>1</v>
      </c>
      <c r="H1034" s="79">
        <v>563940</v>
      </c>
      <c r="I1034" s="22">
        <f t="shared" si="37"/>
        <v>90230.400000000009</v>
      </c>
      <c r="J1034" s="22">
        <f t="shared" si="38"/>
        <v>654170.4</v>
      </c>
    </row>
    <row r="1035" spans="2:10" s="23" customFormat="1" ht="78" customHeight="1" x14ac:dyDescent="0.25">
      <c r="B1035" s="16">
        <v>7</v>
      </c>
      <c r="C1035" s="17">
        <v>42294213</v>
      </c>
      <c r="D1035" s="105">
        <v>1196430344</v>
      </c>
      <c r="E1035" s="108" t="s">
        <v>783</v>
      </c>
      <c r="F1035" s="105" t="s">
        <v>195</v>
      </c>
      <c r="G1035" s="21">
        <v>1</v>
      </c>
      <c r="H1035" s="79">
        <v>305370</v>
      </c>
      <c r="I1035" s="22">
        <f t="shared" si="37"/>
        <v>48859.200000000004</v>
      </c>
      <c r="J1035" s="22">
        <f t="shared" si="38"/>
        <v>354229.2</v>
      </c>
    </row>
    <row r="1036" spans="2:10" s="23" customFormat="1" ht="81" customHeight="1" x14ac:dyDescent="0.25">
      <c r="B1036" s="16">
        <v>8</v>
      </c>
      <c r="C1036" s="17">
        <v>42294213</v>
      </c>
      <c r="D1036" s="105">
        <v>1196430345</v>
      </c>
      <c r="E1036" s="108" t="s">
        <v>784</v>
      </c>
      <c r="F1036" s="105" t="s">
        <v>195</v>
      </c>
      <c r="G1036" s="21">
        <v>1</v>
      </c>
      <c r="H1036" s="79">
        <v>305370</v>
      </c>
      <c r="I1036" s="22">
        <f t="shared" si="37"/>
        <v>48859.200000000004</v>
      </c>
      <c r="J1036" s="22">
        <f t="shared" si="38"/>
        <v>354229.2</v>
      </c>
    </row>
    <row r="1037" spans="2:10" s="23" customFormat="1" ht="78.75" customHeight="1" x14ac:dyDescent="0.25">
      <c r="B1037" s="16">
        <v>9</v>
      </c>
      <c r="C1037" s="17">
        <v>42294213</v>
      </c>
      <c r="D1037" s="105">
        <v>1196430343</v>
      </c>
      <c r="E1037" s="108" t="s">
        <v>785</v>
      </c>
      <c r="F1037" s="105" t="s">
        <v>195</v>
      </c>
      <c r="G1037" s="21">
        <v>1</v>
      </c>
      <c r="H1037" s="79">
        <v>292500</v>
      </c>
      <c r="I1037" s="22">
        <f t="shared" si="37"/>
        <v>46800</v>
      </c>
      <c r="J1037" s="22">
        <f t="shared" si="38"/>
        <v>339300</v>
      </c>
    </row>
    <row r="1038" spans="2:10" s="23" customFormat="1" ht="40.5" customHeight="1" x14ac:dyDescent="0.25">
      <c r="B1038" s="16">
        <v>10</v>
      </c>
      <c r="C1038" s="17">
        <v>42294213</v>
      </c>
      <c r="D1038" s="105">
        <v>1196430341</v>
      </c>
      <c r="E1038" s="106" t="s">
        <v>786</v>
      </c>
      <c r="F1038" s="107" t="s">
        <v>195</v>
      </c>
      <c r="G1038" s="21">
        <v>1</v>
      </c>
      <c r="H1038" s="79">
        <v>305370</v>
      </c>
      <c r="I1038" s="22">
        <f t="shared" si="37"/>
        <v>48859.200000000004</v>
      </c>
      <c r="J1038" s="22">
        <f t="shared" si="38"/>
        <v>354229.2</v>
      </c>
    </row>
    <row r="1039" spans="2:10" s="23" customFormat="1" ht="83.25" customHeight="1" x14ac:dyDescent="0.25">
      <c r="B1039" s="16">
        <v>11</v>
      </c>
      <c r="C1039" s="17">
        <v>42294213</v>
      </c>
      <c r="D1039" s="105">
        <v>1196430347</v>
      </c>
      <c r="E1039" s="106" t="s">
        <v>787</v>
      </c>
      <c r="F1039" s="107" t="s">
        <v>195</v>
      </c>
      <c r="G1039" s="21">
        <v>1</v>
      </c>
      <c r="H1039" s="79">
        <v>305370</v>
      </c>
      <c r="I1039" s="22">
        <f t="shared" si="37"/>
        <v>48859.200000000004</v>
      </c>
      <c r="J1039" s="22">
        <f t="shared" si="38"/>
        <v>354229.2</v>
      </c>
    </row>
    <row r="1040" spans="2:10" s="23" customFormat="1" ht="87" customHeight="1" x14ac:dyDescent="0.25">
      <c r="B1040" s="16">
        <v>12</v>
      </c>
      <c r="C1040" s="17">
        <v>42294213</v>
      </c>
      <c r="D1040" s="105">
        <v>1196430346</v>
      </c>
      <c r="E1040" s="106" t="s">
        <v>788</v>
      </c>
      <c r="F1040" s="107" t="s">
        <v>195</v>
      </c>
      <c r="G1040" s="21">
        <v>1</v>
      </c>
      <c r="H1040" s="79">
        <v>317070</v>
      </c>
      <c r="I1040" s="22">
        <f t="shared" si="37"/>
        <v>50731.200000000004</v>
      </c>
      <c r="J1040" s="22">
        <f t="shared" si="38"/>
        <v>367801.2</v>
      </c>
    </row>
    <row r="1041" spans="2:10" s="23" customFormat="1" ht="43.5" customHeight="1" x14ac:dyDescent="0.25">
      <c r="B1041" s="16">
        <v>13</v>
      </c>
      <c r="C1041" s="17">
        <v>42294213</v>
      </c>
      <c r="D1041" s="105">
        <v>1196430167</v>
      </c>
      <c r="E1041" s="108" t="s">
        <v>789</v>
      </c>
      <c r="F1041" s="105" t="s">
        <v>195</v>
      </c>
      <c r="G1041" s="21">
        <v>1</v>
      </c>
      <c r="H1041" s="79">
        <v>305370</v>
      </c>
      <c r="I1041" s="22">
        <f t="shared" si="37"/>
        <v>48859.200000000004</v>
      </c>
      <c r="J1041" s="22">
        <f t="shared" si="38"/>
        <v>354229.2</v>
      </c>
    </row>
    <row r="1042" spans="2:10" s="23" customFormat="1" ht="48" customHeight="1" x14ac:dyDescent="0.25">
      <c r="B1042" s="16">
        <v>14</v>
      </c>
      <c r="C1042" s="17">
        <v>42294213</v>
      </c>
      <c r="D1042" s="105">
        <v>1196430169</v>
      </c>
      <c r="E1042" s="108" t="s">
        <v>789</v>
      </c>
      <c r="F1042" s="105" t="s">
        <v>195</v>
      </c>
      <c r="G1042" s="21">
        <v>1</v>
      </c>
      <c r="H1042" s="79">
        <v>305370</v>
      </c>
      <c r="I1042" s="22">
        <f t="shared" si="37"/>
        <v>48859.200000000004</v>
      </c>
      <c r="J1042" s="22">
        <f t="shared" si="38"/>
        <v>354229.2</v>
      </c>
    </row>
    <row r="1043" spans="2:10" s="23" customFormat="1" ht="52.5" customHeight="1" x14ac:dyDescent="0.25">
      <c r="B1043" s="16">
        <v>15</v>
      </c>
      <c r="C1043" s="17">
        <v>42294213</v>
      </c>
      <c r="D1043" s="105">
        <v>1196430342</v>
      </c>
      <c r="E1043" s="108" t="s">
        <v>790</v>
      </c>
      <c r="F1043" s="105" t="s">
        <v>195</v>
      </c>
      <c r="G1043" s="21">
        <v>1</v>
      </c>
      <c r="H1043" s="79">
        <v>292500</v>
      </c>
      <c r="I1043" s="22">
        <f t="shared" si="37"/>
        <v>46800</v>
      </c>
      <c r="J1043" s="22">
        <f t="shared" si="38"/>
        <v>339300</v>
      </c>
    </row>
    <row r="1044" spans="2:10" s="23" customFormat="1" ht="37.5" customHeight="1" x14ac:dyDescent="0.25">
      <c r="B1044" s="16">
        <v>16</v>
      </c>
      <c r="C1044" s="17">
        <v>42294213</v>
      </c>
      <c r="D1044" s="16">
        <v>1196430521</v>
      </c>
      <c r="E1044" s="19" t="s">
        <v>791</v>
      </c>
      <c r="F1044" s="16" t="s">
        <v>18</v>
      </c>
      <c r="G1044" s="21">
        <v>1</v>
      </c>
      <c r="H1044" s="79">
        <v>496164</v>
      </c>
      <c r="I1044" s="22">
        <f t="shared" si="37"/>
        <v>79386.240000000005</v>
      </c>
      <c r="J1044" s="22">
        <f t="shared" si="38"/>
        <v>575550.24</v>
      </c>
    </row>
    <row r="1045" spans="2:10" s="23" customFormat="1" ht="37.5" customHeight="1" x14ac:dyDescent="0.25">
      <c r="B1045" s="16">
        <v>17</v>
      </c>
      <c r="C1045" s="17">
        <v>42294213</v>
      </c>
      <c r="D1045" s="161">
        <v>1196491431</v>
      </c>
      <c r="E1045" s="153" t="s">
        <v>1095</v>
      </c>
      <c r="F1045" s="16" t="s">
        <v>18</v>
      </c>
      <c r="G1045" s="21">
        <v>1</v>
      </c>
      <c r="H1045" s="79">
        <v>292500</v>
      </c>
      <c r="I1045" s="22">
        <f t="shared" si="37"/>
        <v>46800</v>
      </c>
      <c r="J1045" s="22">
        <f t="shared" si="38"/>
        <v>339300</v>
      </c>
    </row>
    <row r="1046" spans="2:10" s="23" customFormat="1" ht="37.5" customHeight="1" x14ac:dyDescent="0.25">
      <c r="B1046" s="16">
        <v>18</v>
      </c>
      <c r="C1046" s="17">
        <v>42294213</v>
      </c>
      <c r="D1046" s="161">
        <v>1196491432</v>
      </c>
      <c r="E1046" s="153" t="s">
        <v>1096</v>
      </c>
      <c r="F1046" s="16" t="s">
        <v>18</v>
      </c>
      <c r="G1046" s="21">
        <v>1</v>
      </c>
      <c r="H1046" s="79">
        <v>305370</v>
      </c>
      <c r="I1046" s="22">
        <f t="shared" si="37"/>
        <v>48859.200000000004</v>
      </c>
      <c r="J1046" s="22">
        <f t="shared" si="38"/>
        <v>354229.2</v>
      </c>
    </row>
    <row r="1047" spans="2:10" ht="23.25" customHeight="1" x14ac:dyDescent="0.25">
      <c r="B1047" s="226" t="s">
        <v>49</v>
      </c>
      <c r="C1047" s="226"/>
      <c r="D1047" s="226"/>
      <c r="E1047" s="226"/>
      <c r="F1047" s="43"/>
      <c r="G1047" s="43"/>
      <c r="H1047" s="44"/>
      <c r="I1047" s="44"/>
      <c r="J1047" s="48">
        <f>SUM(J1029:J1046)</f>
        <v>13322372.639999995</v>
      </c>
    </row>
    <row r="1048" spans="2:10" ht="34.5" customHeight="1" x14ac:dyDescent="0.25"/>
    <row r="1049" spans="2:10" ht="37.5" customHeight="1" x14ac:dyDescent="0.25"/>
    <row r="1050" spans="2:10" ht="31.5" customHeight="1" x14ac:dyDescent="0.25">
      <c r="B1050" s="11" t="s">
        <v>50</v>
      </c>
      <c r="C1050" s="41">
        <v>75</v>
      </c>
      <c r="D1050" s="224" t="s">
        <v>794</v>
      </c>
      <c r="E1050" s="225"/>
      <c r="F1050" s="140">
        <v>501000000</v>
      </c>
    </row>
    <row r="1051" spans="2:10" ht="41.25" customHeight="1" x14ac:dyDescent="0.25">
      <c r="B1051" s="11" t="s">
        <v>8</v>
      </c>
      <c r="C1051" s="11" t="s">
        <v>9</v>
      </c>
      <c r="D1051" s="11" t="s">
        <v>10</v>
      </c>
      <c r="E1051" s="45" t="s">
        <v>11</v>
      </c>
      <c r="F1051" s="11" t="s">
        <v>12</v>
      </c>
      <c r="G1051" s="88" t="s">
        <v>13</v>
      </c>
      <c r="H1051" s="37" t="s">
        <v>14</v>
      </c>
      <c r="I1051" s="37" t="s">
        <v>15</v>
      </c>
      <c r="J1051" s="37" t="s">
        <v>16</v>
      </c>
    </row>
    <row r="1052" spans="2:10" s="23" customFormat="1" ht="45" customHeight="1" x14ac:dyDescent="0.25">
      <c r="B1052" s="16">
        <v>1</v>
      </c>
      <c r="C1052" s="17">
        <v>42295513</v>
      </c>
      <c r="D1052" s="16">
        <v>1196491398</v>
      </c>
      <c r="E1052" s="19" t="s">
        <v>795</v>
      </c>
      <c r="F1052" s="16" t="s">
        <v>72</v>
      </c>
      <c r="G1052" s="21">
        <v>1</v>
      </c>
      <c r="H1052" s="70">
        <v>995760</v>
      </c>
      <c r="I1052" s="71">
        <v>159321.60000000001</v>
      </c>
      <c r="J1052" s="72">
        <f t="shared" ref="J1052:J1081" si="39">+I1052+H1052</f>
        <v>1155081.6000000001</v>
      </c>
    </row>
    <row r="1053" spans="2:10" s="23" customFormat="1" ht="45" customHeight="1" x14ac:dyDescent="0.25">
      <c r="B1053" s="16">
        <v>2</v>
      </c>
      <c r="C1053" s="17">
        <v>42295513</v>
      </c>
      <c r="D1053" s="16">
        <v>1186220912</v>
      </c>
      <c r="E1053" s="19" t="s">
        <v>796</v>
      </c>
      <c r="F1053" s="16" t="s">
        <v>72</v>
      </c>
      <c r="G1053" s="21">
        <v>1</v>
      </c>
      <c r="H1053" s="70">
        <v>995760.48</v>
      </c>
      <c r="I1053" s="71">
        <v>159321.67679999999</v>
      </c>
      <c r="J1053" s="72">
        <f t="shared" si="39"/>
        <v>1155082.1568</v>
      </c>
    </row>
    <row r="1054" spans="2:10" s="23" customFormat="1" ht="45" customHeight="1" x14ac:dyDescent="0.25">
      <c r="B1054" s="16">
        <v>3</v>
      </c>
      <c r="C1054" s="17">
        <v>42295513</v>
      </c>
      <c r="D1054" s="16">
        <v>1196491417</v>
      </c>
      <c r="E1054" s="19" t="s">
        <v>797</v>
      </c>
      <c r="F1054" s="16" t="s">
        <v>72</v>
      </c>
      <c r="G1054" s="21">
        <v>1</v>
      </c>
      <c r="H1054" s="70">
        <v>549806.4</v>
      </c>
      <c r="I1054" s="71">
        <v>87969.024000000005</v>
      </c>
      <c r="J1054" s="72">
        <f t="shared" si="39"/>
        <v>637775.424</v>
      </c>
    </row>
    <row r="1055" spans="2:10" s="23" customFormat="1" ht="55.5" customHeight="1" x14ac:dyDescent="0.25">
      <c r="B1055" s="16">
        <v>4</v>
      </c>
      <c r="C1055" s="17">
        <v>42295513</v>
      </c>
      <c r="D1055" s="16">
        <v>1196490611</v>
      </c>
      <c r="E1055" s="19" t="s">
        <v>798</v>
      </c>
      <c r="F1055" s="16" t="s">
        <v>18</v>
      </c>
      <c r="G1055" s="21">
        <v>1</v>
      </c>
      <c r="H1055" s="70">
        <v>288223.2</v>
      </c>
      <c r="I1055" s="71">
        <v>0</v>
      </c>
      <c r="J1055" s="72">
        <f t="shared" si="39"/>
        <v>288223.2</v>
      </c>
    </row>
    <row r="1056" spans="2:10" s="23" customFormat="1" ht="45" customHeight="1" x14ac:dyDescent="0.25">
      <c r="B1056" s="16">
        <v>5</v>
      </c>
      <c r="C1056" s="17">
        <v>42295513</v>
      </c>
      <c r="D1056" s="16">
        <v>1196490359</v>
      </c>
      <c r="E1056" s="19" t="s">
        <v>799</v>
      </c>
      <c r="F1056" s="16" t="s">
        <v>18</v>
      </c>
      <c r="G1056" s="21">
        <v>1</v>
      </c>
      <c r="H1056" s="70">
        <v>231751.19999999998</v>
      </c>
      <c r="I1056" s="71">
        <v>0</v>
      </c>
      <c r="J1056" s="72">
        <f t="shared" si="39"/>
        <v>231751.19999999998</v>
      </c>
    </row>
    <row r="1057" spans="2:10" s="23" customFormat="1" ht="65.25" customHeight="1" x14ac:dyDescent="0.25">
      <c r="B1057" s="16">
        <v>6</v>
      </c>
      <c r="C1057" s="17">
        <v>42295513</v>
      </c>
      <c r="D1057" s="16">
        <v>1196490620</v>
      </c>
      <c r="E1057" s="19" t="s">
        <v>800</v>
      </c>
      <c r="F1057" s="16" t="s">
        <v>18</v>
      </c>
      <c r="G1057" s="21">
        <v>1</v>
      </c>
      <c r="H1057" s="70">
        <v>772634.4</v>
      </c>
      <c r="I1057" s="71">
        <v>0</v>
      </c>
      <c r="J1057" s="72">
        <f t="shared" si="39"/>
        <v>772634.4</v>
      </c>
    </row>
    <row r="1058" spans="2:10" s="23" customFormat="1" ht="63" customHeight="1" x14ac:dyDescent="0.25">
      <c r="B1058" s="16">
        <v>7</v>
      </c>
      <c r="C1058" s="17">
        <v>42295513</v>
      </c>
      <c r="D1058" s="16">
        <v>1196490316</v>
      </c>
      <c r="E1058" s="19" t="s">
        <v>801</v>
      </c>
      <c r="F1058" s="16" t="s">
        <v>18</v>
      </c>
      <c r="G1058" s="21">
        <v>1</v>
      </c>
      <c r="H1058" s="70">
        <v>1771374.12</v>
      </c>
      <c r="I1058" s="71">
        <v>0</v>
      </c>
      <c r="J1058" s="72">
        <f t="shared" si="39"/>
        <v>1771374.12</v>
      </c>
    </row>
    <row r="1059" spans="2:10" s="23" customFormat="1" ht="45" customHeight="1" x14ac:dyDescent="0.25">
      <c r="B1059" s="16">
        <v>8</v>
      </c>
      <c r="C1059" s="17">
        <v>42295513</v>
      </c>
      <c r="D1059" s="16">
        <v>1196490612</v>
      </c>
      <c r="E1059" s="19" t="s">
        <v>802</v>
      </c>
      <c r="F1059" s="16" t="s">
        <v>18</v>
      </c>
      <c r="G1059" s="21">
        <v>1</v>
      </c>
      <c r="H1059" s="70">
        <v>333098.39999999997</v>
      </c>
      <c r="I1059" s="71">
        <v>0</v>
      </c>
      <c r="J1059" s="72">
        <f t="shared" si="39"/>
        <v>333098.39999999997</v>
      </c>
    </row>
    <row r="1060" spans="2:10" s="23" customFormat="1" ht="45" customHeight="1" x14ac:dyDescent="0.25">
      <c r="B1060" s="16">
        <v>9</v>
      </c>
      <c r="C1060" s="17">
        <v>42295513</v>
      </c>
      <c r="D1060" s="16">
        <v>1196490315</v>
      </c>
      <c r="E1060" s="19" t="s">
        <v>803</v>
      </c>
      <c r="F1060" s="16" t="s">
        <v>18</v>
      </c>
      <c r="G1060" s="21">
        <v>1</v>
      </c>
      <c r="H1060" s="70">
        <v>286034.39999999997</v>
      </c>
      <c r="I1060" s="71">
        <v>0</v>
      </c>
      <c r="J1060" s="72">
        <f t="shared" si="39"/>
        <v>286034.39999999997</v>
      </c>
    </row>
    <row r="1061" spans="2:10" s="23" customFormat="1" ht="74.25" customHeight="1" x14ac:dyDescent="0.25">
      <c r="B1061" s="16">
        <v>10</v>
      </c>
      <c r="C1061" s="17">
        <v>42295513</v>
      </c>
      <c r="D1061" s="16">
        <v>1196490340</v>
      </c>
      <c r="E1061" s="19" t="s">
        <v>804</v>
      </c>
      <c r="F1061" s="16" t="s">
        <v>18</v>
      </c>
      <c r="G1061" s="21">
        <v>1</v>
      </c>
      <c r="H1061" s="70">
        <v>3967279.1999999997</v>
      </c>
      <c r="I1061" s="71">
        <v>0</v>
      </c>
      <c r="J1061" s="72">
        <f t="shared" si="39"/>
        <v>3967279.1999999997</v>
      </c>
    </row>
    <row r="1062" spans="2:10" s="23" customFormat="1" ht="74.25" customHeight="1" x14ac:dyDescent="0.25">
      <c r="B1062" s="16">
        <v>11</v>
      </c>
      <c r="C1062" s="17">
        <v>42295513</v>
      </c>
      <c r="D1062" s="16">
        <v>1196490339</v>
      </c>
      <c r="E1062" s="19" t="s">
        <v>805</v>
      </c>
      <c r="F1062" s="16" t="s">
        <v>18</v>
      </c>
      <c r="G1062" s="21">
        <v>1</v>
      </c>
      <c r="H1062" s="70">
        <v>5794211.8559999997</v>
      </c>
      <c r="I1062" s="71">
        <v>0</v>
      </c>
      <c r="J1062" s="72">
        <f t="shared" si="39"/>
        <v>5794211.8559999997</v>
      </c>
    </row>
    <row r="1063" spans="2:10" s="23" customFormat="1" ht="74.25" customHeight="1" x14ac:dyDescent="0.25">
      <c r="B1063" s="16">
        <v>12</v>
      </c>
      <c r="C1063" s="17">
        <v>42295513</v>
      </c>
      <c r="D1063" s="16">
        <v>1196490609</v>
      </c>
      <c r="E1063" s="19" t="s">
        <v>806</v>
      </c>
      <c r="F1063" s="16" t="s">
        <v>18</v>
      </c>
      <c r="G1063" s="21">
        <v>1</v>
      </c>
      <c r="H1063" s="70">
        <v>182545.19999999998</v>
      </c>
      <c r="I1063" s="71">
        <v>0</v>
      </c>
      <c r="J1063" s="72">
        <f t="shared" si="39"/>
        <v>182545.19999999998</v>
      </c>
    </row>
    <row r="1064" spans="2:10" s="23" customFormat="1" ht="65.25" customHeight="1" x14ac:dyDescent="0.25">
      <c r="B1064" s="16">
        <v>13</v>
      </c>
      <c r="C1064" s="17">
        <v>42295513</v>
      </c>
      <c r="D1064" s="16">
        <v>1196490262</v>
      </c>
      <c r="E1064" s="19" t="s">
        <v>807</v>
      </c>
      <c r="F1064" s="16" t="s">
        <v>18</v>
      </c>
      <c r="G1064" s="21">
        <v>1</v>
      </c>
      <c r="H1064" s="70">
        <v>412968.89999999997</v>
      </c>
      <c r="I1064" s="71">
        <v>0</v>
      </c>
      <c r="J1064" s="72">
        <f t="shared" si="39"/>
        <v>412968.89999999997</v>
      </c>
    </row>
    <row r="1065" spans="2:10" s="23" customFormat="1" ht="65.25" customHeight="1" x14ac:dyDescent="0.25">
      <c r="B1065" s="16">
        <v>14</v>
      </c>
      <c r="C1065" s="17">
        <v>42295513</v>
      </c>
      <c r="D1065" s="16">
        <v>1196490616</v>
      </c>
      <c r="E1065" s="19" t="s">
        <v>808</v>
      </c>
      <c r="F1065" s="16" t="s">
        <v>18</v>
      </c>
      <c r="G1065" s="21">
        <v>1</v>
      </c>
      <c r="H1065" s="70">
        <v>606962.55599999998</v>
      </c>
      <c r="I1065" s="71">
        <v>0</v>
      </c>
      <c r="J1065" s="72">
        <f t="shared" si="39"/>
        <v>606962.55599999998</v>
      </c>
    </row>
    <row r="1066" spans="2:10" s="23" customFormat="1" ht="65.25" customHeight="1" x14ac:dyDescent="0.25">
      <c r="B1066" s="16">
        <v>15</v>
      </c>
      <c r="C1066" s="17">
        <v>42295513</v>
      </c>
      <c r="D1066" s="16">
        <v>1196490615</v>
      </c>
      <c r="E1066" s="19" t="s">
        <v>809</v>
      </c>
      <c r="F1066" s="16" t="s">
        <v>18</v>
      </c>
      <c r="G1066" s="21">
        <v>1</v>
      </c>
      <c r="H1066" s="70">
        <v>231796.8</v>
      </c>
      <c r="I1066" s="71">
        <v>0</v>
      </c>
      <c r="J1066" s="72">
        <f t="shared" si="39"/>
        <v>231796.8</v>
      </c>
    </row>
    <row r="1067" spans="2:10" s="23" customFormat="1" ht="65.25" customHeight="1" x14ac:dyDescent="0.25">
      <c r="B1067" s="16">
        <v>16</v>
      </c>
      <c r="C1067" s="17">
        <v>42295513</v>
      </c>
      <c r="D1067" s="16">
        <v>1196490614</v>
      </c>
      <c r="E1067" s="19" t="s">
        <v>810</v>
      </c>
      <c r="F1067" s="16" t="s">
        <v>18</v>
      </c>
      <c r="G1067" s="21">
        <v>1</v>
      </c>
      <c r="H1067" s="70">
        <v>545183.02799999993</v>
      </c>
      <c r="I1067" s="71">
        <v>0</v>
      </c>
      <c r="J1067" s="72">
        <f t="shared" si="39"/>
        <v>545183.02799999993</v>
      </c>
    </row>
    <row r="1068" spans="2:10" s="23" customFormat="1" ht="65.25" customHeight="1" x14ac:dyDescent="0.25">
      <c r="B1068" s="16">
        <v>17</v>
      </c>
      <c r="C1068" s="17">
        <v>42295513</v>
      </c>
      <c r="D1068" s="16">
        <v>1196490459</v>
      </c>
      <c r="E1068" s="19" t="s">
        <v>811</v>
      </c>
      <c r="F1068" s="16" t="s">
        <v>18</v>
      </c>
      <c r="G1068" s="21">
        <v>1</v>
      </c>
      <c r="H1068" s="70">
        <v>4966467</v>
      </c>
      <c r="I1068" s="71">
        <v>0</v>
      </c>
      <c r="J1068" s="72">
        <f t="shared" si="39"/>
        <v>4966467</v>
      </c>
    </row>
    <row r="1069" spans="2:10" s="23" customFormat="1" ht="65.25" customHeight="1" x14ac:dyDescent="0.25">
      <c r="B1069" s="16">
        <v>18</v>
      </c>
      <c r="C1069" s="17">
        <v>42295513</v>
      </c>
      <c r="D1069" s="16">
        <v>1196490330</v>
      </c>
      <c r="E1069" s="19" t="s">
        <v>812</v>
      </c>
      <c r="F1069" s="16" t="s">
        <v>18</v>
      </c>
      <c r="G1069" s="21">
        <v>1</v>
      </c>
      <c r="H1069" s="70">
        <v>1771374.12</v>
      </c>
      <c r="I1069" s="71">
        <v>0</v>
      </c>
      <c r="J1069" s="72">
        <f t="shared" si="39"/>
        <v>1771374.12</v>
      </c>
    </row>
    <row r="1070" spans="2:10" s="23" customFormat="1" ht="65.25" customHeight="1" x14ac:dyDescent="0.25">
      <c r="B1070" s="16">
        <v>19</v>
      </c>
      <c r="C1070" s="17">
        <v>42295513</v>
      </c>
      <c r="D1070" s="16">
        <v>1196490613</v>
      </c>
      <c r="E1070" s="19" t="s">
        <v>813</v>
      </c>
      <c r="F1070" s="16" t="s">
        <v>18</v>
      </c>
      <c r="G1070" s="21">
        <v>1</v>
      </c>
      <c r="H1070" s="70">
        <v>2206690.92</v>
      </c>
      <c r="I1070" s="71">
        <v>0</v>
      </c>
      <c r="J1070" s="72">
        <f t="shared" si="39"/>
        <v>2206690.92</v>
      </c>
    </row>
    <row r="1071" spans="2:10" s="23" customFormat="1" ht="65.25" customHeight="1" x14ac:dyDescent="0.25">
      <c r="B1071" s="16">
        <v>20</v>
      </c>
      <c r="C1071" s="17">
        <v>42295513</v>
      </c>
      <c r="D1071" s="16">
        <v>1196490617</v>
      </c>
      <c r="E1071" s="19" t="s">
        <v>814</v>
      </c>
      <c r="F1071" s="16" t="s">
        <v>18</v>
      </c>
      <c r="G1071" s="21">
        <v>1</v>
      </c>
      <c r="H1071" s="70">
        <v>7848008.3999999994</v>
      </c>
      <c r="I1071" s="71">
        <v>0</v>
      </c>
      <c r="J1071" s="72">
        <f t="shared" si="39"/>
        <v>7848008.3999999994</v>
      </c>
    </row>
    <row r="1072" spans="2:10" s="23" customFormat="1" ht="65.25" customHeight="1" x14ac:dyDescent="0.25">
      <c r="B1072" s="16">
        <v>21</v>
      </c>
      <c r="C1072" s="17">
        <v>42295513</v>
      </c>
      <c r="D1072" s="16">
        <v>1196490618</v>
      </c>
      <c r="E1072" s="19" t="s">
        <v>815</v>
      </c>
      <c r="F1072" s="16" t="s">
        <v>18</v>
      </c>
      <c r="G1072" s="21">
        <v>1</v>
      </c>
      <c r="H1072" s="70">
        <v>1388649.5999999999</v>
      </c>
      <c r="I1072" s="71">
        <v>0</v>
      </c>
      <c r="J1072" s="72">
        <f t="shared" si="39"/>
        <v>1388649.5999999999</v>
      </c>
    </row>
    <row r="1073" spans="2:10" s="23" customFormat="1" ht="65.25" customHeight="1" x14ac:dyDescent="0.25">
      <c r="B1073" s="16">
        <v>22</v>
      </c>
      <c r="C1073" s="17">
        <v>42295513</v>
      </c>
      <c r="D1073" s="16">
        <v>1196490361</v>
      </c>
      <c r="E1073" s="19" t="s">
        <v>816</v>
      </c>
      <c r="F1073" s="16" t="s">
        <v>18</v>
      </c>
      <c r="G1073" s="21">
        <v>1</v>
      </c>
      <c r="H1073" s="70">
        <v>1986587.868</v>
      </c>
      <c r="I1073" s="71">
        <v>0</v>
      </c>
      <c r="J1073" s="72">
        <f t="shared" si="39"/>
        <v>1986587.868</v>
      </c>
    </row>
    <row r="1074" spans="2:10" s="23" customFormat="1" ht="65.25" customHeight="1" x14ac:dyDescent="0.25">
      <c r="B1074" s="16">
        <v>23</v>
      </c>
      <c r="C1074" s="17">
        <v>42295513</v>
      </c>
      <c r="D1074" s="16">
        <v>1196490717</v>
      </c>
      <c r="E1074" s="19" t="s">
        <v>817</v>
      </c>
      <c r="F1074" s="16" t="s">
        <v>18</v>
      </c>
      <c r="G1074" s="21">
        <v>1</v>
      </c>
      <c r="H1074" s="70">
        <v>5587275.108</v>
      </c>
      <c r="I1074" s="71">
        <v>0</v>
      </c>
      <c r="J1074" s="72">
        <f t="shared" si="39"/>
        <v>5587275.108</v>
      </c>
    </row>
    <row r="1075" spans="2:10" s="23" customFormat="1" ht="72.75" customHeight="1" x14ac:dyDescent="0.25">
      <c r="B1075" s="16">
        <v>24</v>
      </c>
      <c r="C1075" s="17">
        <v>42295513</v>
      </c>
      <c r="D1075" s="16">
        <v>1196490364</v>
      </c>
      <c r="E1075" s="19" t="s">
        <v>818</v>
      </c>
      <c r="F1075" s="16" t="s">
        <v>18</v>
      </c>
      <c r="G1075" s="21">
        <v>1</v>
      </c>
      <c r="H1075" s="70">
        <v>4244989.2</v>
      </c>
      <c r="I1075" s="71">
        <v>0</v>
      </c>
      <c r="J1075" s="72">
        <f t="shared" si="39"/>
        <v>4244989.2</v>
      </c>
    </row>
    <row r="1076" spans="2:10" s="23" customFormat="1" ht="66" customHeight="1" x14ac:dyDescent="0.25">
      <c r="B1076" s="16">
        <v>25</v>
      </c>
      <c r="C1076" s="17">
        <v>42295513</v>
      </c>
      <c r="D1076" s="16">
        <v>1196490718</v>
      </c>
      <c r="E1076" s="19" t="s">
        <v>819</v>
      </c>
      <c r="F1076" s="16" t="s">
        <v>18</v>
      </c>
      <c r="G1076" s="21">
        <v>1</v>
      </c>
      <c r="H1076" s="70">
        <v>6518488.8720000004</v>
      </c>
      <c r="I1076" s="71">
        <v>0</v>
      </c>
      <c r="J1076" s="72">
        <f t="shared" si="39"/>
        <v>6518488.8720000004</v>
      </c>
    </row>
    <row r="1077" spans="2:10" s="23" customFormat="1" ht="69" customHeight="1" x14ac:dyDescent="0.25">
      <c r="B1077" s="16">
        <v>26</v>
      </c>
      <c r="C1077" s="17">
        <v>42295513</v>
      </c>
      <c r="D1077" s="16">
        <v>1196491416</v>
      </c>
      <c r="E1077" s="19" t="s">
        <v>820</v>
      </c>
      <c r="F1077" s="16" t="s">
        <v>18</v>
      </c>
      <c r="G1077" s="21">
        <v>1</v>
      </c>
      <c r="H1077" s="70">
        <v>7263458.3880000003</v>
      </c>
      <c r="I1077" s="71">
        <v>0</v>
      </c>
      <c r="J1077" s="72">
        <f t="shared" si="39"/>
        <v>7263458.3880000003</v>
      </c>
    </row>
    <row r="1078" spans="2:10" s="23" customFormat="1" ht="87.75" customHeight="1" x14ac:dyDescent="0.25">
      <c r="B1078" s="16">
        <v>27</v>
      </c>
      <c r="C1078" s="17">
        <v>42295513</v>
      </c>
      <c r="D1078" s="16">
        <v>1196490319</v>
      </c>
      <c r="E1078" s="19" t="s">
        <v>821</v>
      </c>
      <c r="F1078" s="16" t="s">
        <v>72</v>
      </c>
      <c r="G1078" s="21">
        <v>1</v>
      </c>
      <c r="H1078" s="70">
        <v>1489940.0999999999</v>
      </c>
      <c r="I1078" s="71">
        <v>0</v>
      </c>
      <c r="J1078" s="72">
        <f t="shared" si="39"/>
        <v>1489940.0999999999</v>
      </c>
    </row>
    <row r="1079" spans="2:10" s="23" customFormat="1" ht="33" customHeight="1" x14ac:dyDescent="0.25">
      <c r="B1079" s="16">
        <v>28</v>
      </c>
      <c r="C1079" s="17">
        <v>42295513</v>
      </c>
      <c r="D1079" s="16"/>
      <c r="E1079" s="19" t="s">
        <v>822</v>
      </c>
      <c r="F1079" s="16" t="s">
        <v>18</v>
      </c>
      <c r="G1079" s="21">
        <v>1</v>
      </c>
      <c r="H1079" s="70">
        <v>629223</v>
      </c>
      <c r="I1079" s="71">
        <v>0</v>
      </c>
      <c r="J1079" s="72">
        <f t="shared" si="39"/>
        <v>629223</v>
      </c>
    </row>
    <row r="1080" spans="2:10" s="23" customFormat="1" ht="33.75" customHeight="1" x14ac:dyDescent="0.25">
      <c r="B1080" s="16">
        <v>29</v>
      </c>
      <c r="C1080" s="17">
        <v>42295513</v>
      </c>
      <c r="D1080" s="16">
        <v>1196490331</v>
      </c>
      <c r="E1080" s="19" t="s">
        <v>823</v>
      </c>
      <c r="F1080" s="16" t="s">
        <v>18</v>
      </c>
      <c r="G1080" s="21">
        <v>1</v>
      </c>
      <c r="H1080" s="70">
        <v>629223</v>
      </c>
      <c r="I1080" s="71">
        <v>0</v>
      </c>
      <c r="J1080" s="72">
        <f t="shared" si="39"/>
        <v>629223</v>
      </c>
    </row>
    <row r="1081" spans="2:10" s="23" customFormat="1" ht="31.5" customHeight="1" x14ac:dyDescent="0.25">
      <c r="B1081" s="16">
        <v>30</v>
      </c>
      <c r="C1081" s="17">
        <v>42295513</v>
      </c>
      <c r="D1081" s="16">
        <v>1196491415</v>
      </c>
      <c r="E1081" s="19" t="s">
        <v>824</v>
      </c>
      <c r="F1081" s="16" t="s">
        <v>18</v>
      </c>
      <c r="G1081" s="21">
        <v>1</v>
      </c>
      <c r="H1081" s="70">
        <v>603202.79999999993</v>
      </c>
      <c r="I1081" s="71">
        <v>0</v>
      </c>
      <c r="J1081" s="72">
        <f t="shared" si="39"/>
        <v>603202.79999999993</v>
      </c>
    </row>
    <row r="1082" spans="2:10" x14ac:dyDescent="0.25">
      <c r="B1082" s="226" t="s">
        <v>49</v>
      </c>
      <c r="C1082" s="226"/>
      <c r="D1082" s="226"/>
      <c r="E1082" s="226"/>
      <c r="F1082" s="43"/>
      <c r="G1082" s="43"/>
      <c r="H1082" s="90"/>
      <c r="I1082" s="90"/>
      <c r="J1082" s="91">
        <f>SUM(J1052:J1081)</f>
        <v>65505580.816800006</v>
      </c>
    </row>
    <row r="1085" spans="2:10" ht="27" customHeight="1" x14ac:dyDescent="0.25">
      <c r="B1085" s="11" t="s">
        <v>50</v>
      </c>
      <c r="C1085" s="41">
        <v>76</v>
      </c>
      <c r="D1085" s="224" t="s">
        <v>825</v>
      </c>
      <c r="E1085" s="225"/>
      <c r="F1085" s="140">
        <v>924500000</v>
      </c>
    </row>
    <row r="1086" spans="2:10" ht="25.5" x14ac:dyDescent="0.25">
      <c r="B1086" s="11" t="s">
        <v>8</v>
      </c>
      <c r="C1086" s="11" t="s">
        <v>9</v>
      </c>
      <c r="D1086" s="11" t="s">
        <v>10</v>
      </c>
      <c r="E1086" s="45" t="s">
        <v>11</v>
      </c>
      <c r="F1086" s="11" t="s">
        <v>12</v>
      </c>
      <c r="G1086" s="88" t="s">
        <v>13</v>
      </c>
      <c r="H1086" s="37" t="s">
        <v>14</v>
      </c>
      <c r="I1086" s="37" t="s">
        <v>15</v>
      </c>
      <c r="J1086" s="37" t="s">
        <v>16</v>
      </c>
    </row>
    <row r="1087" spans="2:10" s="23" customFormat="1" ht="45" customHeight="1" x14ac:dyDescent="0.25">
      <c r="B1087" s="16">
        <v>1</v>
      </c>
      <c r="C1087" s="17">
        <v>42292904</v>
      </c>
      <c r="D1087" s="16">
        <v>1176020105</v>
      </c>
      <c r="E1087" s="19" t="s">
        <v>826</v>
      </c>
      <c r="F1087" s="16" t="s">
        <v>827</v>
      </c>
      <c r="G1087" s="21">
        <v>1</v>
      </c>
      <c r="H1087" s="109">
        <v>2032074</v>
      </c>
      <c r="I1087" s="109">
        <v>0</v>
      </c>
      <c r="J1087" s="109">
        <v>2302074</v>
      </c>
    </row>
    <row r="1088" spans="2:10" s="23" customFormat="1" ht="50.25" customHeight="1" x14ac:dyDescent="0.25">
      <c r="B1088" s="16">
        <v>2</v>
      </c>
      <c r="C1088" s="17">
        <v>42292904</v>
      </c>
      <c r="D1088" s="16">
        <v>1196491107</v>
      </c>
      <c r="E1088" s="19" t="s">
        <v>828</v>
      </c>
      <c r="F1088" s="16" t="s">
        <v>829</v>
      </c>
      <c r="G1088" s="21">
        <v>1</v>
      </c>
      <c r="H1088" s="109">
        <v>483366</v>
      </c>
      <c r="I1088" s="109">
        <v>0</v>
      </c>
      <c r="J1088" s="109">
        <f t="shared" ref="J1088:J1100" si="40">+H1088+I1088</f>
        <v>483366</v>
      </c>
    </row>
    <row r="1089" spans="2:10" s="23" customFormat="1" ht="59.25" customHeight="1" x14ac:dyDescent="0.25">
      <c r="B1089" s="16">
        <v>3</v>
      </c>
      <c r="C1089" s="17">
        <v>42292904</v>
      </c>
      <c r="D1089" s="16">
        <v>1196491117</v>
      </c>
      <c r="E1089" s="19" t="s">
        <v>830</v>
      </c>
      <c r="F1089" s="16" t="s">
        <v>831</v>
      </c>
      <c r="G1089" s="21">
        <v>1</v>
      </c>
      <c r="H1089" s="109">
        <v>1561641</v>
      </c>
      <c r="I1089" s="109">
        <v>0</v>
      </c>
      <c r="J1089" s="109">
        <f t="shared" si="40"/>
        <v>1561641</v>
      </c>
    </row>
    <row r="1090" spans="2:10" s="23" customFormat="1" ht="57.75" customHeight="1" x14ac:dyDescent="0.25">
      <c r="B1090" s="16">
        <v>4</v>
      </c>
      <c r="C1090" s="17">
        <v>42292904</v>
      </c>
      <c r="D1090" s="16">
        <v>1196491211</v>
      </c>
      <c r="E1090" s="19" t="s">
        <v>832</v>
      </c>
      <c r="F1090" s="16" t="s">
        <v>831</v>
      </c>
      <c r="G1090" s="21">
        <v>1</v>
      </c>
      <c r="H1090" s="109">
        <v>604887</v>
      </c>
      <c r="I1090" s="109">
        <v>0</v>
      </c>
      <c r="J1090" s="109">
        <f t="shared" si="40"/>
        <v>604887</v>
      </c>
    </row>
    <row r="1091" spans="2:10" s="23" customFormat="1" ht="57.75" customHeight="1" x14ac:dyDescent="0.25">
      <c r="B1091" s="16">
        <v>5</v>
      </c>
      <c r="C1091" s="17">
        <v>42292904</v>
      </c>
      <c r="D1091" s="16">
        <v>1196491212</v>
      </c>
      <c r="E1091" s="19" t="s">
        <v>833</v>
      </c>
      <c r="F1091" s="16" t="s">
        <v>831</v>
      </c>
      <c r="G1091" s="21">
        <v>1</v>
      </c>
      <c r="H1091" s="109">
        <v>750138</v>
      </c>
      <c r="I1091" s="109">
        <v>0</v>
      </c>
      <c r="J1091" s="109">
        <f t="shared" si="40"/>
        <v>750138</v>
      </c>
    </row>
    <row r="1092" spans="2:10" s="23" customFormat="1" ht="57.75" customHeight="1" x14ac:dyDescent="0.25">
      <c r="B1092" s="16">
        <v>6</v>
      </c>
      <c r="C1092" s="17">
        <v>42292904</v>
      </c>
      <c r="D1092" s="16">
        <v>1196491213</v>
      </c>
      <c r="E1092" s="19" t="s">
        <v>834</v>
      </c>
      <c r="F1092" s="16" t="s">
        <v>831</v>
      </c>
      <c r="G1092" s="21">
        <v>1</v>
      </c>
      <c r="H1092" s="109">
        <v>913081</v>
      </c>
      <c r="I1092" s="109">
        <v>0</v>
      </c>
      <c r="J1092" s="109">
        <f t="shared" si="40"/>
        <v>913081</v>
      </c>
    </row>
    <row r="1093" spans="2:10" s="23" customFormat="1" ht="50.25" customHeight="1" x14ac:dyDescent="0.25">
      <c r="B1093" s="16">
        <v>7</v>
      </c>
      <c r="C1093" s="17">
        <v>42292904</v>
      </c>
      <c r="D1093" s="16">
        <v>1196491109</v>
      </c>
      <c r="E1093" s="19" t="s">
        <v>835</v>
      </c>
      <c r="F1093" s="16" t="s">
        <v>829</v>
      </c>
      <c r="G1093" s="21">
        <v>1</v>
      </c>
      <c r="H1093" s="109">
        <v>576321</v>
      </c>
      <c r="I1093" s="109">
        <v>0</v>
      </c>
      <c r="J1093" s="109">
        <f t="shared" si="40"/>
        <v>576321</v>
      </c>
    </row>
    <row r="1094" spans="2:10" s="23" customFormat="1" ht="48" customHeight="1" x14ac:dyDescent="0.25">
      <c r="B1094" s="16">
        <v>8</v>
      </c>
      <c r="C1094" s="17">
        <v>42292904</v>
      </c>
      <c r="D1094" s="16">
        <v>1196491106</v>
      </c>
      <c r="E1094" s="19" t="s">
        <v>836</v>
      </c>
      <c r="F1094" s="16" t="s">
        <v>829</v>
      </c>
      <c r="G1094" s="21">
        <v>1</v>
      </c>
      <c r="H1094" s="109">
        <v>381113</v>
      </c>
      <c r="I1094" s="109">
        <v>0</v>
      </c>
      <c r="J1094" s="109">
        <f t="shared" si="40"/>
        <v>381113</v>
      </c>
    </row>
    <row r="1095" spans="2:10" s="23" customFormat="1" ht="40.5" customHeight="1" x14ac:dyDescent="0.25">
      <c r="B1095" s="16">
        <v>9</v>
      </c>
      <c r="C1095" s="17">
        <v>42292904</v>
      </c>
      <c r="D1095" s="16">
        <v>1196491112</v>
      </c>
      <c r="E1095" s="19" t="s">
        <v>837</v>
      </c>
      <c r="F1095" s="16" t="s">
        <v>831</v>
      </c>
      <c r="G1095" s="21">
        <v>1</v>
      </c>
      <c r="H1095" s="109">
        <v>616378</v>
      </c>
      <c r="I1095" s="109">
        <v>0</v>
      </c>
      <c r="J1095" s="109">
        <f t="shared" si="40"/>
        <v>616378</v>
      </c>
    </row>
    <row r="1096" spans="2:10" s="23" customFormat="1" ht="54.75" customHeight="1" x14ac:dyDescent="0.25">
      <c r="B1096" s="16">
        <v>10</v>
      </c>
      <c r="C1096" s="17">
        <v>42292904</v>
      </c>
      <c r="D1096" s="16">
        <v>1196491113</v>
      </c>
      <c r="E1096" s="19" t="s">
        <v>838</v>
      </c>
      <c r="F1096" s="16" t="s">
        <v>831</v>
      </c>
      <c r="G1096" s="21">
        <v>1</v>
      </c>
      <c r="H1096" s="109">
        <v>591431</v>
      </c>
      <c r="I1096" s="109">
        <v>0</v>
      </c>
      <c r="J1096" s="109">
        <f t="shared" si="40"/>
        <v>591431</v>
      </c>
    </row>
    <row r="1097" spans="2:10" s="23" customFormat="1" ht="20.25" customHeight="1" x14ac:dyDescent="0.25">
      <c r="B1097" s="16">
        <v>11</v>
      </c>
      <c r="C1097" s="17">
        <v>42311903</v>
      </c>
      <c r="D1097" s="16">
        <v>1196491105</v>
      </c>
      <c r="E1097" s="19" t="s">
        <v>839</v>
      </c>
      <c r="F1097" s="16" t="s">
        <v>827</v>
      </c>
      <c r="G1097" s="21">
        <v>1</v>
      </c>
      <c r="H1097" s="109">
        <v>114417</v>
      </c>
      <c r="I1097" s="109">
        <f>+H1097*16%</f>
        <v>18306.72</v>
      </c>
      <c r="J1097" s="109">
        <f t="shared" si="40"/>
        <v>132723.72</v>
      </c>
    </row>
    <row r="1098" spans="2:10" s="23" customFormat="1" ht="20.25" customHeight="1" x14ac:dyDescent="0.25">
      <c r="B1098" s="16">
        <v>12</v>
      </c>
      <c r="C1098" s="17">
        <v>42311903</v>
      </c>
      <c r="D1098" s="16">
        <v>1196491208</v>
      </c>
      <c r="E1098" s="19" t="s">
        <v>840</v>
      </c>
      <c r="F1098" s="16" t="s">
        <v>827</v>
      </c>
      <c r="G1098" s="21">
        <v>1</v>
      </c>
      <c r="H1098" s="109">
        <v>1034179</v>
      </c>
      <c r="I1098" s="109">
        <f>+H1098*16%</f>
        <v>165468.64000000001</v>
      </c>
      <c r="J1098" s="109">
        <f t="shared" si="40"/>
        <v>1199647.6400000001</v>
      </c>
    </row>
    <row r="1099" spans="2:10" s="23" customFormat="1" ht="18" customHeight="1" x14ac:dyDescent="0.25">
      <c r="B1099" s="16">
        <v>13</v>
      </c>
      <c r="C1099" s="17">
        <v>42311903</v>
      </c>
      <c r="D1099" s="16">
        <v>1196491210</v>
      </c>
      <c r="E1099" s="19" t="s">
        <v>841</v>
      </c>
      <c r="F1099" s="16" t="s">
        <v>827</v>
      </c>
      <c r="G1099" s="21">
        <v>1</v>
      </c>
      <c r="H1099" s="109">
        <v>565133</v>
      </c>
      <c r="I1099" s="109">
        <f>+H1099*16%</f>
        <v>90421.28</v>
      </c>
      <c r="J1099" s="109">
        <f t="shared" si="40"/>
        <v>655554.28</v>
      </c>
    </row>
    <row r="1100" spans="2:10" s="23" customFormat="1" ht="21" customHeight="1" x14ac:dyDescent="0.25">
      <c r="B1100" s="16">
        <v>14</v>
      </c>
      <c r="C1100" s="17">
        <v>42311903</v>
      </c>
      <c r="D1100" s="16">
        <v>1196491209</v>
      </c>
      <c r="E1100" s="19" t="s">
        <v>842</v>
      </c>
      <c r="F1100" s="16" t="s">
        <v>827</v>
      </c>
      <c r="G1100" s="21">
        <v>1</v>
      </c>
      <c r="H1100" s="109">
        <v>594538</v>
      </c>
      <c r="I1100" s="109">
        <f>+H1100*16%</f>
        <v>95126.080000000002</v>
      </c>
      <c r="J1100" s="109">
        <f t="shared" si="40"/>
        <v>689664.08</v>
      </c>
    </row>
    <row r="1101" spans="2:10" ht="18" customHeight="1" x14ac:dyDescent="0.25">
      <c r="B1101" s="226" t="s">
        <v>49</v>
      </c>
      <c r="C1101" s="226"/>
      <c r="D1101" s="226"/>
      <c r="E1101" s="226"/>
      <c r="F1101" s="43"/>
      <c r="G1101" s="43"/>
      <c r="H1101" s="110"/>
      <c r="I1101" s="110"/>
      <c r="J1101" s="111">
        <f>SUM(J1087:J1100)</f>
        <v>11458019.720000001</v>
      </c>
    </row>
    <row r="1104" spans="2:10" ht="25.5" customHeight="1" x14ac:dyDescent="0.25">
      <c r="B1104" s="11" t="s">
        <v>50</v>
      </c>
      <c r="C1104" s="41">
        <v>77</v>
      </c>
      <c r="D1104" s="224" t="s">
        <v>843</v>
      </c>
      <c r="E1104" s="225"/>
      <c r="F1104" s="140">
        <v>437000000</v>
      </c>
    </row>
    <row r="1105" spans="2:10" ht="25.5" x14ac:dyDescent="0.25">
      <c r="B1105" s="11" t="s">
        <v>8</v>
      </c>
      <c r="C1105" s="11" t="s">
        <v>9</v>
      </c>
      <c r="D1105" s="11" t="s">
        <v>10</v>
      </c>
      <c r="E1105" s="45" t="s">
        <v>11</v>
      </c>
      <c r="F1105" s="11" t="s">
        <v>12</v>
      </c>
      <c r="G1105" s="88" t="s">
        <v>13</v>
      </c>
      <c r="H1105" s="37" t="s">
        <v>14</v>
      </c>
      <c r="I1105" s="37" t="s">
        <v>15</v>
      </c>
      <c r="J1105" s="37" t="s">
        <v>16</v>
      </c>
    </row>
    <row r="1106" spans="2:10" s="23" customFormat="1" ht="45.75" customHeight="1" x14ac:dyDescent="0.25">
      <c r="B1106" s="16">
        <v>1</v>
      </c>
      <c r="C1106" s="17">
        <v>42295143</v>
      </c>
      <c r="D1106" s="16">
        <v>1196490964</v>
      </c>
      <c r="E1106" s="19" t="s">
        <v>844</v>
      </c>
      <c r="F1106" s="16" t="s">
        <v>18</v>
      </c>
      <c r="G1106" s="21">
        <v>1</v>
      </c>
      <c r="H1106" s="22">
        <v>6900</v>
      </c>
      <c r="I1106" s="22">
        <f t="shared" ref="I1106:I1111" si="41">SUM(H1106*16%)</f>
        <v>1104</v>
      </c>
      <c r="J1106" s="22">
        <f t="shared" ref="J1106:J1111" si="42">SUM(H1106+I1106)</f>
        <v>8004</v>
      </c>
    </row>
    <row r="1107" spans="2:10" s="23" customFormat="1" ht="25.5" x14ac:dyDescent="0.25">
      <c r="B1107" s="16">
        <v>2</v>
      </c>
      <c r="C1107" s="17">
        <v>42295143</v>
      </c>
      <c r="D1107" s="16">
        <v>1196490034</v>
      </c>
      <c r="E1107" s="19" t="s">
        <v>845</v>
      </c>
      <c r="F1107" s="16" t="s">
        <v>18</v>
      </c>
      <c r="G1107" s="21">
        <v>1</v>
      </c>
      <c r="H1107" s="22">
        <v>13700</v>
      </c>
      <c r="I1107" s="22">
        <f t="shared" si="41"/>
        <v>2192</v>
      </c>
      <c r="J1107" s="22">
        <f t="shared" si="42"/>
        <v>15892</v>
      </c>
    </row>
    <row r="1108" spans="2:10" s="23" customFormat="1" ht="15.75" customHeight="1" x14ac:dyDescent="0.25">
      <c r="B1108" s="16">
        <v>3</v>
      </c>
      <c r="C1108" s="17">
        <v>42295143</v>
      </c>
      <c r="D1108" s="16">
        <v>1196490005</v>
      </c>
      <c r="E1108" s="19" t="s">
        <v>846</v>
      </c>
      <c r="F1108" s="16" t="s">
        <v>18</v>
      </c>
      <c r="G1108" s="21">
        <v>1</v>
      </c>
      <c r="H1108" s="22">
        <v>6900</v>
      </c>
      <c r="I1108" s="22">
        <f t="shared" si="41"/>
        <v>1104</v>
      </c>
      <c r="J1108" s="22">
        <f t="shared" si="42"/>
        <v>8004</v>
      </c>
    </row>
    <row r="1109" spans="2:10" s="23" customFormat="1" ht="25.5" x14ac:dyDescent="0.25">
      <c r="B1109" s="16">
        <v>4</v>
      </c>
      <c r="C1109" s="17">
        <v>42295143</v>
      </c>
      <c r="D1109" s="16">
        <v>1196490007</v>
      </c>
      <c r="E1109" s="19" t="s">
        <v>847</v>
      </c>
      <c r="F1109" s="16" t="s">
        <v>18</v>
      </c>
      <c r="G1109" s="21">
        <v>1</v>
      </c>
      <c r="H1109" s="22">
        <v>10200</v>
      </c>
      <c r="I1109" s="22">
        <f t="shared" si="41"/>
        <v>1632</v>
      </c>
      <c r="J1109" s="22">
        <f t="shared" si="42"/>
        <v>11832</v>
      </c>
    </row>
    <row r="1110" spans="2:10" s="23" customFormat="1" ht="25.5" x14ac:dyDescent="0.25">
      <c r="B1110" s="16">
        <v>5</v>
      </c>
      <c r="C1110" s="17">
        <v>42295143</v>
      </c>
      <c r="D1110" s="16">
        <v>1196430859</v>
      </c>
      <c r="E1110" s="19" t="s">
        <v>848</v>
      </c>
      <c r="F1110" s="16" t="s">
        <v>18</v>
      </c>
      <c r="G1110" s="21">
        <v>1</v>
      </c>
      <c r="H1110" s="22">
        <v>15200</v>
      </c>
      <c r="I1110" s="22">
        <f t="shared" si="41"/>
        <v>2432</v>
      </c>
      <c r="J1110" s="22">
        <f t="shared" si="42"/>
        <v>17632</v>
      </c>
    </row>
    <row r="1111" spans="2:10" s="23" customFormat="1" ht="25.5" x14ac:dyDescent="0.25">
      <c r="B1111" s="16">
        <v>6</v>
      </c>
      <c r="C1111" s="17">
        <v>42295143</v>
      </c>
      <c r="D1111" s="16">
        <v>1196430030</v>
      </c>
      <c r="E1111" s="19" t="s">
        <v>849</v>
      </c>
      <c r="F1111" s="16" t="s">
        <v>18</v>
      </c>
      <c r="G1111" s="21">
        <v>1</v>
      </c>
      <c r="H1111" s="22">
        <v>10200</v>
      </c>
      <c r="I1111" s="22">
        <f t="shared" si="41"/>
        <v>1632</v>
      </c>
      <c r="J1111" s="22">
        <f t="shared" si="42"/>
        <v>11832</v>
      </c>
    </row>
    <row r="1112" spans="2:10" x14ac:dyDescent="0.25">
      <c r="B1112" s="226" t="s">
        <v>49</v>
      </c>
      <c r="C1112" s="226"/>
      <c r="D1112" s="226"/>
      <c r="E1112" s="226"/>
      <c r="F1112" s="43"/>
      <c r="G1112" s="43"/>
      <c r="H1112" s="44"/>
      <c r="I1112" s="44"/>
      <c r="J1112" s="48">
        <f>SUM(J1106:J1111)</f>
        <v>73196</v>
      </c>
    </row>
    <row r="1115" spans="2:10" ht="34.5" customHeight="1" x14ac:dyDescent="0.25">
      <c r="B1115" s="11" t="s">
        <v>50</v>
      </c>
      <c r="C1115" s="41">
        <v>78</v>
      </c>
      <c r="D1115" s="224" t="s">
        <v>850</v>
      </c>
      <c r="E1115" s="225"/>
      <c r="F1115" s="140">
        <v>144800000</v>
      </c>
    </row>
    <row r="1116" spans="2:10" ht="25.5" x14ac:dyDescent="0.25">
      <c r="B1116" s="11" t="s">
        <v>8</v>
      </c>
      <c r="C1116" s="11" t="s">
        <v>9</v>
      </c>
      <c r="D1116" s="11" t="s">
        <v>10</v>
      </c>
      <c r="E1116" s="45" t="s">
        <v>11</v>
      </c>
      <c r="F1116" s="11" t="s">
        <v>12</v>
      </c>
      <c r="G1116" s="88" t="s">
        <v>13</v>
      </c>
      <c r="H1116" s="37" t="s">
        <v>14</v>
      </c>
      <c r="I1116" s="37" t="s">
        <v>15</v>
      </c>
      <c r="J1116" s="37" t="s">
        <v>16</v>
      </c>
    </row>
    <row r="1117" spans="2:10" s="23" customFormat="1" ht="44.25" customHeight="1" x14ac:dyDescent="0.25">
      <c r="B1117" s="16">
        <v>1</v>
      </c>
      <c r="C1117" s="17">
        <v>42311903</v>
      </c>
      <c r="D1117" s="16">
        <v>1196430153</v>
      </c>
      <c r="E1117" s="19" t="s">
        <v>851</v>
      </c>
      <c r="F1117" s="16" t="s">
        <v>18</v>
      </c>
      <c r="G1117" s="21">
        <v>1</v>
      </c>
      <c r="H1117" s="79">
        <v>80634.399999999994</v>
      </c>
      <c r="I1117" s="79">
        <v>12901.503999999999</v>
      </c>
      <c r="J1117" s="79">
        <v>93535.903999999995</v>
      </c>
    </row>
    <row r="1118" spans="2:10" s="23" customFormat="1" ht="40.5" customHeight="1" x14ac:dyDescent="0.25">
      <c r="B1118" s="16">
        <v>2</v>
      </c>
      <c r="C1118" s="17">
        <v>42311903</v>
      </c>
      <c r="D1118" s="16">
        <v>1186290399</v>
      </c>
      <c r="E1118" s="19" t="s">
        <v>852</v>
      </c>
      <c r="F1118" s="16" t="s">
        <v>18</v>
      </c>
      <c r="G1118" s="21">
        <v>1</v>
      </c>
      <c r="H1118" s="79">
        <v>77898.59</v>
      </c>
      <c r="I1118" s="79">
        <v>12463.7744</v>
      </c>
      <c r="J1118" s="79">
        <v>90362.364399999991</v>
      </c>
    </row>
    <row r="1119" spans="2:10" s="23" customFormat="1" ht="22.5" customHeight="1" x14ac:dyDescent="0.25">
      <c r="B1119" s="16">
        <v>3</v>
      </c>
      <c r="C1119" s="17">
        <v>42311903</v>
      </c>
      <c r="D1119" s="16">
        <v>1196490225</v>
      </c>
      <c r="E1119" s="19" t="s">
        <v>853</v>
      </c>
      <c r="F1119" s="16" t="s">
        <v>18</v>
      </c>
      <c r="G1119" s="21">
        <v>1</v>
      </c>
      <c r="H1119" s="79">
        <v>74874.8</v>
      </c>
      <c r="I1119" s="79">
        <v>11979.968000000001</v>
      </c>
      <c r="J1119" s="79">
        <v>86854.768000000011</v>
      </c>
    </row>
    <row r="1120" spans="2:10" s="23" customFormat="1" ht="21.75" customHeight="1" x14ac:dyDescent="0.25">
      <c r="B1120" s="16">
        <v>4</v>
      </c>
      <c r="C1120" s="16">
        <v>42295100</v>
      </c>
      <c r="D1120" s="16">
        <v>1196490221</v>
      </c>
      <c r="E1120" s="19" t="s">
        <v>854</v>
      </c>
      <c r="F1120" s="16" t="s">
        <v>18</v>
      </c>
      <c r="G1120" s="21">
        <v>1</v>
      </c>
      <c r="H1120" s="79">
        <v>74874.8</v>
      </c>
      <c r="I1120" s="79">
        <v>11979.968000000001</v>
      </c>
      <c r="J1120" s="79">
        <v>86854.768000000011</v>
      </c>
    </row>
    <row r="1121" spans="2:10" s="23" customFormat="1" ht="21.75" customHeight="1" x14ac:dyDescent="0.25">
      <c r="B1121" s="16">
        <v>5</v>
      </c>
      <c r="C1121" s="16">
        <v>42295100</v>
      </c>
      <c r="D1121" s="16">
        <v>1196490222</v>
      </c>
      <c r="E1121" s="19" t="s">
        <v>855</v>
      </c>
      <c r="F1121" s="16" t="s">
        <v>18</v>
      </c>
      <c r="G1121" s="21">
        <v>1</v>
      </c>
      <c r="H1121" s="79">
        <v>74874.8</v>
      </c>
      <c r="I1121" s="79">
        <v>11979.968000000001</v>
      </c>
      <c r="J1121" s="79">
        <v>86854.768000000011</v>
      </c>
    </row>
    <row r="1122" spans="2:10" s="23" customFormat="1" ht="15.75" x14ac:dyDescent="0.25">
      <c r="B1122" s="227" t="s">
        <v>49</v>
      </c>
      <c r="C1122" s="227"/>
      <c r="D1122" s="227"/>
      <c r="E1122" s="227"/>
      <c r="F1122" s="21"/>
      <c r="G1122" s="21"/>
      <c r="H1122" s="22"/>
      <c r="I1122" s="22"/>
      <c r="J1122" s="150">
        <f>SUM(J1117:J1121)</f>
        <v>444462.57240000006</v>
      </c>
    </row>
    <row r="1125" spans="2:10" ht="23.25" customHeight="1" x14ac:dyDescent="0.25">
      <c r="B1125" s="11" t="s">
        <v>50</v>
      </c>
      <c r="C1125" s="41">
        <v>79</v>
      </c>
      <c r="D1125" s="220" t="s">
        <v>856</v>
      </c>
      <c r="E1125" s="221"/>
      <c r="F1125" s="140">
        <v>164000000</v>
      </c>
    </row>
    <row r="1126" spans="2:10" ht="25.5" x14ac:dyDescent="0.25">
      <c r="B1126" s="11" t="s">
        <v>8</v>
      </c>
      <c r="C1126" s="11" t="s">
        <v>9</v>
      </c>
      <c r="D1126" s="11" t="s">
        <v>10</v>
      </c>
      <c r="E1126" s="45" t="s">
        <v>11</v>
      </c>
      <c r="F1126" s="11" t="s">
        <v>12</v>
      </c>
      <c r="G1126" s="88" t="s">
        <v>13</v>
      </c>
      <c r="H1126" s="37" t="s">
        <v>14</v>
      </c>
      <c r="I1126" s="37" t="s">
        <v>15</v>
      </c>
      <c r="J1126" s="37" t="s">
        <v>16</v>
      </c>
    </row>
    <row r="1127" spans="2:10" s="23" customFormat="1" ht="35.25" customHeight="1" x14ac:dyDescent="0.25">
      <c r="B1127" s="16">
        <v>1</v>
      </c>
      <c r="C1127" s="17">
        <v>42311903</v>
      </c>
      <c r="D1127" s="16">
        <v>1196490623</v>
      </c>
      <c r="E1127" s="19" t="s">
        <v>857</v>
      </c>
      <c r="F1127" s="16" t="s">
        <v>18</v>
      </c>
      <c r="G1127" s="21">
        <v>1</v>
      </c>
      <c r="H1127" s="79">
        <v>141398.18</v>
      </c>
      <c r="I1127" s="79">
        <v>22623.7088</v>
      </c>
      <c r="J1127" s="79">
        <v>164021.88879999999</v>
      </c>
    </row>
    <row r="1128" spans="2:10" s="23" customFormat="1" ht="35.25" customHeight="1" x14ac:dyDescent="0.25">
      <c r="B1128" s="16">
        <v>2</v>
      </c>
      <c r="C1128" s="17">
        <v>42311903</v>
      </c>
      <c r="D1128" s="16">
        <v>1196490656</v>
      </c>
      <c r="E1128" s="19" t="s">
        <v>858</v>
      </c>
      <c r="F1128" s="16" t="s">
        <v>18</v>
      </c>
      <c r="G1128" s="21">
        <v>1</v>
      </c>
      <c r="H1128" s="79">
        <v>131174.89000000001</v>
      </c>
      <c r="I1128" s="79">
        <v>20987.982400000001</v>
      </c>
      <c r="J1128" s="79">
        <v>152162.87240000002</v>
      </c>
    </row>
    <row r="1129" spans="2:10" s="23" customFormat="1" ht="37.5" customHeight="1" x14ac:dyDescent="0.25">
      <c r="B1129" s="16">
        <v>3</v>
      </c>
      <c r="C1129" s="112">
        <v>42221700</v>
      </c>
      <c r="D1129" s="113">
        <v>1196490196</v>
      </c>
      <c r="E1129" s="19" t="s">
        <v>859</v>
      </c>
      <c r="F1129" s="16" t="s">
        <v>18</v>
      </c>
      <c r="G1129" s="21">
        <v>1</v>
      </c>
      <c r="H1129" s="79">
        <v>77387</v>
      </c>
      <c r="I1129" s="79">
        <v>0</v>
      </c>
      <c r="J1129" s="79">
        <f>H1129+I1129</f>
        <v>77387</v>
      </c>
    </row>
    <row r="1130" spans="2:10" s="23" customFormat="1" ht="32.25" customHeight="1" x14ac:dyDescent="0.25">
      <c r="B1130" s="16">
        <v>4</v>
      </c>
      <c r="C1130" s="112">
        <v>42221700</v>
      </c>
      <c r="D1130" s="113">
        <v>1196490057</v>
      </c>
      <c r="E1130" s="19" t="s">
        <v>860</v>
      </c>
      <c r="F1130" s="16" t="s">
        <v>18</v>
      </c>
      <c r="G1130" s="21">
        <v>1</v>
      </c>
      <c r="H1130" s="79">
        <v>374374</v>
      </c>
      <c r="I1130" s="79">
        <v>0</v>
      </c>
      <c r="J1130" s="79">
        <f>H1130+I1130</f>
        <v>374374</v>
      </c>
    </row>
    <row r="1131" spans="2:10" x14ac:dyDescent="0.25">
      <c r="B1131" s="228" t="s">
        <v>49</v>
      </c>
      <c r="C1131" s="228"/>
      <c r="D1131" s="228"/>
      <c r="E1131" s="228"/>
      <c r="F1131" s="43"/>
      <c r="G1131" s="43"/>
      <c r="H1131" s="44"/>
      <c r="I1131" s="44"/>
      <c r="J1131" s="48">
        <f>SUM(J1127:J1130)</f>
        <v>767945.76120000007</v>
      </c>
    </row>
    <row r="1134" spans="2:10" ht="24.75" customHeight="1" x14ac:dyDescent="0.25">
      <c r="B1134" s="11" t="s">
        <v>50</v>
      </c>
      <c r="C1134" s="41">
        <v>80</v>
      </c>
      <c r="D1134" s="224" t="s">
        <v>861</v>
      </c>
      <c r="E1134" s="225"/>
      <c r="F1134" s="140">
        <v>1003000000</v>
      </c>
    </row>
    <row r="1135" spans="2:10" ht="25.5" x14ac:dyDescent="0.25">
      <c r="B1135" s="11" t="s">
        <v>8</v>
      </c>
      <c r="C1135" s="11" t="s">
        <v>9</v>
      </c>
      <c r="D1135" s="11" t="s">
        <v>10</v>
      </c>
      <c r="E1135" s="45" t="s">
        <v>11</v>
      </c>
      <c r="F1135" s="11" t="s">
        <v>12</v>
      </c>
      <c r="G1135" s="88" t="s">
        <v>13</v>
      </c>
      <c r="H1135" s="37" t="s">
        <v>14</v>
      </c>
      <c r="I1135" s="37" t="s">
        <v>15</v>
      </c>
      <c r="J1135" s="37" t="s">
        <v>16</v>
      </c>
    </row>
    <row r="1136" spans="2:10" s="23" customFormat="1" ht="69.75" customHeight="1" x14ac:dyDescent="0.25">
      <c r="B1136" s="16">
        <v>1</v>
      </c>
      <c r="C1136" s="17">
        <v>42292904</v>
      </c>
      <c r="D1136" s="16">
        <v>1196491079</v>
      </c>
      <c r="E1136" s="19" t="s">
        <v>862</v>
      </c>
      <c r="F1136" s="16" t="s">
        <v>18</v>
      </c>
      <c r="G1136" s="21">
        <v>1</v>
      </c>
      <c r="H1136" s="70">
        <v>276911.03999999998</v>
      </c>
      <c r="I1136" s="71">
        <v>0</v>
      </c>
      <c r="J1136" s="72">
        <f t="shared" ref="J1136:J1141" si="43">+I1136+H1136</f>
        <v>276911.03999999998</v>
      </c>
    </row>
    <row r="1137" spans="2:10" s="23" customFormat="1" ht="54.75" customHeight="1" x14ac:dyDescent="0.25">
      <c r="B1137" s="16">
        <v>2</v>
      </c>
      <c r="C1137" s="17">
        <v>42292904</v>
      </c>
      <c r="D1137" s="16">
        <v>1196491081</v>
      </c>
      <c r="E1137" s="19" t="s">
        <v>863</v>
      </c>
      <c r="F1137" s="16" t="s">
        <v>18</v>
      </c>
      <c r="G1137" s="21">
        <v>1</v>
      </c>
      <c r="H1137" s="70">
        <v>653157.8280000001</v>
      </c>
      <c r="I1137" s="71">
        <v>0</v>
      </c>
      <c r="J1137" s="72">
        <f t="shared" si="43"/>
        <v>653157.8280000001</v>
      </c>
    </row>
    <row r="1138" spans="2:10" s="23" customFormat="1" ht="45" customHeight="1" x14ac:dyDescent="0.25">
      <c r="B1138" s="16">
        <v>3</v>
      </c>
      <c r="C1138" s="17">
        <v>42292904</v>
      </c>
      <c r="D1138" s="16">
        <v>1196490207</v>
      </c>
      <c r="E1138" s="19" t="s">
        <v>864</v>
      </c>
      <c r="F1138" s="16" t="s">
        <v>18</v>
      </c>
      <c r="G1138" s="21">
        <v>1</v>
      </c>
      <c r="H1138" s="70">
        <v>22781.507999999998</v>
      </c>
      <c r="I1138" s="71">
        <v>0</v>
      </c>
      <c r="J1138" s="72">
        <f t="shared" si="43"/>
        <v>22781.507999999998</v>
      </c>
    </row>
    <row r="1139" spans="2:10" s="23" customFormat="1" ht="36" customHeight="1" x14ac:dyDescent="0.25">
      <c r="B1139" s="16">
        <v>4</v>
      </c>
      <c r="C1139" s="17">
        <v>42292904</v>
      </c>
      <c r="D1139" s="16">
        <v>1196490211</v>
      </c>
      <c r="E1139" s="19" t="s">
        <v>865</v>
      </c>
      <c r="F1139" s="16" t="s">
        <v>18</v>
      </c>
      <c r="G1139" s="21">
        <v>1</v>
      </c>
      <c r="H1139" s="70">
        <v>117169.2</v>
      </c>
      <c r="I1139" s="71">
        <v>0</v>
      </c>
      <c r="J1139" s="72">
        <f t="shared" si="43"/>
        <v>117169.2</v>
      </c>
    </row>
    <row r="1140" spans="2:10" s="23" customFormat="1" ht="36" customHeight="1" x14ac:dyDescent="0.25">
      <c r="B1140" s="16">
        <v>5</v>
      </c>
      <c r="C1140" s="17">
        <v>42292904</v>
      </c>
      <c r="D1140" s="16">
        <v>1196490208</v>
      </c>
      <c r="E1140" s="19" t="s">
        <v>866</v>
      </c>
      <c r="F1140" s="16" t="s">
        <v>18</v>
      </c>
      <c r="G1140" s="21">
        <v>1</v>
      </c>
      <c r="H1140" s="70">
        <v>194154</v>
      </c>
      <c r="I1140" s="71">
        <v>0</v>
      </c>
      <c r="J1140" s="72">
        <f t="shared" si="43"/>
        <v>194154</v>
      </c>
    </row>
    <row r="1141" spans="2:10" s="23" customFormat="1" ht="35.25" customHeight="1" x14ac:dyDescent="0.25">
      <c r="B1141" s="16">
        <v>6</v>
      </c>
      <c r="C1141" s="17">
        <v>42292904</v>
      </c>
      <c r="D1141" s="16">
        <v>1196490212</v>
      </c>
      <c r="E1141" s="19" t="s">
        <v>867</v>
      </c>
      <c r="F1141" s="16" t="s">
        <v>18</v>
      </c>
      <c r="G1141" s="21">
        <v>1</v>
      </c>
      <c r="H1141" s="70">
        <v>591868.79999999993</v>
      </c>
      <c r="I1141" s="71">
        <v>0</v>
      </c>
      <c r="J1141" s="72">
        <f t="shared" si="43"/>
        <v>591868.79999999993</v>
      </c>
    </row>
    <row r="1142" spans="2:10" x14ac:dyDescent="0.25">
      <c r="B1142" s="226" t="s">
        <v>49</v>
      </c>
      <c r="C1142" s="226"/>
      <c r="D1142" s="226"/>
      <c r="E1142" s="226"/>
      <c r="F1142" s="43"/>
      <c r="G1142" s="43"/>
      <c r="H1142" s="90"/>
      <c r="I1142" s="90"/>
      <c r="J1142" s="91">
        <f>SUM(J1136:J1141)</f>
        <v>1856042.3760000002</v>
      </c>
    </row>
    <row r="1145" spans="2:10" ht="27.75" customHeight="1" x14ac:dyDescent="0.25">
      <c r="B1145" s="11" t="s">
        <v>50</v>
      </c>
      <c r="C1145" s="41">
        <v>81</v>
      </c>
      <c r="D1145" s="224" t="s">
        <v>868</v>
      </c>
      <c r="E1145" s="225"/>
      <c r="F1145" s="86">
        <v>2003000000</v>
      </c>
    </row>
    <row r="1146" spans="2:10" ht="25.5" x14ac:dyDescent="0.25">
      <c r="B1146" s="11" t="s">
        <v>8</v>
      </c>
      <c r="C1146" s="11" t="s">
        <v>9</v>
      </c>
      <c r="D1146" s="11" t="s">
        <v>10</v>
      </c>
      <c r="E1146" s="45" t="s">
        <v>11</v>
      </c>
      <c r="F1146" s="11" t="s">
        <v>12</v>
      </c>
      <c r="G1146" s="88" t="s">
        <v>13</v>
      </c>
      <c r="H1146" s="37" t="s">
        <v>14</v>
      </c>
      <c r="I1146" s="37" t="s">
        <v>15</v>
      </c>
      <c r="J1146" s="37" t="s">
        <v>16</v>
      </c>
    </row>
    <row r="1147" spans="2:10" s="23" customFormat="1" ht="35.25" customHeight="1" x14ac:dyDescent="0.25">
      <c r="B1147" s="16">
        <v>1</v>
      </c>
      <c r="C1147" s="16">
        <v>51131800</v>
      </c>
      <c r="D1147" s="16">
        <v>1196490285</v>
      </c>
      <c r="E1147" s="19" t="s">
        <v>869</v>
      </c>
      <c r="F1147" s="16" t="s">
        <v>870</v>
      </c>
      <c r="G1147" s="21">
        <v>1</v>
      </c>
      <c r="H1147" s="92">
        <v>912500</v>
      </c>
      <c r="I1147" s="114">
        <v>0</v>
      </c>
      <c r="J1147" s="92">
        <f t="shared" ref="J1147:J1155" si="44">H1147*I1147+H1147</f>
        <v>912500</v>
      </c>
    </row>
    <row r="1148" spans="2:10" s="23" customFormat="1" ht="35.25" customHeight="1" x14ac:dyDescent="0.25">
      <c r="B1148" s="16">
        <v>2</v>
      </c>
      <c r="C1148" s="16">
        <v>51131800</v>
      </c>
      <c r="D1148" s="16">
        <v>1032412047</v>
      </c>
      <c r="E1148" s="19" t="s">
        <v>871</v>
      </c>
      <c r="F1148" s="16" t="s">
        <v>195</v>
      </c>
      <c r="G1148" s="21">
        <v>1</v>
      </c>
      <c r="H1148" s="92">
        <v>2525000</v>
      </c>
      <c r="I1148" s="114">
        <v>0</v>
      </c>
      <c r="J1148" s="92">
        <f t="shared" si="44"/>
        <v>2525000</v>
      </c>
    </row>
    <row r="1149" spans="2:10" s="23" customFormat="1" ht="35.25" customHeight="1" x14ac:dyDescent="0.25">
      <c r="B1149" s="16">
        <v>3</v>
      </c>
      <c r="C1149" s="16">
        <v>51131800</v>
      </c>
      <c r="D1149" s="16">
        <v>1032412042</v>
      </c>
      <c r="E1149" s="19" t="s">
        <v>872</v>
      </c>
      <c r="F1149" s="16" t="s">
        <v>195</v>
      </c>
      <c r="G1149" s="21">
        <v>1</v>
      </c>
      <c r="H1149" s="92">
        <v>527500</v>
      </c>
      <c r="I1149" s="114">
        <v>0</v>
      </c>
      <c r="J1149" s="92">
        <f t="shared" si="44"/>
        <v>527500</v>
      </c>
    </row>
    <row r="1150" spans="2:10" s="23" customFormat="1" ht="35.25" customHeight="1" x14ac:dyDescent="0.25">
      <c r="B1150" s="16">
        <v>4</v>
      </c>
      <c r="C1150" s="16">
        <v>51131800</v>
      </c>
      <c r="D1150" s="16">
        <v>1032412045</v>
      </c>
      <c r="E1150" s="19" t="s">
        <v>873</v>
      </c>
      <c r="F1150" s="16" t="s">
        <v>195</v>
      </c>
      <c r="G1150" s="21">
        <v>1</v>
      </c>
      <c r="H1150" s="92">
        <v>1112500</v>
      </c>
      <c r="I1150" s="114">
        <v>0</v>
      </c>
      <c r="J1150" s="92">
        <f t="shared" si="44"/>
        <v>1112500</v>
      </c>
    </row>
    <row r="1151" spans="2:10" s="23" customFormat="1" ht="83.25" customHeight="1" x14ac:dyDescent="0.25">
      <c r="B1151" s="16">
        <v>5</v>
      </c>
      <c r="C1151" s="16">
        <v>51131800</v>
      </c>
      <c r="D1151" s="16">
        <v>1196491165</v>
      </c>
      <c r="E1151" s="19" t="s">
        <v>874</v>
      </c>
      <c r="F1151" s="16" t="s">
        <v>875</v>
      </c>
      <c r="G1151" s="21">
        <v>1</v>
      </c>
      <c r="H1151" s="92">
        <v>900000</v>
      </c>
      <c r="I1151" s="114">
        <v>0</v>
      </c>
      <c r="J1151" s="92">
        <f t="shared" si="44"/>
        <v>900000</v>
      </c>
    </row>
    <row r="1152" spans="2:10" s="23" customFormat="1" ht="83.25" customHeight="1" x14ac:dyDescent="0.25">
      <c r="B1152" s="16">
        <v>6</v>
      </c>
      <c r="C1152" s="16">
        <v>51131800</v>
      </c>
      <c r="D1152" s="16">
        <v>1196491163</v>
      </c>
      <c r="E1152" s="19" t="s">
        <v>876</v>
      </c>
      <c r="F1152" s="16" t="s">
        <v>875</v>
      </c>
      <c r="G1152" s="21">
        <v>1</v>
      </c>
      <c r="H1152" s="92">
        <v>180000</v>
      </c>
      <c r="I1152" s="114">
        <v>0</v>
      </c>
      <c r="J1152" s="92">
        <f t="shared" si="44"/>
        <v>180000</v>
      </c>
    </row>
    <row r="1153" spans="2:10" s="23" customFormat="1" ht="83.25" customHeight="1" x14ac:dyDescent="0.25">
      <c r="B1153" s="16">
        <v>7</v>
      </c>
      <c r="C1153" s="16">
        <v>51131800</v>
      </c>
      <c r="D1153" s="16">
        <v>1196491164</v>
      </c>
      <c r="E1153" s="19" t="s">
        <v>877</v>
      </c>
      <c r="F1153" s="16" t="s">
        <v>875</v>
      </c>
      <c r="G1153" s="21">
        <v>1</v>
      </c>
      <c r="H1153" s="92">
        <v>570000</v>
      </c>
      <c r="I1153" s="114">
        <v>0</v>
      </c>
      <c r="J1153" s="92">
        <f t="shared" si="44"/>
        <v>570000</v>
      </c>
    </row>
    <row r="1154" spans="2:10" s="23" customFormat="1" ht="53.25" customHeight="1" x14ac:dyDescent="0.25">
      <c r="B1154" s="16">
        <v>8</v>
      </c>
      <c r="C1154" s="16">
        <v>42311600</v>
      </c>
      <c r="D1154" s="16">
        <v>1196490279</v>
      </c>
      <c r="E1154" s="19" t="s">
        <v>878</v>
      </c>
      <c r="F1154" s="16" t="s">
        <v>870</v>
      </c>
      <c r="G1154" s="21">
        <v>1</v>
      </c>
      <c r="H1154" s="92">
        <v>631250</v>
      </c>
      <c r="I1154" s="114">
        <v>0</v>
      </c>
      <c r="J1154" s="92">
        <f t="shared" si="44"/>
        <v>631250</v>
      </c>
    </row>
    <row r="1155" spans="2:10" s="23" customFormat="1" ht="60.75" customHeight="1" x14ac:dyDescent="0.25">
      <c r="B1155" s="16">
        <v>9</v>
      </c>
      <c r="C1155" s="16">
        <v>42311600</v>
      </c>
      <c r="D1155" s="16">
        <v>1196490634</v>
      </c>
      <c r="E1155" s="19" t="s">
        <v>879</v>
      </c>
      <c r="F1155" s="16" t="s">
        <v>870</v>
      </c>
      <c r="G1155" s="21">
        <v>1</v>
      </c>
      <c r="H1155" s="92">
        <v>1337500</v>
      </c>
      <c r="I1155" s="114">
        <v>0</v>
      </c>
      <c r="J1155" s="92">
        <f t="shared" si="44"/>
        <v>1337500</v>
      </c>
    </row>
    <row r="1156" spans="2:10" x14ac:dyDescent="0.25">
      <c r="B1156" s="226" t="s">
        <v>49</v>
      </c>
      <c r="C1156" s="226"/>
      <c r="D1156" s="226"/>
      <c r="E1156" s="226"/>
      <c r="F1156" s="43"/>
      <c r="G1156" s="43"/>
      <c r="H1156" s="44"/>
      <c r="I1156" s="44"/>
      <c r="J1156" s="48">
        <f>SUM(J1147:J1155)</f>
        <v>8696250</v>
      </c>
    </row>
    <row r="1159" spans="2:10" ht="25.5" customHeight="1" x14ac:dyDescent="0.25">
      <c r="B1159" s="11" t="s">
        <v>50</v>
      </c>
      <c r="C1159" s="41">
        <v>82</v>
      </c>
      <c r="D1159" s="224" t="s">
        <v>880</v>
      </c>
      <c r="E1159" s="225"/>
      <c r="F1159" s="147">
        <v>10000000</v>
      </c>
    </row>
    <row r="1160" spans="2:10" ht="25.5" x14ac:dyDescent="0.25">
      <c r="B1160" s="11" t="s">
        <v>8</v>
      </c>
      <c r="C1160" s="11" t="s">
        <v>9</v>
      </c>
      <c r="D1160" s="11" t="s">
        <v>10</v>
      </c>
      <c r="E1160" s="45" t="s">
        <v>11</v>
      </c>
      <c r="F1160" s="11" t="s">
        <v>12</v>
      </c>
      <c r="G1160" s="88" t="s">
        <v>13</v>
      </c>
      <c r="H1160" s="37" t="s">
        <v>14</v>
      </c>
      <c r="I1160" s="37" t="s">
        <v>15</v>
      </c>
      <c r="J1160" s="37" t="s">
        <v>16</v>
      </c>
    </row>
    <row r="1161" spans="2:10" s="23" customFormat="1" ht="30" customHeight="1" x14ac:dyDescent="0.25">
      <c r="B1161" s="16">
        <v>1</v>
      </c>
      <c r="C1161" s="17">
        <v>42292904</v>
      </c>
      <c r="D1161" s="16">
        <v>1196420120</v>
      </c>
      <c r="E1161" s="19" t="s">
        <v>881</v>
      </c>
      <c r="F1161" s="16" t="s">
        <v>882</v>
      </c>
      <c r="G1161" s="21">
        <v>1</v>
      </c>
      <c r="H1161" s="92">
        <v>270000</v>
      </c>
      <c r="I1161" s="92">
        <v>0</v>
      </c>
      <c r="J1161" s="92">
        <f>H1161</f>
        <v>270000</v>
      </c>
    </row>
    <row r="1162" spans="2:10" s="23" customFormat="1" ht="30" customHeight="1" x14ac:dyDescent="0.25">
      <c r="B1162" s="16">
        <v>2</v>
      </c>
      <c r="C1162" s="17">
        <v>42292904</v>
      </c>
      <c r="D1162" s="16">
        <v>1196490171</v>
      </c>
      <c r="E1162" s="19" t="s">
        <v>883</v>
      </c>
      <c r="F1162" s="16" t="s">
        <v>882</v>
      </c>
      <c r="G1162" s="21">
        <v>1</v>
      </c>
      <c r="H1162" s="92">
        <v>210000</v>
      </c>
      <c r="I1162" s="92">
        <v>0</v>
      </c>
      <c r="J1162" s="92">
        <f>H1162</f>
        <v>210000</v>
      </c>
    </row>
    <row r="1163" spans="2:10" s="23" customFormat="1" ht="30" customHeight="1" x14ac:dyDescent="0.25">
      <c r="B1163" s="16">
        <v>3</v>
      </c>
      <c r="C1163" s="17">
        <v>42292904</v>
      </c>
      <c r="D1163" s="17">
        <v>1196460017</v>
      </c>
      <c r="E1163" s="19" t="s">
        <v>884</v>
      </c>
      <c r="F1163" s="16" t="s">
        <v>18</v>
      </c>
      <c r="G1163" s="21">
        <v>1</v>
      </c>
      <c r="H1163" s="92">
        <v>350000</v>
      </c>
      <c r="I1163" s="92">
        <f>H1163*16%</f>
        <v>56000</v>
      </c>
      <c r="J1163" s="92">
        <f>H1163+I1163</f>
        <v>406000</v>
      </c>
    </row>
    <row r="1164" spans="2:10" x14ac:dyDescent="0.25">
      <c r="B1164" s="226" t="s">
        <v>49</v>
      </c>
      <c r="C1164" s="226"/>
      <c r="D1164" s="226"/>
      <c r="E1164" s="226"/>
      <c r="F1164" s="43"/>
      <c r="G1164" s="43"/>
      <c r="H1164" s="44"/>
      <c r="I1164" s="44"/>
      <c r="J1164" s="48">
        <f>SUM(J1161:J1163)</f>
        <v>886000</v>
      </c>
    </row>
    <row r="1167" spans="2:10" ht="27" customHeight="1" x14ac:dyDescent="0.25">
      <c r="B1167" s="11" t="s">
        <v>50</v>
      </c>
      <c r="C1167" s="41">
        <v>83</v>
      </c>
      <c r="D1167" s="224" t="s">
        <v>885</v>
      </c>
      <c r="E1167" s="225"/>
      <c r="F1167" s="140">
        <v>130500000</v>
      </c>
    </row>
    <row r="1168" spans="2:10" ht="25.5" x14ac:dyDescent="0.25">
      <c r="B1168" s="11" t="s">
        <v>8</v>
      </c>
      <c r="C1168" s="11" t="s">
        <v>9</v>
      </c>
      <c r="D1168" s="11" t="s">
        <v>10</v>
      </c>
      <c r="E1168" s="45" t="s">
        <v>11</v>
      </c>
      <c r="F1168" s="11" t="s">
        <v>12</v>
      </c>
      <c r="G1168" s="88" t="s">
        <v>13</v>
      </c>
      <c r="H1168" s="37" t="s">
        <v>14</v>
      </c>
      <c r="I1168" s="37" t="s">
        <v>15</v>
      </c>
      <c r="J1168" s="37" t="s">
        <v>16</v>
      </c>
    </row>
    <row r="1169" spans="2:10" s="23" customFormat="1" ht="27" customHeight="1" x14ac:dyDescent="0.25">
      <c r="B1169" s="16">
        <v>1</v>
      </c>
      <c r="C1169" s="16">
        <v>42312500</v>
      </c>
      <c r="D1169" s="16">
        <v>1199040016</v>
      </c>
      <c r="E1169" s="19" t="s">
        <v>886</v>
      </c>
      <c r="F1169" s="16" t="s">
        <v>18</v>
      </c>
      <c r="G1169" s="21">
        <v>1</v>
      </c>
      <c r="H1169" s="22">
        <v>604224</v>
      </c>
      <c r="I1169" s="22">
        <v>0</v>
      </c>
      <c r="J1169" s="22">
        <v>604224</v>
      </c>
    </row>
    <row r="1170" spans="2:10" x14ac:dyDescent="0.25">
      <c r="B1170" s="226" t="s">
        <v>49</v>
      </c>
      <c r="C1170" s="226"/>
      <c r="D1170" s="226"/>
      <c r="E1170" s="226"/>
      <c r="F1170" s="43"/>
      <c r="G1170" s="43"/>
      <c r="H1170" s="44"/>
      <c r="I1170" s="44"/>
      <c r="J1170" s="48">
        <f>J1169</f>
        <v>604224</v>
      </c>
    </row>
    <row r="1173" spans="2:10" ht="30.75" customHeight="1" x14ac:dyDescent="0.25">
      <c r="B1173" s="11" t="s">
        <v>50</v>
      </c>
      <c r="C1173" s="41">
        <v>84</v>
      </c>
      <c r="D1173" s="224" t="s">
        <v>887</v>
      </c>
      <c r="E1173" s="225"/>
      <c r="F1173" s="140">
        <v>69500000</v>
      </c>
    </row>
    <row r="1174" spans="2:10" ht="25.5" x14ac:dyDescent="0.25">
      <c r="B1174" s="11" t="s">
        <v>8</v>
      </c>
      <c r="C1174" s="11" t="s">
        <v>9</v>
      </c>
      <c r="D1174" s="11" t="s">
        <v>10</v>
      </c>
      <c r="E1174" s="45" t="s">
        <v>11</v>
      </c>
      <c r="F1174" s="11" t="s">
        <v>12</v>
      </c>
      <c r="G1174" s="88" t="s">
        <v>13</v>
      </c>
      <c r="H1174" s="37" t="s">
        <v>14</v>
      </c>
      <c r="I1174" s="37" t="s">
        <v>15</v>
      </c>
      <c r="J1174" s="37" t="s">
        <v>16</v>
      </c>
    </row>
    <row r="1175" spans="2:10" s="23" customFormat="1" ht="30.75" customHeight="1" x14ac:dyDescent="0.25">
      <c r="B1175" s="16">
        <v>1</v>
      </c>
      <c r="C1175" s="155" t="s">
        <v>1097</v>
      </c>
      <c r="D1175" s="16">
        <v>1196430022</v>
      </c>
      <c r="E1175" s="19" t="s">
        <v>888</v>
      </c>
      <c r="F1175" s="16" t="s">
        <v>18</v>
      </c>
      <c r="G1175" s="21">
        <v>1</v>
      </c>
      <c r="H1175" s="22">
        <v>136207.19999999998</v>
      </c>
      <c r="I1175" s="22">
        <v>21793.151999999998</v>
      </c>
      <c r="J1175" s="22">
        <f>+H1175+I1175</f>
        <v>158000.35199999998</v>
      </c>
    </row>
    <row r="1176" spans="2:10" s="23" customFormat="1" ht="30.75" customHeight="1" x14ac:dyDescent="0.25">
      <c r="B1176" s="16">
        <v>2</v>
      </c>
      <c r="C1176" s="17">
        <v>42293100</v>
      </c>
      <c r="D1176" s="16">
        <v>1196430023</v>
      </c>
      <c r="E1176" s="19" t="s">
        <v>889</v>
      </c>
      <c r="F1176" s="16" t="s">
        <v>18</v>
      </c>
      <c r="G1176" s="21">
        <v>1</v>
      </c>
      <c r="H1176" s="22">
        <v>136207.19999999998</v>
      </c>
      <c r="I1176" s="22">
        <v>21793.151999999998</v>
      </c>
      <c r="J1176" s="22">
        <f>+H1176+I1176</f>
        <v>158000.35199999998</v>
      </c>
    </row>
    <row r="1177" spans="2:10" s="23" customFormat="1" ht="30.75" customHeight="1" x14ac:dyDescent="0.25">
      <c r="B1177" s="16">
        <v>3</v>
      </c>
      <c r="C1177" s="17">
        <v>42293100</v>
      </c>
      <c r="D1177" s="16">
        <v>1196430024</v>
      </c>
      <c r="E1177" s="19" t="s">
        <v>890</v>
      </c>
      <c r="F1177" s="16" t="s">
        <v>18</v>
      </c>
      <c r="G1177" s="21">
        <v>1</v>
      </c>
      <c r="H1177" s="22">
        <v>136207.19999999998</v>
      </c>
      <c r="I1177" s="22">
        <v>21793.151999999998</v>
      </c>
      <c r="J1177" s="22">
        <f>+H1177+I1177</f>
        <v>158000.35199999998</v>
      </c>
    </row>
    <row r="1178" spans="2:10" s="23" customFormat="1" ht="15.75" customHeight="1" x14ac:dyDescent="0.25">
      <c r="B1178" s="227" t="s">
        <v>49</v>
      </c>
      <c r="C1178" s="227"/>
      <c r="D1178" s="227"/>
      <c r="E1178" s="227"/>
      <c r="F1178" s="21"/>
      <c r="G1178" s="21"/>
      <c r="H1178" s="22"/>
      <c r="I1178" s="22"/>
      <c r="J1178" s="60">
        <f>SUM(J1175:J1177)</f>
        <v>474001.05599999998</v>
      </c>
    </row>
    <row r="1181" spans="2:10" ht="34.5" customHeight="1" x14ac:dyDescent="0.25">
      <c r="B1181" s="11" t="s">
        <v>50</v>
      </c>
      <c r="C1181" s="41">
        <v>85</v>
      </c>
      <c r="D1181" s="224" t="s">
        <v>891</v>
      </c>
      <c r="E1181" s="225"/>
      <c r="F1181" s="140">
        <v>20000000</v>
      </c>
    </row>
    <row r="1182" spans="2:10" ht="25.5" x14ac:dyDescent="0.25">
      <c r="B1182" s="11" t="s">
        <v>8</v>
      </c>
      <c r="C1182" s="11" t="s">
        <v>9</v>
      </c>
      <c r="D1182" s="11" t="s">
        <v>10</v>
      </c>
      <c r="E1182" s="45" t="s">
        <v>11</v>
      </c>
      <c r="F1182" s="11" t="s">
        <v>12</v>
      </c>
      <c r="G1182" s="88" t="s">
        <v>13</v>
      </c>
      <c r="H1182" s="37" t="s">
        <v>14</v>
      </c>
      <c r="I1182" s="37" t="s">
        <v>15</v>
      </c>
      <c r="J1182" s="37" t="s">
        <v>16</v>
      </c>
    </row>
    <row r="1183" spans="2:10" s="23" customFormat="1" ht="41.25" customHeight="1" x14ac:dyDescent="0.25">
      <c r="B1183" s="16">
        <v>1</v>
      </c>
      <c r="C1183" s="17">
        <v>42294900</v>
      </c>
      <c r="D1183" s="16">
        <v>1176090009</v>
      </c>
      <c r="E1183" s="19" t="s">
        <v>892</v>
      </c>
      <c r="F1183" s="16" t="s">
        <v>18</v>
      </c>
      <c r="G1183" s="21">
        <v>1</v>
      </c>
      <c r="H1183" s="92">
        <v>339900</v>
      </c>
      <c r="I1183" s="92">
        <v>54384</v>
      </c>
      <c r="J1183" s="92">
        <f>+I1183+H1183</f>
        <v>394284</v>
      </c>
    </row>
    <row r="1184" spans="2:10" s="23" customFormat="1" ht="42.75" customHeight="1" x14ac:dyDescent="0.25">
      <c r="B1184" s="16">
        <v>2</v>
      </c>
      <c r="C1184" s="17">
        <v>42294900</v>
      </c>
      <c r="D1184" s="16">
        <v>1176090010</v>
      </c>
      <c r="E1184" s="19" t="s">
        <v>893</v>
      </c>
      <c r="F1184" s="16" t="s">
        <v>18</v>
      </c>
      <c r="G1184" s="21">
        <v>1</v>
      </c>
      <c r="H1184" s="92">
        <v>217000</v>
      </c>
      <c r="I1184" s="92">
        <v>54384</v>
      </c>
      <c r="J1184" s="92">
        <f>+I1184+H1184</f>
        <v>271384</v>
      </c>
    </row>
    <row r="1185" spans="1:10" ht="27.75" customHeight="1" x14ac:dyDescent="0.25">
      <c r="B1185" s="226" t="s">
        <v>49</v>
      </c>
      <c r="C1185" s="226"/>
      <c r="D1185" s="226"/>
      <c r="E1185" s="226"/>
      <c r="F1185" s="43"/>
      <c r="G1185" s="43"/>
      <c r="H1185" s="48">
        <f>SUM(H1183:H1184)</f>
        <v>556900</v>
      </c>
      <c r="I1185" s="48">
        <f>SUM(I1183:I1184)</f>
        <v>108768</v>
      </c>
      <c r="J1185" s="48">
        <f>SUM(J1183:J1184)</f>
        <v>665668</v>
      </c>
    </row>
    <row r="1188" spans="1:10" ht="25.5" customHeight="1" x14ac:dyDescent="0.25">
      <c r="B1188" s="11" t="s">
        <v>50</v>
      </c>
      <c r="C1188" s="41">
        <v>86</v>
      </c>
      <c r="D1188" s="224" t="s">
        <v>894</v>
      </c>
      <c r="E1188" s="225"/>
      <c r="F1188" s="140">
        <v>3500000</v>
      </c>
    </row>
    <row r="1189" spans="1:10" ht="25.5" x14ac:dyDescent="0.25">
      <c r="B1189" s="11" t="s">
        <v>8</v>
      </c>
      <c r="C1189" s="11" t="s">
        <v>9</v>
      </c>
      <c r="D1189" s="11" t="s">
        <v>10</v>
      </c>
      <c r="E1189" s="45" t="s">
        <v>11</v>
      </c>
      <c r="F1189" s="11" t="s">
        <v>12</v>
      </c>
      <c r="G1189" s="88" t="s">
        <v>13</v>
      </c>
      <c r="H1189" s="37" t="s">
        <v>14</v>
      </c>
      <c r="I1189" s="37" t="s">
        <v>15</v>
      </c>
      <c r="J1189" s="37" t="s">
        <v>16</v>
      </c>
    </row>
    <row r="1190" spans="1:10" s="23" customFormat="1" ht="37.5" customHeight="1" x14ac:dyDescent="0.25">
      <c r="B1190" s="16">
        <v>1</v>
      </c>
      <c r="C1190" s="38">
        <v>42271708</v>
      </c>
      <c r="D1190" s="24">
        <v>1196491342</v>
      </c>
      <c r="E1190" s="19" t="s">
        <v>895</v>
      </c>
      <c r="F1190" s="78" t="s">
        <v>18</v>
      </c>
      <c r="G1190" s="21">
        <v>1</v>
      </c>
      <c r="H1190" s="115">
        <v>21400</v>
      </c>
      <c r="I1190" s="115">
        <f>H1190*16%</f>
        <v>3424</v>
      </c>
      <c r="J1190" s="115">
        <f>H1190+I1190</f>
        <v>24824</v>
      </c>
    </row>
    <row r="1191" spans="1:10" s="23" customFormat="1" ht="37.5" customHeight="1" x14ac:dyDescent="0.25">
      <c r="B1191" s="16">
        <v>2</v>
      </c>
      <c r="C1191" s="38">
        <v>42271708</v>
      </c>
      <c r="D1191" s="16">
        <v>1196491126</v>
      </c>
      <c r="E1191" s="19" t="s">
        <v>896</v>
      </c>
      <c r="F1191" s="78" t="s">
        <v>18</v>
      </c>
      <c r="G1191" s="21">
        <v>1</v>
      </c>
      <c r="H1191" s="115">
        <v>21400</v>
      </c>
      <c r="I1191" s="115">
        <f>H1191*16%</f>
        <v>3424</v>
      </c>
      <c r="J1191" s="115">
        <f>H1191+I1191</f>
        <v>24824</v>
      </c>
    </row>
    <row r="1192" spans="1:10" s="23" customFormat="1" ht="37.5" customHeight="1" x14ac:dyDescent="0.25">
      <c r="B1192" s="16">
        <v>3</v>
      </c>
      <c r="C1192" s="38">
        <v>42271708</v>
      </c>
      <c r="D1192" s="24">
        <v>1196491340</v>
      </c>
      <c r="E1192" s="19" t="s">
        <v>897</v>
      </c>
      <c r="F1192" s="78" t="s">
        <v>18</v>
      </c>
      <c r="G1192" s="21">
        <v>1</v>
      </c>
      <c r="H1192" s="115">
        <v>21400</v>
      </c>
      <c r="I1192" s="115">
        <f>H1192*16%</f>
        <v>3424</v>
      </c>
      <c r="J1192" s="115">
        <f>H1192+I1192</f>
        <v>24824</v>
      </c>
    </row>
    <row r="1193" spans="1:10" x14ac:dyDescent="0.25">
      <c r="B1193" s="226" t="s">
        <v>49</v>
      </c>
      <c r="C1193" s="226"/>
      <c r="D1193" s="226"/>
      <c r="E1193" s="226"/>
      <c r="F1193" s="43"/>
      <c r="G1193" s="43"/>
      <c r="H1193" s="44"/>
      <c r="I1193" s="44"/>
      <c r="J1193" s="48">
        <f>SUM(J1190:J1192)</f>
        <v>74472</v>
      </c>
    </row>
    <row r="1196" spans="1:10" ht="28.5" customHeight="1" x14ac:dyDescent="0.25">
      <c r="B1196" s="11" t="s">
        <v>50</v>
      </c>
      <c r="C1196" s="41">
        <v>87</v>
      </c>
      <c r="D1196" s="224" t="s">
        <v>898</v>
      </c>
      <c r="E1196" s="225"/>
      <c r="F1196" s="149">
        <v>30750000</v>
      </c>
    </row>
    <row r="1197" spans="1:10" ht="25.5" x14ac:dyDescent="0.25">
      <c r="B1197" s="11" t="s">
        <v>8</v>
      </c>
      <c r="C1197" s="11" t="s">
        <v>9</v>
      </c>
      <c r="D1197" s="11" t="s">
        <v>10</v>
      </c>
      <c r="E1197" s="45" t="s">
        <v>11</v>
      </c>
      <c r="F1197" s="11" t="s">
        <v>12</v>
      </c>
      <c r="G1197" s="88" t="s">
        <v>13</v>
      </c>
      <c r="H1197" s="37" t="s">
        <v>14</v>
      </c>
      <c r="I1197" s="37" t="s">
        <v>15</v>
      </c>
      <c r="J1197" s="37" t="s">
        <v>16</v>
      </c>
    </row>
    <row r="1198" spans="1:10" s="28" customFormat="1" ht="68.25" customHeight="1" x14ac:dyDescent="0.25">
      <c r="B1198" s="17">
        <v>1</v>
      </c>
      <c r="C1198" s="17">
        <v>42294702</v>
      </c>
      <c r="D1198" s="17">
        <v>1186220209</v>
      </c>
      <c r="E1198" s="25" t="s">
        <v>899</v>
      </c>
      <c r="F1198" s="17" t="s">
        <v>18</v>
      </c>
      <c r="G1198" s="26">
        <v>1</v>
      </c>
      <c r="H1198" s="27">
        <v>3421680</v>
      </c>
      <c r="I1198" s="27">
        <v>0</v>
      </c>
      <c r="J1198" s="27">
        <v>3421680</v>
      </c>
    </row>
    <row r="1199" spans="1:10" s="28" customFormat="1" ht="68.25" customHeight="1" x14ac:dyDescent="0.5">
      <c r="A1199" s="116"/>
      <c r="B1199" s="17">
        <v>2</v>
      </c>
      <c r="C1199" s="17">
        <v>42294702</v>
      </c>
      <c r="D1199" s="17">
        <v>1186220230</v>
      </c>
      <c r="E1199" s="25" t="s">
        <v>900</v>
      </c>
      <c r="F1199" s="17" t="s">
        <v>18</v>
      </c>
      <c r="G1199" s="26">
        <v>1</v>
      </c>
      <c r="H1199" s="27">
        <v>3421680</v>
      </c>
      <c r="I1199" s="27">
        <v>0</v>
      </c>
      <c r="J1199" s="27">
        <f>H1199</f>
        <v>3421680</v>
      </c>
    </row>
    <row r="1200" spans="1:10" s="23" customFormat="1" x14ac:dyDescent="0.25">
      <c r="B1200" s="227" t="s">
        <v>49</v>
      </c>
      <c r="C1200" s="227"/>
      <c r="D1200" s="227"/>
      <c r="E1200" s="227"/>
      <c r="F1200" s="21"/>
      <c r="G1200" s="21"/>
      <c r="H1200" s="22"/>
      <c r="I1200" s="22"/>
      <c r="J1200" s="60">
        <f>SUM(J1198:J1199)</f>
        <v>6843360</v>
      </c>
    </row>
    <row r="1203" spans="2:10" ht="42" customHeight="1" x14ac:dyDescent="0.25">
      <c r="B1203" s="11" t="s">
        <v>50</v>
      </c>
      <c r="C1203" s="41">
        <v>88</v>
      </c>
      <c r="D1203" s="224" t="s">
        <v>901</v>
      </c>
      <c r="E1203" s="225"/>
      <c r="F1203" s="140">
        <v>41000000</v>
      </c>
    </row>
    <row r="1204" spans="2:10" ht="25.5" x14ac:dyDescent="0.25">
      <c r="B1204" s="11" t="s">
        <v>8</v>
      </c>
      <c r="C1204" s="11" t="s">
        <v>9</v>
      </c>
      <c r="D1204" s="11" t="s">
        <v>10</v>
      </c>
      <c r="E1204" s="45" t="s">
        <v>11</v>
      </c>
      <c r="F1204" s="11" t="s">
        <v>12</v>
      </c>
      <c r="G1204" s="88" t="s">
        <v>13</v>
      </c>
      <c r="H1204" s="37" t="s">
        <v>14</v>
      </c>
      <c r="I1204" s="37" t="s">
        <v>15</v>
      </c>
      <c r="J1204" s="37" t="s">
        <v>16</v>
      </c>
    </row>
    <row r="1205" spans="2:10" s="23" customFormat="1" ht="54" customHeight="1" x14ac:dyDescent="0.25">
      <c r="B1205" s="16">
        <v>1</v>
      </c>
      <c r="C1205" s="17">
        <v>42221500</v>
      </c>
      <c r="D1205" s="16">
        <v>1196491310</v>
      </c>
      <c r="E1205" s="19" t="s">
        <v>902</v>
      </c>
      <c r="F1205" s="16" t="s">
        <v>18</v>
      </c>
      <c r="G1205" s="21">
        <v>1</v>
      </c>
      <c r="H1205" s="117">
        <v>950000</v>
      </c>
      <c r="I1205" s="84">
        <v>0</v>
      </c>
      <c r="J1205" s="118">
        <f>H1205*I1205+H1205</f>
        <v>950000</v>
      </c>
    </row>
    <row r="1206" spans="2:10" s="23" customFormat="1" ht="64.5" customHeight="1" x14ac:dyDescent="0.25">
      <c r="B1206" s="16">
        <v>2</v>
      </c>
      <c r="C1206" s="17">
        <v>42221500</v>
      </c>
      <c r="D1206" s="16">
        <v>1196491311</v>
      </c>
      <c r="E1206" s="19" t="s">
        <v>903</v>
      </c>
      <c r="F1206" s="16" t="s">
        <v>18</v>
      </c>
      <c r="G1206" s="21">
        <v>1</v>
      </c>
      <c r="H1206" s="84">
        <v>950000</v>
      </c>
      <c r="I1206" s="84">
        <v>0</v>
      </c>
      <c r="J1206" s="118">
        <f>H1206*I1206+H1206</f>
        <v>950000</v>
      </c>
    </row>
    <row r="1207" spans="2:10" x14ac:dyDescent="0.25">
      <c r="B1207" s="226" t="s">
        <v>49</v>
      </c>
      <c r="C1207" s="226"/>
      <c r="D1207" s="226"/>
      <c r="E1207" s="226"/>
      <c r="F1207" s="43"/>
      <c r="G1207" s="43"/>
      <c r="H1207" s="44"/>
      <c r="I1207" s="44"/>
      <c r="J1207" s="48">
        <f>SUM(J1205:J1206)</f>
        <v>1900000</v>
      </c>
    </row>
    <row r="1208" spans="2:10" ht="44.25" customHeight="1" x14ac:dyDescent="0.25"/>
    <row r="1209" spans="2:10" ht="23.25" customHeight="1" x14ac:dyDescent="0.25"/>
    <row r="1210" spans="2:10" ht="44.25" customHeight="1" x14ac:dyDescent="0.25">
      <c r="B1210" s="11" t="s">
        <v>50</v>
      </c>
      <c r="C1210" s="41">
        <v>89</v>
      </c>
      <c r="D1210" s="224" t="s">
        <v>904</v>
      </c>
      <c r="E1210" s="225"/>
      <c r="F1210" s="140">
        <v>49500000</v>
      </c>
    </row>
    <row r="1211" spans="2:10" ht="25.5" x14ac:dyDescent="0.25">
      <c r="B1211" s="11" t="s">
        <v>8</v>
      </c>
      <c r="C1211" s="11" t="s">
        <v>9</v>
      </c>
      <c r="D1211" s="11" t="s">
        <v>10</v>
      </c>
      <c r="E1211" s="45" t="s">
        <v>11</v>
      </c>
      <c r="F1211" s="11" t="s">
        <v>12</v>
      </c>
      <c r="G1211" s="88" t="s">
        <v>13</v>
      </c>
      <c r="H1211" s="37" t="s">
        <v>14</v>
      </c>
      <c r="I1211" s="37" t="s">
        <v>15</v>
      </c>
      <c r="J1211" s="37" t="s">
        <v>16</v>
      </c>
    </row>
    <row r="1212" spans="2:10" s="23" customFormat="1" ht="19.5" customHeight="1" x14ac:dyDescent="0.25">
      <c r="B1212" s="16">
        <v>1</v>
      </c>
      <c r="C1212" s="17">
        <v>42311901</v>
      </c>
      <c r="D1212" s="16">
        <v>1196430260</v>
      </c>
      <c r="E1212" s="19" t="s">
        <v>905</v>
      </c>
      <c r="F1212" s="16" t="s">
        <v>18</v>
      </c>
      <c r="G1212" s="21">
        <v>1</v>
      </c>
      <c r="H1212" s="79">
        <v>900</v>
      </c>
      <c r="I1212" s="79">
        <v>0</v>
      </c>
      <c r="J1212" s="79">
        <f>+H1212</f>
        <v>900</v>
      </c>
    </row>
    <row r="1213" spans="2:10" s="23" customFormat="1" ht="19.5" customHeight="1" x14ac:dyDescent="0.25">
      <c r="B1213" s="16">
        <v>2</v>
      </c>
      <c r="C1213" s="17">
        <v>42311901</v>
      </c>
      <c r="D1213" s="16">
        <v>1196430270</v>
      </c>
      <c r="E1213" s="19" t="s">
        <v>906</v>
      </c>
      <c r="F1213" s="16" t="s">
        <v>18</v>
      </c>
      <c r="G1213" s="21">
        <v>1</v>
      </c>
      <c r="H1213" s="79">
        <v>900</v>
      </c>
      <c r="I1213" s="79">
        <v>0</v>
      </c>
      <c r="J1213" s="79">
        <f t="shared" ref="J1213:J1224" si="45">+H1213</f>
        <v>900</v>
      </c>
    </row>
    <row r="1214" spans="2:10" s="23" customFormat="1" ht="19.5" customHeight="1" x14ac:dyDescent="0.25">
      <c r="B1214" s="16">
        <v>3</v>
      </c>
      <c r="C1214" s="17">
        <v>42311901</v>
      </c>
      <c r="D1214" s="16">
        <v>1196430280</v>
      </c>
      <c r="E1214" s="19" t="s">
        <v>907</v>
      </c>
      <c r="F1214" s="16" t="s">
        <v>18</v>
      </c>
      <c r="G1214" s="21">
        <v>1</v>
      </c>
      <c r="H1214" s="79">
        <v>900</v>
      </c>
      <c r="I1214" s="79">
        <v>0</v>
      </c>
      <c r="J1214" s="79">
        <f t="shared" si="45"/>
        <v>900</v>
      </c>
    </row>
    <row r="1215" spans="2:10" s="23" customFormat="1" ht="19.5" customHeight="1" x14ac:dyDescent="0.25">
      <c r="B1215" s="16">
        <v>4</v>
      </c>
      <c r="C1215" s="17">
        <v>42311901</v>
      </c>
      <c r="D1215" s="16">
        <v>1196430300</v>
      </c>
      <c r="E1215" s="19" t="s">
        <v>908</v>
      </c>
      <c r="F1215" s="16" t="s">
        <v>18</v>
      </c>
      <c r="G1215" s="21">
        <v>1</v>
      </c>
      <c r="H1215" s="79">
        <v>900</v>
      </c>
      <c r="I1215" s="79">
        <v>0</v>
      </c>
      <c r="J1215" s="79">
        <f t="shared" si="45"/>
        <v>900</v>
      </c>
    </row>
    <row r="1216" spans="2:10" s="23" customFormat="1" ht="19.5" customHeight="1" x14ac:dyDescent="0.25">
      <c r="B1216" s="16">
        <v>5</v>
      </c>
      <c r="C1216" s="17">
        <v>42311901</v>
      </c>
      <c r="D1216" s="16">
        <v>1196430310</v>
      </c>
      <c r="E1216" s="19" t="s">
        <v>909</v>
      </c>
      <c r="F1216" s="16" t="s">
        <v>18</v>
      </c>
      <c r="G1216" s="21">
        <v>1</v>
      </c>
      <c r="H1216" s="79">
        <v>900</v>
      </c>
      <c r="I1216" s="79">
        <v>0</v>
      </c>
      <c r="J1216" s="79">
        <f t="shared" si="45"/>
        <v>900</v>
      </c>
    </row>
    <row r="1217" spans="2:10" s="23" customFormat="1" ht="19.5" customHeight="1" x14ac:dyDescent="0.25">
      <c r="B1217" s="16">
        <v>6</v>
      </c>
      <c r="C1217" s="17">
        <v>42311901</v>
      </c>
      <c r="D1217" s="16">
        <v>1196430250</v>
      </c>
      <c r="E1217" s="19" t="s">
        <v>910</v>
      </c>
      <c r="F1217" s="16" t="s">
        <v>18</v>
      </c>
      <c r="G1217" s="21">
        <v>1</v>
      </c>
      <c r="H1217" s="79">
        <v>900</v>
      </c>
      <c r="I1217" s="79">
        <v>0</v>
      </c>
      <c r="J1217" s="79">
        <f t="shared" si="45"/>
        <v>900</v>
      </c>
    </row>
    <row r="1218" spans="2:10" s="23" customFormat="1" ht="19.5" customHeight="1" x14ac:dyDescent="0.25">
      <c r="B1218" s="16">
        <v>7</v>
      </c>
      <c r="C1218" s="17">
        <v>42311901</v>
      </c>
      <c r="D1218" s="16">
        <v>1196430320</v>
      </c>
      <c r="E1218" s="19" t="s">
        <v>911</v>
      </c>
      <c r="F1218" s="16" t="s">
        <v>18</v>
      </c>
      <c r="G1218" s="21">
        <v>1</v>
      </c>
      <c r="H1218" s="79">
        <v>500</v>
      </c>
      <c r="I1218" s="79">
        <v>0</v>
      </c>
      <c r="J1218" s="79">
        <f t="shared" si="45"/>
        <v>500</v>
      </c>
    </row>
    <row r="1219" spans="2:10" s="23" customFormat="1" ht="19.5" customHeight="1" x14ac:dyDescent="0.25">
      <c r="B1219" s="16">
        <v>8</v>
      </c>
      <c r="C1219" s="17">
        <v>42311901</v>
      </c>
      <c r="D1219" s="16">
        <v>1196430330</v>
      </c>
      <c r="E1219" s="19" t="s">
        <v>912</v>
      </c>
      <c r="F1219" s="16" t="s">
        <v>18</v>
      </c>
      <c r="G1219" s="21">
        <v>1</v>
      </c>
      <c r="H1219" s="79">
        <v>500</v>
      </c>
      <c r="I1219" s="79">
        <v>0</v>
      </c>
      <c r="J1219" s="79">
        <f t="shared" si="45"/>
        <v>500</v>
      </c>
    </row>
    <row r="1220" spans="2:10" s="23" customFormat="1" ht="19.5" customHeight="1" x14ac:dyDescent="0.25">
      <c r="B1220" s="16">
        <v>9</v>
      </c>
      <c r="C1220" s="17">
        <v>42311901</v>
      </c>
      <c r="D1220" s="16">
        <v>1196430340</v>
      </c>
      <c r="E1220" s="19" t="s">
        <v>913</v>
      </c>
      <c r="F1220" s="16" t="s">
        <v>18</v>
      </c>
      <c r="G1220" s="21">
        <v>1</v>
      </c>
      <c r="H1220" s="79">
        <v>500</v>
      </c>
      <c r="I1220" s="79">
        <v>0</v>
      </c>
      <c r="J1220" s="79">
        <f t="shared" si="45"/>
        <v>500</v>
      </c>
    </row>
    <row r="1221" spans="2:10" s="23" customFormat="1" ht="19.5" customHeight="1" x14ac:dyDescent="0.25">
      <c r="B1221" s="16">
        <v>10</v>
      </c>
      <c r="C1221" s="17">
        <v>42311901</v>
      </c>
      <c r="D1221" s="16">
        <v>1196430350</v>
      </c>
      <c r="E1221" s="19" t="s">
        <v>914</v>
      </c>
      <c r="F1221" s="16" t="s">
        <v>18</v>
      </c>
      <c r="G1221" s="21">
        <v>1</v>
      </c>
      <c r="H1221" s="79">
        <v>500</v>
      </c>
      <c r="I1221" s="79">
        <v>0</v>
      </c>
      <c r="J1221" s="79">
        <f t="shared" si="45"/>
        <v>500</v>
      </c>
    </row>
    <row r="1222" spans="2:10" s="23" customFormat="1" ht="19.5" customHeight="1" x14ac:dyDescent="0.25">
      <c r="B1222" s="16">
        <v>11</v>
      </c>
      <c r="C1222" s="17">
        <v>42311901</v>
      </c>
      <c r="D1222" s="16">
        <v>1196430360</v>
      </c>
      <c r="E1222" s="19" t="s">
        <v>915</v>
      </c>
      <c r="F1222" s="16" t="s">
        <v>18</v>
      </c>
      <c r="G1222" s="21">
        <v>1</v>
      </c>
      <c r="H1222" s="79">
        <v>500</v>
      </c>
      <c r="I1222" s="79">
        <v>0</v>
      </c>
      <c r="J1222" s="79">
        <f t="shared" si="45"/>
        <v>500</v>
      </c>
    </row>
    <row r="1223" spans="2:10" s="23" customFormat="1" ht="19.5" customHeight="1" x14ac:dyDescent="0.25">
      <c r="B1223" s="16">
        <v>12</v>
      </c>
      <c r="C1223" s="17">
        <v>42311901</v>
      </c>
      <c r="D1223" s="16">
        <v>1196430385</v>
      </c>
      <c r="E1223" s="19" t="s">
        <v>916</v>
      </c>
      <c r="F1223" s="16" t="s">
        <v>18</v>
      </c>
      <c r="G1223" s="21">
        <v>1</v>
      </c>
      <c r="H1223" s="79">
        <v>500</v>
      </c>
      <c r="I1223" s="79">
        <v>0</v>
      </c>
      <c r="J1223" s="79">
        <f t="shared" si="45"/>
        <v>500</v>
      </c>
    </row>
    <row r="1224" spans="2:10" s="23" customFormat="1" ht="19.5" customHeight="1" x14ac:dyDescent="0.25">
      <c r="B1224" s="16">
        <v>13</v>
      </c>
      <c r="C1224" s="17">
        <v>42311901</v>
      </c>
      <c r="D1224" s="16">
        <v>1196430390</v>
      </c>
      <c r="E1224" s="19" t="s">
        <v>917</v>
      </c>
      <c r="F1224" s="16" t="s">
        <v>18</v>
      </c>
      <c r="G1224" s="21">
        <v>1</v>
      </c>
      <c r="H1224" s="79">
        <v>500</v>
      </c>
      <c r="I1224" s="79">
        <v>0</v>
      </c>
      <c r="J1224" s="79">
        <f t="shared" si="45"/>
        <v>500</v>
      </c>
    </row>
    <row r="1225" spans="2:10" s="23" customFormat="1" x14ac:dyDescent="0.25">
      <c r="B1225" s="227" t="s">
        <v>49</v>
      </c>
      <c r="C1225" s="227"/>
      <c r="D1225" s="227"/>
      <c r="E1225" s="227"/>
      <c r="F1225" s="21"/>
      <c r="G1225" s="21"/>
      <c r="H1225" s="79"/>
      <c r="I1225" s="79"/>
      <c r="J1225" s="82">
        <f>SUM(J1212:J1224)</f>
        <v>8900</v>
      </c>
    </row>
    <row r="1228" spans="2:10" ht="39.75" customHeight="1" x14ac:dyDescent="0.25">
      <c r="B1228" s="11" t="s">
        <v>50</v>
      </c>
      <c r="C1228" s="41">
        <v>90</v>
      </c>
      <c r="D1228" s="224" t="s">
        <v>918</v>
      </c>
      <c r="E1228" s="225"/>
      <c r="F1228" s="147">
        <v>101000000</v>
      </c>
    </row>
    <row r="1229" spans="2:10" ht="25.5" x14ac:dyDescent="0.25">
      <c r="B1229" s="11" t="s">
        <v>8</v>
      </c>
      <c r="C1229" s="11" t="s">
        <v>9</v>
      </c>
      <c r="D1229" s="11" t="s">
        <v>10</v>
      </c>
      <c r="E1229" s="45" t="s">
        <v>11</v>
      </c>
      <c r="F1229" s="11" t="s">
        <v>12</v>
      </c>
      <c r="G1229" s="88" t="s">
        <v>13</v>
      </c>
      <c r="H1229" s="37" t="s">
        <v>14</v>
      </c>
      <c r="I1229" s="37" t="s">
        <v>15</v>
      </c>
      <c r="J1229" s="37" t="s">
        <v>16</v>
      </c>
    </row>
    <row r="1230" spans="2:10" s="23" customFormat="1" ht="39.75" customHeight="1" x14ac:dyDescent="0.25">
      <c r="B1230" s="16">
        <v>1</v>
      </c>
      <c r="C1230" s="17">
        <v>42294213</v>
      </c>
      <c r="D1230" s="16">
        <v>1196490210</v>
      </c>
      <c r="E1230" s="119" t="s">
        <v>919</v>
      </c>
      <c r="F1230" s="120" t="s">
        <v>920</v>
      </c>
      <c r="G1230" s="21">
        <v>1</v>
      </c>
      <c r="H1230" s="94">
        <v>26726.399999999998</v>
      </c>
      <c r="I1230" s="95">
        <v>0</v>
      </c>
      <c r="J1230" s="96">
        <f>+I1230+H1230</f>
        <v>26726.399999999998</v>
      </c>
    </row>
    <row r="1231" spans="2:10" s="23" customFormat="1" ht="27.75" customHeight="1" x14ac:dyDescent="0.25">
      <c r="B1231" s="16">
        <v>2</v>
      </c>
      <c r="C1231" s="17">
        <v>42294213</v>
      </c>
      <c r="D1231" s="24">
        <v>1196490213</v>
      </c>
      <c r="E1231" s="119" t="s">
        <v>921</v>
      </c>
      <c r="F1231" s="120" t="s">
        <v>920</v>
      </c>
      <c r="G1231" s="21">
        <v>1</v>
      </c>
      <c r="H1231" s="94">
        <v>21860.639999999999</v>
      </c>
      <c r="I1231" s="95">
        <v>0</v>
      </c>
      <c r="J1231" s="96">
        <f>+I1231+H1231</f>
        <v>21860.639999999999</v>
      </c>
    </row>
    <row r="1232" spans="2:10" s="23" customFormat="1" ht="39.75" customHeight="1" x14ac:dyDescent="0.25">
      <c r="B1232" s="16">
        <v>3</v>
      </c>
      <c r="C1232" s="17">
        <v>42294213</v>
      </c>
      <c r="D1232" s="16">
        <v>1196490215</v>
      </c>
      <c r="E1232" s="119" t="s">
        <v>922</v>
      </c>
      <c r="F1232" s="120" t="s">
        <v>920</v>
      </c>
      <c r="G1232" s="21">
        <v>1</v>
      </c>
      <c r="H1232" s="94">
        <v>21860.639999999999</v>
      </c>
      <c r="I1232" s="95">
        <v>0</v>
      </c>
      <c r="J1232" s="96">
        <f>+I1232+H1232</f>
        <v>21860.639999999999</v>
      </c>
    </row>
    <row r="1233" spans="2:10" x14ac:dyDescent="0.25">
      <c r="B1233" s="226" t="s">
        <v>49</v>
      </c>
      <c r="C1233" s="226"/>
      <c r="D1233" s="226"/>
      <c r="E1233" s="226"/>
      <c r="F1233" s="43"/>
      <c r="G1233" s="43"/>
      <c r="H1233" s="44"/>
      <c r="I1233" s="44"/>
      <c r="J1233" s="48">
        <f>SUM(J1230:J1232)</f>
        <v>70447.679999999993</v>
      </c>
    </row>
    <row r="1236" spans="2:10" ht="27.75" customHeight="1" x14ac:dyDescent="0.25">
      <c r="B1236" s="11" t="s">
        <v>50</v>
      </c>
      <c r="C1236" s="41">
        <v>91</v>
      </c>
      <c r="D1236" s="224" t="s">
        <v>923</v>
      </c>
      <c r="E1236" s="225"/>
      <c r="F1236" s="147">
        <v>81000000</v>
      </c>
    </row>
    <row r="1237" spans="2:10" ht="25.5" x14ac:dyDescent="0.25">
      <c r="B1237" s="11" t="s">
        <v>8</v>
      </c>
      <c r="C1237" s="11" t="s">
        <v>9</v>
      </c>
      <c r="D1237" s="11" t="s">
        <v>10</v>
      </c>
      <c r="E1237" s="45" t="s">
        <v>11</v>
      </c>
      <c r="F1237" s="11" t="s">
        <v>12</v>
      </c>
      <c r="G1237" s="88" t="s">
        <v>13</v>
      </c>
      <c r="H1237" s="37" t="s">
        <v>14</v>
      </c>
      <c r="I1237" s="37" t="s">
        <v>15</v>
      </c>
      <c r="J1237" s="37" t="s">
        <v>16</v>
      </c>
    </row>
    <row r="1238" spans="2:10" s="23" customFormat="1" ht="25.5" customHeight="1" x14ac:dyDescent="0.25">
      <c r="B1238" s="16">
        <v>1</v>
      </c>
      <c r="C1238" s="38">
        <v>42312201</v>
      </c>
      <c r="D1238" s="16">
        <v>1196490050</v>
      </c>
      <c r="E1238" s="19" t="s">
        <v>924</v>
      </c>
      <c r="F1238" s="16" t="s">
        <v>18</v>
      </c>
      <c r="G1238" s="21">
        <v>1</v>
      </c>
      <c r="H1238" s="70">
        <v>11073.816000000001</v>
      </c>
      <c r="I1238" s="71">
        <v>0</v>
      </c>
      <c r="J1238" s="72">
        <f t="shared" ref="J1238:J1251" si="46">+I1238+H1238</f>
        <v>11073.816000000001</v>
      </c>
    </row>
    <row r="1239" spans="2:10" s="23" customFormat="1" ht="25.5" customHeight="1" x14ac:dyDescent="0.25">
      <c r="B1239" s="16">
        <v>2</v>
      </c>
      <c r="C1239" s="38">
        <v>42312201</v>
      </c>
      <c r="D1239" s="16">
        <v>1196490308</v>
      </c>
      <c r="E1239" s="19" t="s">
        <v>925</v>
      </c>
      <c r="F1239" s="16" t="s">
        <v>18</v>
      </c>
      <c r="G1239" s="21">
        <v>1</v>
      </c>
      <c r="H1239" s="70">
        <v>9215.8559999999998</v>
      </c>
      <c r="I1239" s="71">
        <v>0</v>
      </c>
      <c r="J1239" s="72">
        <f t="shared" si="46"/>
        <v>9215.8559999999998</v>
      </c>
    </row>
    <row r="1240" spans="2:10" s="23" customFormat="1" ht="27.75" customHeight="1" x14ac:dyDescent="0.25">
      <c r="B1240" s="16">
        <v>3</v>
      </c>
      <c r="C1240" s="38">
        <v>42312201</v>
      </c>
      <c r="D1240" s="16">
        <v>1196460687</v>
      </c>
      <c r="E1240" s="19" t="s">
        <v>926</v>
      </c>
      <c r="F1240" s="121" t="s">
        <v>18</v>
      </c>
      <c r="G1240" s="21">
        <v>1</v>
      </c>
      <c r="H1240" s="70">
        <v>53799.6</v>
      </c>
      <c r="I1240" s="71">
        <v>0</v>
      </c>
      <c r="J1240" s="72">
        <f t="shared" si="46"/>
        <v>53799.6</v>
      </c>
    </row>
    <row r="1241" spans="2:10" s="23" customFormat="1" ht="33.75" customHeight="1" x14ac:dyDescent="0.25">
      <c r="B1241" s="16">
        <v>4</v>
      </c>
      <c r="C1241" s="38">
        <v>42312201</v>
      </c>
      <c r="D1241" s="16">
        <v>1196460002</v>
      </c>
      <c r="E1241" s="19" t="s">
        <v>927</v>
      </c>
      <c r="F1241" s="16" t="s">
        <v>18</v>
      </c>
      <c r="G1241" s="21">
        <v>1</v>
      </c>
      <c r="H1241" s="70">
        <v>76541.399999999994</v>
      </c>
      <c r="I1241" s="71">
        <v>0</v>
      </c>
      <c r="J1241" s="72">
        <f t="shared" si="46"/>
        <v>76541.399999999994</v>
      </c>
    </row>
    <row r="1242" spans="2:10" s="23" customFormat="1" ht="36.75" customHeight="1" x14ac:dyDescent="0.25">
      <c r="B1242" s="16">
        <v>5</v>
      </c>
      <c r="C1242" s="38">
        <v>42312201</v>
      </c>
      <c r="D1242" s="16">
        <v>1196460001</v>
      </c>
      <c r="E1242" s="19" t="s">
        <v>928</v>
      </c>
      <c r="F1242" s="16" t="s">
        <v>18</v>
      </c>
      <c r="G1242" s="21">
        <v>1</v>
      </c>
      <c r="H1242" s="70">
        <v>76541.399999999994</v>
      </c>
      <c r="I1242" s="71">
        <v>0</v>
      </c>
      <c r="J1242" s="72">
        <f t="shared" si="46"/>
        <v>76541.399999999994</v>
      </c>
    </row>
    <row r="1243" spans="2:10" s="23" customFormat="1" ht="36" customHeight="1" x14ac:dyDescent="0.25">
      <c r="B1243" s="16">
        <v>6</v>
      </c>
      <c r="C1243" s="38">
        <v>42312201</v>
      </c>
      <c r="D1243" s="16">
        <v>1196460003</v>
      </c>
      <c r="E1243" s="19" t="s">
        <v>929</v>
      </c>
      <c r="F1243" s="16" t="s">
        <v>18</v>
      </c>
      <c r="G1243" s="21">
        <v>1</v>
      </c>
      <c r="H1243" s="70">
        <v>47127.6</v>
      </c>
      <c r="I1243" s="71">
        <v>0</v>
      </c>
      <c r="J1243" s="72">
        <f t="shared" si="46"/>
        <v>47127.6</v>
      </c>
    </row>
    <row r="1244" spans="2:10" s="23" customFormat="1" ht="45" customHeight="1" x14ac:dyDescent="0.25">
      <c r="B1244" s="16">
        <v>7</v>
      </c>
      <c r="C1244" s="38">
        <v>42312201</v>
      </c>
      <c r="D1244" s="16">
        <v>1196460420</v>
      </c>
      <c r="E1244" s="19" t="s">
        <v>930</v>
      </c>
      <c r="F1244" s="16" t="s">
        <v>18</v>
      </c>
      <c r="G1244" s="21">
        <v>1</v>
      </c>
      <c r="H1244" s="70">
        <v>47241.792000000001</v>
      </c>
      <c r="I1244" s="71">
        <v>0</v>
      </c>
      <c r="J1244" s="72">
        <f t="shared" si="46"/>
        <v>47241.792000000001</v>
      </c>
    </row>
    <row r="1245" spans="2:10" s="23" customFormat="1" ht="50.25" customHeight="1" x14ac:dyDescent="0.25">
      <c r="B1245" s="16">
        <v>8</v>
      </c>
      <c r="C1245" s="38">
        <v>42312201</v>
      </c>
      <c r="D1245" s="16">
        <v>1196460011</v>
      </c>
      <c r="E1245" s="19" t="s">
        <v>931</v>
      </c>
      <c r="F1245" s="122" t="s">
        <v>18</v>
      </c>
      <c r="G1245" s="21">
        <v>1</v>
      </c>
      <c r="H1245" s="70">
        <v>316147.20000000001</v>
      </c>
      <c r="I1245" s="71">
        <v>0</v>
      </c>
      <c r="J1245" s="72">
        <f t="shared" si="46"/>
        <v>316147.20000000001</v>
      </c>
    </row>
    <row r="1246" spans="2:10" s="23" customFormat="1" ht="45.75" customHeight="1" x14ac:dyDescent="0.25">
      <c r="B1246" s="16">
        <v>9</v>
      </c>
      <c r="C1246" s="38">
        <v>42312201</v>
      </c>
      <c r="D1246" s="16">
        <v>1196460470</v>
      </c>
      <c r="E1246" s="19" t="s">
        <v>932</v>
      </c>
      <c r="F1246" s="16" t="s">
        <v>18</v>
      </c>
      <c r="G1246" s="21">
        <v>1</v>
      </c>
      <c r="H1246" s="70">
        <v>328337.56800000003</v>
      </c>
      <c r="I1246" s="71">
        <v>0</v>
      </c>
      <c r="J1246" s="72">
        <f t="shared" si="46"/>
        <v>328337.56800000003</v>
      </c>
    </row>
    <row r="1247" spans="2:10" s="23" customFormat="1" ht="45.75" customHeight="1" x14ac:dyDescent="0.25">
      <c r="B1247" s="16">
        <v>10</v>
      </c>
      <c r="C1247" s="38">
        <v>42312201</v>
      </c>
      <c r="D1247" s="16">
        <v>1196460328</v>
      </c>
      <c r="E1247" s="19" t="s">
        <v>933</v>
      </c>
      <c r="F1247" s="122" t="s">
        <v>18</v>
      </c>
      <c r="G1247" s="21">
        <v>1</v>
      </c>
      <c r="H1247" s="70">
        <v>251640.79199999999</v>
      </c>
      <c r="I1247" s="71">
        <v>0</v>
      </c>
      <c r="J1247" s="72">
        <f t="shared" si="46"/>
        <v>251640.79199999999</v>
      </c>
    </row>
    <row r="1248" spans="2:10" s="23" customFormat="1" ht="45.75" customHeight="1" x14ac:dyDescent="0.25">
      <c r="B1248" s="16">
        <v>11</v>
      </c>
      <c r="C1248" s="38">
        <v>42312201</v>
      </c>
      <c r="D1248" s="16">
        <v>1196460465</v>
      </c>
      <c r="E1248" s="19" t="s">
        <v>934</v>
      </c>
      <c r="F1248" s="122" t="s">
        <v>18</v>
      </c>
      <c r="G1248" s="21">
        <v>1</v>
      </c>
      <c r="H1248" s="70">
        <v>288646.8</v>
      </c>
      <c r="I1248" s="71">
        <v>0</v>
      </c>
      <c r="J1248" s="72">
        <f t="shared" si="46"/>
        <v>288646.8</v>
      </c>
    </row>
    <row r="1249" spans="2:10" s="23" customFormat="1" ht="45.75" customHeight="1" x14ac:dyDescent="0.25">
      <c r="B1249" s="16">
        <v>12</v>
      </c>
      <c r="C1249" s="38">
        <v>42312201</v>
      </c>
      <c r="D1249" s="16">
        <v>1196460550</v>
      </c>
      <c r="E1249" s="19" t="s">
        <v>935</v>
      </c>
      <c r="F1249" s="16" t="s">
        <v>18</v>
      </c>
      <c r="G1249" s="21">
        <v>1</v>
      </c>
      <c r="H1249" s="70">
        <v>15758.495999999999</v>
      </c>
      <c r="I1249" s="71">
        <v>0</v>
      </c>
      <c r="J1249" s="72">
        <f t="shared" si="46"/>
        <v>15758.495999999999</v>
      </c>
    </row>
    <row r="1250" spans="2:10" s="23" customFormat="1" ht="45.75" customHeight="1" x14ac:dyDescent="0.25">
      <c r="B1250" s="16">
        <v>13</v>
      </c>
      <c r="C1250" s="38">
        <v>42312201</v>
      </c>
      <c r="D1250" s="16">
        <v>1196460405</v>
      </c>
      <c r="E1250" s="19" t="s">
        <v>936</v>
      </c>
      <c r="F1250" s="122" t="s">
        <v>18</v>
      </c>
      <c r="G1250" s="21">
        <v>1</v>
      </c>
      <c r="H1250" s="70">
        <v>25340.328000000001</v>
      </c>
      <c r="I1250" s="71">
        <v>0</v>
      </c>
      <c r="J1250" s="72">
        <f t="shared" si="46"/>
        <v>25340.328000000001</v>
      </c>
    </row>
    <row r="1251" spans="2:10" s="23" customFormat="1" ht="45.75" customHeight="1" x14ac:dyDescent="0.25">
      <c r="B1251" s="16">
        <v>14</v>
      </c>
      <c r="C1251" s="38">
        <v>42312201</v>
      </c>
      <c r="D1251" s="16">
        <v>1196460628</v>
      </c>
      <c r="E1251" s="19" t="s">
        <v>937</v>
      </c>
      <c r="F1251" s="16" t="s">
        <v>18</v>
      </c>
      <c r="G1251" s="21">
        <v>1</v>
      </c>
      <c r="H1251" s="70">
        <v>15758.495999999999</v>
      </c>
      <c r="I1251" s="71">
        <v>0</v>
      </c>
      <c r="J1251" s="72">
        <f t="shared" si="46"/>
        <v>15758.495999999999</v>
      </c>
    </row>
    <row r="1252" spans="2:10" x14ac:dyDescent="0.25">
      <c r="B1252" s="226" t="s">
        <v>49</v>
      </c>
      <c r="C1252" s="226"/>
      <c r="D1252" s="226"/>
      <c r="E1252" s="226"/>
      <c r="F1252" s="43"/>
      <c r="G1252" s="43"/>
      <c r="H1252" s="44"/>
      <c r="I1252" s="44"/>
      <c r="J1252" s="48">
        <f>SUM(J1238:J1251)</f>
        <v>1563171.1440000001</v>
      </c>
    </row>
    <row r="1255" spans="2:10" ht="37.5" customHeight="1" x14ac:dyDescent="0.25">
      <c r="B1255" s="11" t="s">
        <v>50</v>
      </c>
      <c r="C1255" s="41">
        <v>92</v>
      </c>
      <c r="D1255" s="222" t="s">
        <v>938</v>
      </c>
      <c r="E1255" s="223"/>
      <c r="F1255" s="149">
        <v>1636742800</v>
      </c>
    </row>
    <row r="1256" spans="2:10" ht="25.5" x14ac:dyDescent="0.25">
      <c r="B1256" s="11" t="s">
        <v>8</v>
      </c>
      <c r="C1256" s="11" t="s">
        <v>9</v>
      </c>
      <c r="D1256" s="11" t="s">
        <v>10</v>
      </c>
      <c r="E1256" s="45" t="s">
        <v>11</v>
      </c>
      <c r="F1256" s="11" t="s">
        <v>12</v>
      </c>
      <c r="G1256" s="88" t="s">
        <v>13</v>
      </c>
      <c r="H1256" s="37" t="s">
        <v>14</v>
      </c>
      <c r="I1256" s="37" t="s">
        <v>15</v>
      </c>
      <c r="J1256" s="37" t="s">
        <v>16</v>
      </c>
    </row>
    <row r="1257" spans="2:10" s="23" customFormat="1" ht="42.75" customHeight="1" x14ac:dyDescent="0.25">
      <c r="B1257" s="16">
        <v>1</v>
      </c>
      <c r="C1257" s="38">
        <v>42312201</v>
      </c>
      <c r="D1257" s="16">
        <v>1196460276</v>
      </c>
      <c r="E1257" s="19" t="s">
        <v>939</v>
      </c>
      <c r="F1257" s="16" t="s">
        <v>18</v>
      </c>
      <c r="G1257" s="21">
        <v>1</v>
      </c>
      <c r="H1257" s="70">
        <v>71312.799999999988</v>
      </c>
      <c r="I1257" s="71">
        <v>0</v>
      </c>
      <c r="J1257" s="72">
        <f t="shared" ref="J1257:J1320" si="47">+I1257+H1257</f>
        <v>71312.799999999988</v>
      </c>
    </row>
    <row r="1258" spans="2:10" s="23" customFormat="1" ht="26.25" customHeight="1" x14ac:dyDescent="0.25">
      <c r="B1258" s="16">
        <v>2</v>
      </c>
      <c r="C1258" s="38">
        <v>42312201</v>
      </c>
      <c r="D1258" s="16">
        <v>1196490705</v>
      </c>
      <c r="E1258" s="19" t="s">
        <v>940</v>
      </c>
      <c r="F1258" s="16" t="s">
        <v>18</v>
      </c>
      <c r="G1258" s="21">
        <v>1</v>
      </c>
      <c r="H1258" s="70">
        <v>102000</v>
      </c>
      <c r="I1258" s="71">
        <v>0</v>
      </c>
      <c r="J1258" s="72">
        <f t="shared" si="47"/>
        <v>102000</v>
      </c>
    </row>
    <row r="1259" spans="2:10" s="23" customFormat="1" ht="45" customHeight="1" x14ac:dyDescent="0.25">
      <c r="B1259" s="16">
        <v>3</v>
      </c>
      <c r="C1259" s="38">
        <v>42312201</v>
      </c>
      <c r="D1259" s="16">
        <v>1196460691</v>
      </c>
      <c r="E1259" s="19" t="s">
        <v>941</v>
      </c>
      <c r="F1259" s="16" t="s">
        <v>18</v>
      </c>
      <c r="G1259" s="21">
        <v>1</v>
      </c>
      <c r="H1259" s="70">
        <v>65746.8</v>
      </c>
      <c r="I1259" s="71">
        <v>0</v>
      </c>
      <c r="J1259" s="72">
        <f t="shared" si="47"/>
        <v>65746.8</v>
      </c>
    </row>
    <row r="1260" spans="2:10" s="23" customFormat="1" ht="76.5" customHeight="1" x14ac:dyDescent="0.25">
      <c r="B1260" s="16">
        <v>4</v>
      </c>
      <c r="C1260" s="38">
        <v>42312201</v>
      </c>
      <c r="D1260" s="16">
        <v>1196460371</v>
      </c>
      <c r="E1260" s="19" t="s">
        <v>942</v>
      </c>
      <c r="F1260" s="16" t="s">
        <v>18</v>
      </c>
      <c r="G1260" s="21">
        <v>1</v>
      </c>
      <c r="H1260" s="70">
        <v>26266.799999999999</v>
      </c>
      <c r="I1260" s="71">
        <v>0</v>
      </c>
      <c r="J1260" s="72">
        <f t="shared" si="47"/>
        <v>26266.799999999999</v>
      </c>
    </row>
    <row r="1261" spans="2:10" s="23" customFormat="1" ht="76.5" customHeight="1" x14ac:dyDescent="0.25">
      <c r="B1261" s="16">
        <v>5</v>
      </c>
      <c r="C1261" s="38">
        <v>42312201</v>
      </c>
      <c r="D1261" s="16">
        <v>1196460372</v>
      </c>
      <c r="E1261" s="19" t="s">
        <v>943</v>
      </c>
      <c r="F1261" s="16" t="s">
        <v>18</v>
      </c>
      <c r="G1261" s="21">
        <v>1</v>
      </c>
      <c r="H1261" s="70">
        <v>53701.128000000004</v>
      </c>
      <c r="I1261" s="71">
        <v>0</v>
      </c>
      <c r="J1261" s="72">
        <f t="shared" si="47"/>
        <v>53701.128000000004</v>
      </c>
    </row>
    <row r="1262" spans="2:10" s="23" customFormat="1" ht="65.25" customHeight="1" x14ac:dyDescent="0.25">
      <c r="B1262" s="16">
        <v>6</v>
      </c>
      <c r="C1262" s="38">
        <v>42312201</v>
      </c>
      <c r="D1262" s="16">
        <v>1196460540</v>
      </c>
      <c r="E1262" s="19" t="s">
        <v>944</v>
      </c>
      <c r="F1262" s="16" t="s">
        <v>18</v>
      </c>
      <c r="G1262" s="21">
        <v>1</v>
      </c>
      <c r="H1262" s="70">
        <v>15758.495999999999</v>
      </c>
      <c r="I1262" s="71">
        <v>0</v>
      </c>
      <c r="J1262" s="72">
        <f t="shared" si="47"/>
        <v>15758.495999999999</v>
      </c>
    </row>
    <row r="1263" spans="2:10" s="23" customFormat="1" ht="66.75" customHeight="1" x14ac:dyDescent="0.25">
      <c r="B1263" s="16">
        <v>7</v>
      </c>
      <c r="C1263" s="38">
        <v>42312201</v>
      </c>
      <c r="D1263" s="16">
        <v>1196460042</v>
      </c>
      <c r="E1263" s="19" t="s">
        <v>945</v>
      </c>
      <c r="F1263" s="16" t="s">
        <v>18</v>
      </c>
      <c r="G1263" s="21">
        <v>1</v>
      </c>
      <c r="H1263" s="70">
        <v>6902</v>
      </c>
      <c r="I1263" s="71">
        <v>0</v>
      </c>
      <c r="J1263" s="72">
        <f t="shared" si="47"/>
        <v>6902</v>
      </c>
    </row>
    <row r="1264" spans="2:10" s="23" customFormat="1" ht="57.75" customHeight="1" x14ac:dyDescent="0.25">
      <c r="B1264" s="16">
        <v>8</v>
      </c>
      <c r="C1264" s="38">
        <v>42312201</v>
      </c>
      <c r="D1264" s="16">
        <v>1196460530</v>
      </c>
      <c r="E1264" s="19" t="s">
        <v>946</v>
      </c>
      <c r="F1264" s="16" t="s">
        <v>18</v>
      </c>
      <c r="G1264" s="21">
        <v>1</v>
      </c>
      <c r="H1264" s="70">
        <v>7039.6559999999999</v>
      </c>
      <c r="I1264" s="71">
        <v>0</v>
      </c>
      <c r="J1264" s="72">
        <f t="shared" si="47"/>
        <v>7039.6559999999999</v>
      </c>
    </row>
    <row r="1265" spans="2:10" s="23" customFormat="1" ht="41.25" customHeight="1" x14ac:dyDescent="0.25">
      <c r="B1265" s="16">
        <v>9</v>
      </c>
      <c r="C1265" s="38">
        <v>42312201</v>
      </c>
      <c r="D1265" s="16">
        <v>1196460080</v>
      </c>
      <c r="E1265" s="19" t="s">
        <v>947</v>
      </c>
      <c r="F1265" s="16" t="s">
        <v>18</v>
      </c>
      <c r="G1265" s="21">
        <v>1</v>
      </c>
      <c r="H1265" s="70">
        <v>7039.2</v>
      </c>
      <c r="I1265" s="71">
        <v>0</v>
      </c>
      <c r="J1265" s="72">
        <f t="shared" si="47"/>
        <v>7039.2</v>
      </c>
    </row>
    <row r="1266" spans="2:10" s="23" customFormat="1" ht="48" customHeight="1" x14ac:dyDescent="0.25">
      <c r="B1266" s="16">
        <v>10</v>
      </c>
      <c r="C1266" s="38">
        <v>42312201</v>
      </c>
      <c r="D1266" s="16">
        <v>1196460683</v>
      </c>
      <c r="E1266" s="19" t="s">
        <v>948</v>
      </c>
      <c r="F1266" s="16" t="s">
        <v>18</v>
      </c>
      <c r="G1266" s="21">
        <v>1</v>
      </c>
      <c r="H1266" s="70">
        <v>15117.335999999999</v>
      </c>
      <c r="I1266" s="71">
        <v>0</v>
      </c>
      <c r="J1266" s="72">
        <f t="shared" si="47"/>
        <v>15117.335999999999</v>
      </c>
    </row>
    <row r="1267" spans="2:10" s="23" customFormat="1" ht="48" customHeight="1" x14ac:dyDescent="0.25">
      <c r="B1267" s="16">
        <v>11</v>
      </c>
      <c r="C1267" s="38">
        <v>42312201</v>
      </c>
      <c r="D1267" s="16">
        <v>1196460209</v>
      </c>
      <c r="E1267" s="19" t="s">
        <v>949</v>
      </c>
      <c r="F1267" s="16" t="s">
        <v>18</v>
      </c>
      <c r="G1267" s="21">
        <v>1</v>
      </c>
      <c r="H1267" s="70">
        <v>8896</v>
      </c>
      <c r="I1267" s="71">
        <v>0</v>
      </c>
      <c r="J1267" s="72">
        <f t="shared" si="47"/>
        <v>8896</v>
      </c>
    </row>
    <row r="1268" spans="2:10" s="23" customFormat="1" ht="48" customHeight="1" x14ac:dyDescent="0.25">
      <c r="B1268" s="16">
        <v>12</v>
      </c>
      <c r="C1268" s="38">
        <v>42312201</v>
      </c>
      <c r="D1268" s="16">
        <v>1196460211</v>
      </c>
      <c r="E1268" s="19" t="s">
        <v>950</v>
      </c>
      <c r="F1268" s="16" t="s">
        <v>18</v>
      </c>
      <c r="G1268" s="21">
        <v>1</v>
      </c>
      <c r="H1268" s="70">
        <v>19873.151999999998</v>
      </c>
      <c r="I1268" s="71">
        <v>0</v>
      </c>
      <c r="J1268" s="72">
        <f t="shared" si="47"/>
        <v>19873.151999999998</v>
      </c>
    </row>
    <row r="1269" spans="2:10" s="23" customFormat="1" ht="48" customHeight="1" x14ac:dyDescent="0.25">
      <c r="B1269" s="16">
        <v>13</v>
      </c>
      <c r="C1269" s="38">
        <v>42312201</v>
      </c>
      <c r="D1269" s="16">
        <v>1196460210</v>
      </c>
      <c r="E1269" s="19" t="s">
        <v>951</v>
      </c>
      <c r="F1269" s="16" t="s">
        <v>18</v>
      </c>
      <c r="G1269" s="21">
        <v>1</v>
      </c>
      <c r="H1269" s="70">
        <v>15945.599999999999</v>
      </c>
      <c r="I1269" s="71">
        <v>0</v>
      </c>
      <c r="J1269" s="72">
        <f t="shared" si="47"/>
        <v>15945.599999999999</v>
      </c>
    </row>
    <row r="1270" spans="2:10" s="23" customFormat="1" ht="48" customHeight="1" x14ac:dyDescent="0.25">
      <c r="B1270" s="16">
        <v>14</v>
      </c>
      <c r="C1270" s="38">
        <v>42312201</v>
      </c>
      <c r="D1270" s="16">
        <v>1196460212</v>
      </c>
      <c r="E1270" s="19" t="s">
        <v>952</v>
      </c>
      <c r="F1270" s="16" t="s">
        <v>18</v>
      </c>
      <c r="G1270" s="21">
        <v>1</v>
      </c>
      <c r="H1270" s="70">
        <v>19873.151999999998</v>
      </c>
      <c r="I1270" s="71">
        <v>0</v>
      </c>
      <c r="J1270" s="72">
        <f t="shared" si="47"/>
        <v>19873.151999999998</v>
      </c>
    </row>
    <row r="1271" spans="2:10" s="23" customFormat="1" ht="48" customHeight="1" x14ac:dyDescent="0.25">
      <c r="B1271" s="16">
        <v>15</v>
      </c>
      <c r="C1271" s="38">
        <v>42312201</v>
      </c>
      <c r="D1271" s="16">
        <v>1196460270</v>
      </c>
      <c r="E1271" s="19" t="s">
        <v>953</v>
      </c>
      <c r="F1271" s="16" t="s">
        <v>18</v>
      </c>
      <c r="G1271" s="21">
        <v>1</v>
      </c>
      <c r="H1271" s="70">
        <v>7039.6559999999999</v>
      </c>
      <c r="I1271" s="71">
        <v>0</v>
      </c>
      <c r="J1271" s="72">
        <f t="shared" si="47"/>
        <v>7039.6559999999999</v>
      </c>
    </row>
    <row r="1272" spans="2:10" s="23" customFormat="1" ht="48" customHeight="1" x14ac:dyDescent="0.25">
      <c r="B1272" s="16">
        <v>16</v>
      </c>
      <c r="C1272" s="38">
        <v>42312201</v>
      </c>
      <c r="D1272" s="16">
        <v>1196460206</v>
      </c>
      <c r="E1272" s="19" t="s">
        <v>954</v>
      </c>
      <c r="F1272" s="16" t="s">
        <v>18</v>
      </c>
      <c r="G1272" s="21">
        <v>1</v>
      </c>
      <c r="H1272" s="70">
        <v>7629.3360000000002</v>
      </c>
      <c r="I1272" s="71">
        <v>0</v>
      </c>
      <c r="J1272" s="72">
        <f t="shared" si="47"/>
        <v>7629.3360000000002</v>
      </c>
    </row>
    <row r="1273" spans="2:10" s="23" customFormat="1" ht="48" customHeight="1" x14ac:dyDescent="0.25">
      <c r="B1273" s="16">
        <v>17</v>
      </c>
      <c r="C1273" s="38">
        <v>42312201</v>
      </c>
      <c r="D1273" s="16">
        <v>1196460373</v>
      </c>
      <c r="E1273" s="19" t="s">
        <v>955</v>
      </c>
      <c r="F1273" s="16" t="s">
        <v>18</v>
      </c>
      <c r="G1273" s="21">
        <v>1</v>
      </c>
      <c r="H1273" s="70">
        <v>8394.0479999999989</v>
      </c>
      <c r="I1273" s="71">
        <v>0</v>
      </c>
      <c r="J1273" s="72">
        <f t="shared" si="47"/>
        <v>8394.0479999999989</v>
      </c>
    </row>
    <row r="1274" spans="2:10" s="23" customFormat="1" ht="48" customHeight="1" x14ac:dyDescent="0.25">
      <c r="B1274" s="16">
        <v>18</v>
      </c>
      <c r="C1274" s="38">
        <v>42312201</v>
      </c>
      <c r="D1274" s="16">
        <v>1196460377</v>
      </c>
      <c r="E1274" s="19" t="s">
        <v>956</v>
      </c>
      <c r="F1274" s="16" t="s">
        <v>18</v>
      </c>
      <c r="G1274" s="21">
        <v>1</v>
      </c>
      <c r="H1274" s="70">
        <v>8394.0479999999989</v>
      </c>
      <c r="I1274" s="71">
        <v>0</v>
      </c>
      <c r="J1274" s="72">
        <f t="shared" si="47"/>
        <v>8394.0479999999989</v>
      </c>
    </row>
    <row r="1275" spans="2:10" s="23" customFormat="1" ht="48" customHeight="1" x14ac:dyDescent="0.25">
      <c r="B1275" s="16">
        <v>19</v>
      </c>
      <c r="C1275" s="38">
        <v>42312201</v>
      </c>
      <c r="D1275" s="16">
        <v>1196460310</v>
      </c>
      <c r="E1275" s="19" t="s">
        <v>957</v>
      </c>
      <c r="F1275" s="16" t="s">
        <v>18</v>
      </c>
      <c r="G1275" s="21">
        <v>1</v>
      </c>
      <c r="H1275" s="70">
        <v>11147.76</v>
      </c>
      <c r="I1275" s="71">
        <v>0</v>
      </c>
      <c r="J1275" s="72">
        <f t="shared" si="47"/>
        <v>11147.76</v>
      </c>
    </row>
    <row r="1276" spans="2:10" s="23" customFormat="1" ht="48" customHeight="1" x14ac:dyDescent="0.25">
      <c r="B1276" s="16">
        <v>20</v>
      </c>
      <c r="C1276" s="38">
        <v>42312201</v>
      </c>
      <c r="D1276" s="16">
        <v>1196460330</v>
      </c>
      <c r="E1276" s="19" t="s">
        <v>958</v>
      </c>
      <c r="F1276" s="16" t="s">
        <v>18</v>
      </c>
      <c r="G1276" s="21">
        <v>1</v>
      </c>
      <c r="H1276" s="70">
        <v>14666.183999999999</v>
      </c>
      <c r="I1276" s="71">
        <v>0</v>
      </c>
      <c r="J1276" s="72">
        <f t="shared" si="47"/>
        <v>14666.183999999999</v>
      </c>
    </row>
    <row r="1277" spans="2:10" s="23" customFormat="1" ht="48" customHeight="1" x14ac:dyDescent="0.25">
      <c r="B1277" s="16">
        <v>21</v>
      </c>
      <c r="C1277" s="38">
        <v>42312201</v>
      </c>
      <c r="D1277" s="16">
        <v>1196460345</v>
      </c>
      <c r="E1277" s="19" t="s">
        <v>959</v>
      </c>
      <c r="F1277" s="16" t="s">
        <v>18</v>
      </c>
      <c r="G1277" s="21">
        <v>1</v>
      </c>
      <c r="H1277" s="70">
        <v>14666.183999999999</v>
      </c>
      <c r="I1277" s="71">
        <v>0</v>
      </c>
      <c r="J1277" s="72">
        <f t="shared" si="47"/>
        <v>14666.183999999999</v>
      </c>
    </row>
    <row r="1278" spans="2:10" s="23" customFormat="1" ht="48" customHeight="1" x14ac:dyDescent="0.25">
      <c r="B1278" s="16">
        <v>22</v>
      </c>
      <c r="C1278" s="38">
        <v>42312201</v>
      </c>
      <c r="D1278" s="16">
        <v>1196460043</v>
      </c>
      <c r="E1278" s="19" t="s">
        <v>960</v>
      </c>
      <c r="F1278" s="16" t="s">
        <v>18</v>
      </c>
      <c r="G1278" s="21">
        <v>1</v>
      </c>
      <c r="H1278" s="70">
        <v>7040</v>
      </c>
      <c r="I1278" s="71">
        <v>0</v>
      </c>
      <c r="J1278" s="72">
        <f t="shared" si="47"/>
        <v>7040</v>
      </c>
    </row>
    <row r="1279" spans="2:10" s="23" customFormat="1" ht="50.25" customHeight="1" x14ac:dyDescent="0.25">
      <c r="B1279" s="16">
        <v>23</v>
      </c>
      <c r="C1279" s="38">
        <v>42312201</v>
      </c>
      <c r="D1279" s="16">
        <v>1196460032</v>
      </c>
      <c r="E1279" s="19" t="s">
        <v>961</v>
      </c>
      <c r="F1279" s="16" t="s">
        <v>18</v>
      </c>
      <c r="G1279" s="21">
        <v>1</v>
      </c>
      <c r="H1279" s="70">
        <v>7629.3360000000002</v>
      </c>
      <c r="I1279" s="71">
        <v>0</v>
      </c>
      <c r="J1279" s="72">
        <f t="shared" si="47"/>
        <v>7629.3360000000002</v>
      </c>
    </row>
    <row r="1280" spans="2:10" s="23" customFormat="1" ht="50.25" customHeight="1" x14ac:dyDescent="0.25">
      <c r="B1280" s="16">
        <v>24</v>
      </c>
      <c r="C1280" s="38">
        <v>42312201</v>
      </c>
      <c r="D1280" s="16">
        <v>1196460340</v>
      </c>
      <c r="E1280" s="19" t="s">
        <v>962</v>
      </c>
      <c r="F1280" s="16" t="s">
        <v>18</v>
      </c>
      <c r="G1280" s="21">
        <v>1</v>
      </c>
      <c r="H1280" s="70">
        <v>14666.183999999999</v>
      </c>
      <c r="I1280" s="71">
        <v>0</v>
      </c>
      <c r="J1280" s="72">
        <f t="shared" si="47"/>
        <v>14666.183999999999</v>
      </c>
    </row>
    <row r="1281" spans="2:10" s="23" customFormat="1" ht="50.25" customHeight="1" x14ac:dyDescent="0.25">
      <c r="B1281" s="16">
        <v>25</v>
      </c>
      <c r="C1281" s="38">
        <v>42312201</v>
      </c>
      <c r="D1281" s="16">
        <v>1196460350</v>
      </c>
      <c r="E1281" s="19" t="s">
        <v>963</v>
      </c>
      <c r="F1281" s="16" t="s">
        <v>18</v>
      </c>
      <c r="G1281" s="21">
        <v>1</v>
      </c>
      <c r="H1281" s="70">
        <v>14666.183999999999</v>
      </c>
      <c r="I1281" s="71">
        <v>0</v>
      </c>
      <c r="J1281" s="72">
        <f t="shared" si="47"/>
        <v>14666.183999999999</v>
      </c>
    </row>
    <row r="1282" spans="2:10" s="23" customFormat="1" ht="50.25" customHeight="1" x14ac:dyDescent="0.25">
      <c r="B1282" s="16">
        <v>26</v>
      </c>
      <c r="C1282" s="38">
        <v>42312201</v>
      </c>
      <c r="D1282" s="16">
        <v>1196460207</v>
      </c>
      <c r="E1282" s="19" t="s">
        <v>964</v>
      </c>
      <c r="F1282" s="122" t="s">
        <v>18</v>
      </c>
      <c r="G1282" s="21">
        <v>1</v>
      </c>
      <c r="H1282" s="70">
        <v>55495.44</v>
      </c>
      <c r="I1282" s="71">
        <v>0</v>
      </c>
      <c r="J1282" s="72">
        <f t="shared" si="47"/>
        <v>55495.44</v>
      </c>
    </row>
    <row r="1283" spans="2:10" s="23" customFormat="1" ht="50.25" customHeight="1" x14ac:dyDescent="0.25">
      <c r="B1283" s="16">
        <v>27</v>
      </c>
      <c r="C1283" s="38">
        <v>42312201</v>
      </c>
      <c r="D1283" s="16">
        <v>1196460370</v>
      </c>
      <c r="E1283" s="19" t="s">
        <v>965</v>
      </c>
      <c r="F1283" s="16" t="s">
        <v>18</v>
      </c>
      <c r="G1283" s="21">
        <v>1</v>
      </c>
      <c r="H1283" s="70">
        <v>33545.304000000004</v>
      </c>
      <c r="I1283" s="71">
        <v>0</v>
      </c>
      <c r="J1283" s="72">
        <f t="shared" si="47"/>
        <v>33545.304000000004</v>
      </c>
    </row>
    <row r="1284" spans="2:10" s="23" customFormat="1" ht="50.25" customHeight="1" x14ac:dyDescent="0.25">
      <c r="B1284" s="16">
        <v>28</v>
      </c>
      <c r="C1284" s="38">
        <v>42312201</v>
      </c>
      <c r="D1284" s="16">
        <v>1196460360</v>
      </c>
      <c r="E1284" s="19" t="s">
        <v>966</v>
      </c>
      <c r="F1284" s="122" t="s">
        <v>18</v>
      </c>
      <c r="G1284" s="21">
        <v>1</v>
      </c>
      <c r="H1284" s="70">
        <v>31769.712</v>
      </c>
      <c r="I1284" s="71">
        <v>0</v>
      </c>
      <c r="J1284" s="72">
        <f t="shared" si="47"/>
        <v>31769.712</v>
      </c>
    </row>
    <row r="1285" spans="2:10" s="23" customFormat="1" ht="50.25" customHeight="1" x14ac:dyDescent="0.25">
      <c r="B1285" s="16">
        <v>29</v>
      </c>
      <c r="C1285" s="38">
        <v>42312201</v>
      </c>
      <c r="D1285" s="16">
        <v>1196460335</v>
      </c>
      <c r="E1285" s="19" t="s">
        <v>967</v>
      </c>
      <c r="F1285" s="16" t="s">
        <v>18</v>
      </c>
      <c r="G1285" s="21">
        <v>1</v>
      </c>
      <c r="H1285" s="70">
        <v>6902.0640000000003</v>
      </c>
      <c r="I1285" s="71">
        <v>0</v>
      </c>
      <c r="J1285" s="72">
        <f t="shared" si="47"/>
        <v>6902.0640000000003</v>
      </c>
    </row>
    <row r="1286" spans="2:10" s="23" customFormat="1" ht="50.25" customHeight="1" x14ac:dyDescent="0.25">
      <c r="B1286" s="16">
        <v>30</v>
      </c>
      <c r="C1286" s="38">
        <v>42312201</v>
      </c>
      <c r="D1286" s="16">
        <v>1196460275</v>
      </c>
      <c r="E1286" s="19" t="s">
        <v>968</v>
      </c>
      <c r="F1286" s="16" t="s">
        <v>18</v>
      </c>
      <c r="G1286" s="21">
        <v>1</v>
      </c>
      <c r="H1286" s="70">
        <v>7039.6559999999999</v>
      </c>
      <c r="I1286" s="71">
        <v>0</v>
      </c>
      <c r="J1286" s="72">
        <f t="shared" si="47"/>
        <v>7039.6559999999999</v>
      </c>
    </row>
    <row r="1287" spans="2:10" s="23" customFormat="1" ht="50.25" customHeight="1" x14ac:dyDescent="0.25">
      <c r="B1287" s="16">
        <v>31</v>
      </c>
      <c r="C1287" s="38">
        <v>42312201</v>
      </c>
      <c r="D1287" s="16">
        <v>1196460274</v>
      </c>
      <c r="E1287" s="19" t="s">
        <v>969</v>
      </c>
      <c r="F1287" s="16" t="s">
        <v>18</v>
      </c>
      <c r="G1287" s="21">
        <v>1</v>
      </c>
      <c r="H1287" s="70">
        <v>7039.6559999999999</v>
      </c>
      <c r="I1287" s="71">
        <v>0</v>
      </c>
      <c r="J1287" s="72">
        <f t="shared" si="47"/>
        <v>7039.6559999999999</v>
      </c>
    </row>
    <row r="1288" spans="2:10" s="23" customFormat="1" ht="50.25" customHeight="1" x14ac:dyDescent="0.25">
      <c r="B1288" s="16">
        <v>32</v>
      </c>
      <c r="C1288" s="38">
        <v>42312201</v>
      </c>
      <c r="D1288" s="16">
        <v>1196460680</v>
      </c>
      <c r="E1288" s="19" t="s">
        <v>970</v>
      </c>
      <c r="F1288" s="16" t="s">
        <v>18</v>
      </c>
      <c r="G1288" s="21">
        <v>1</v>
      </c>
      <c r="H1288" s="70">
        <v>11226.384</v>
      </c>
      <c r="I1288" s="71">
        <v>0</v>
      </c>
      <c r="J1288" s="72">
        <f t="shared" si="47"/>
        <v>11226.384</v>
      </c>
    </row>
    <row r="1289" spans="2:10" s="23" customFormat="1" ht="50.25" customHeight="1" x14ac:dyDescent="0.25">
      <c r="B1289" s="16">
        <v>33</v>
      </c>
      <c r="C1289" s="38">
        <v>42312201</v>
      </c>
      <c r="D1289" s="16">
        <v>1196460208</v>
      </c>
      <c r="E1289" s="19" t="s">
        <v>971</v>
      </c>
      <c r="F1289" s="16" t="s">
        <v>18</v>
      </c>
      <c r="G1289" s="21">
        <v>1</v>
      </c>
      <c r="H1289" s="70">
        <v>11082.24</v>
      </c>
      <c r="I1289" s="71">
        <v>0</v>
      </c>
      <c r="J1289" s="72">
        <f t="shared" si="47"/>
        <v>11082.24</v>
      </c>
    </row>
    <row r="1290" spans="2:10" s="23" customFormat="1" ht="50.25" customHeight="1" x14ac:dyDescent="0.25">
      <c r="B1290" s="16">
        <v>34</v>
      </c>
      <c r="C1290" s="38">
        <v>42312201</v>
      </c>
      <c r="D1290" s="16">
        <v>1196460689</v>
      </c>
      <c r="E1290" s="19" t="s">
        <v>972</v>
      </c>
      <c r="F1290" s="16" t="s">
        <v>18</v>
      </c>
      <c r="G1290" s="21">
        <v>1</v>
      </c>
      <c r="H1290" s="70">
        <v>11082.24</v>
      </c>
      <c r="I1290" s="71">
        <v>0</v>
      </c>
      <c r="J1290" s="72">
        <f t="shared" si="47"/>
        <v>11082.24</v>
      </c>
    </row>
    <row r="1291" spans="2:10" s="23" customFormat="1" ht="50.25" customHeight="1" x14ac:dyDescent="0.25">
      <c r="B1291" s="16">
        <v>35</v>
      </c>
      <c r="C1291" s="38">
        <v>42312201</v>
      </c>
      <c r="D1291" s="16">
        <v>1196460710</v>
      </c>
      <c r="E1291" s="19" t="s">
        <v>973</v>
      </c>
      <c r="F1291" s="16" t="s">
        <v>18</v>
      </c>
      <c r="G1291" s="21">
        <v>1</v>
      </c>
      <c r="H1291" s="70">
        <v>11082.24</v>
      </c>
      <c r="I1291" s="71">
        <v>0</v>
      </c>
      <c r="J1291" s="72">
        <f t="shared" si="47"/>
        <v>11082.24</v>
      </c>
    </row>
    <row r="1292" spans="2:10" s="23" customFormat="1" ht="50.25" customHeight="1" x14ac:dyDescent="0.25">
      <c r="B1292" s="16">
        <v>36</v>
      </c>
      <c r="C1292" s="38">
        <v>42312201</v>
      </c>
      <c r="D1292" s="16">
        <v>1196460700</v>
      </c>
      <c r="E1292" s="19" t="s">
        <v>974</v>
      </c>
      <c r="F1292" s="16" t="s">
        <v>18</v>
      </c>
      <c r="G1292" s="21">
        <v>1</v>
      </c>
      <c r="H1292" s="70">
        <v>11082.24</v>
      </c>
      <c r="I1292" s="71">
        <v>0</v>
      </c>
      <c r="J1292" s="72">
        <f t="shared" si="47"/>
        <v>11082.24</v>
      </c>
    </row>
    <row r="1293" spans="2:10" s="23" customFormat="1" ht="50.25" customHeight="1" x14ac:dyDescent="0.25">
      <c r="B1293" s="16">
        <v>37</v>
      </c>
      <c r="C1293" s="38">
        <v>42312201</v>
      </c>
      <c r="D1293" s="16">
        <v>1196460682</v>
      </c>
      <c r="E1293" s="19" t="s">
        <v>975</v>
      </c>
      <c r="F1293" s="16" t="s">
        <v>18</v>
      </c>
      <c r="G1293" s="21">
        <v>1</v>
      </c>
      <c r="H1293" s="70">
        <v>11082.24</v>
      </c>
      <c r="I1293" s="71">
        <v>0</v>
      </c>
      <c r="J1293" s="72">
        <f t="shared" si="47"/>
        <v>11082.24</v>
      </c>
    </row>
    <row r="1294" spans="2:10" s="23" customFormat="1" ht="50.25" customHeight="1" x14ac:dyDescent="0.25">
      <c r="B1294" s="16">
        <v>38</v>
      </c>
      <c r="C1294" s="38">
        <v>42312201</v>
      </c>
      <c r="D1294" s="16">
        <v>1196460681</v>
      </c>
      <c r="E1294" s="19" t="s">
        <v>976</v>
      </c>
      <c r="F1294" s="16" t="s">
        <v>18</v>
      </c>
      <c r="G1294" s="21">
        <v>1</v>
      </c>
      <c r="H1294" s="70">
        <v>10074.168</v>
      </c>
      <c r="I1294" s="71">
        <v>0</v>
      </c>
      <c r="J1294" s="72">
        <f t="shared" si="47"/>
        <v>10074.168</v>
      </c>
    </row>
    <row r="1295" spans="2:10" s="23" customFormat="1" ht="50.25" customHeight="1" x14ac:dyDescent="0.25">
      <c r="B1295" s="16">
        <v>39</v>
      </c>
      <c r="C1295" s="38">
        <v>42312201</v>
      </c>
      <c r="D1295" s="16">
        <v>1196460670</v>
      </c>
      <c r="E1295" s="19" t="s">
        <v>977</v>
      </c>
      <c r="F1295" s="16" t="s">
        <v>18</v>
      </c>
      <c r="G1295" s="21">
        <v>1</v>
      </c>
      <c r="H1295" s="70">
        <v>11226.384</v>
      </c>
      <c r="I1295" s="71">
        <v>0</v>
      </c>
      <c r="J1295" s="72">
        <f t="shared" si="47"/>
        <v>11226.384</v>
      </c>
    </row>
    <row r="1296" spans="2:10" s="23" customFormat="1" ht="64.5" customHeight="1" x14ac:dyDescent="0.25">
      <c r="B1296" s="16">
        <v>40</v>
      </c>
      <c r="C1296" s="38">
        <v>42312201</v>
      </c>
      <c r="D1296" s="16">
        <v>1196460073</v>
      </c>
      <c r="E1296" s="19" t="s">
        <v>978</v>
      </c>
      <c r="F1296" s="16" t="s">
        <v>18</v>
      </c>
      <c r="G1296" s="21">
        <v>1</v>
      </c>
      <c r="H1296" s="70">
        <v>70401.240000000005</v>
      </c>
      <c r="I1296" s="71">
        <v>0</v>
      </c>
      <c r="J1296" s="72">
        <f t="shared" si="47"/>
        <v>70401.240000000005</v>
      </c>
    </row>
    <row r="1297" spans="2:10" s="23" customFormat="1" ht="50.25" customHeight="1" x14ac:dyDescent="0.25">
      <c r="B1297" s="16">
        <v>41</v>
      </c>
      <c r="C1297" s="38">
        <v>42312201</v>
      </c>
      <c r="D1297" s="16">
        <v>1196460737</v>
      </c>
      <c r="E1297" s="19" t="s">
        <v>979</v>
      </c>
      <c r="F1297" s="16" t="s">
        <v>18</v>
      </c>
      <c r="G1297" s="21">
        <v>1</v>
      </c>
      <c r="H1297" s="70">
        <v>53832.167999999998</v>
      </c>
      <c r="I1297" s="71">
        <v>0</v>
      </c>
      <c r="J1297" s="72">
        <f t="shared" si="47"/>
        <v>53832.167999999998</v>
      </c>
    </row>
    <row r="1298" spans="2:10" s="23" customFormat="1" ht="50.25" customHeight="1" x14ac:dyDescent="0.25">
      <c r="B1298" s="16">
        <v>42</v>
      </c>
      <c r="C1298" s="38">
        <v>42312201</v>
      </c>
      <c r="D1298" s="16">
        <v>1196460720</v>
      </c>
      <c r="E1298" s="19" t="s">
        <v>980</v>
      </c>
      <c r="F1298" s="16" t="s">
        <v>18</v>
      </c>
      <c r="G1298" s="21">
        <v>1</v>
      </c>
      <c r="H1298" s="70">
        <v>56320.992000000006</v>
      </c>
      <c r="I1298" s="71">
        <v>0</v>
      </c>
      <c r="J1298" s="72">
        <f t="shared" si="47"/>
        <v>56320.992000000006</v>
      </c>
    </row>
    <row r="1299" spans="2:10" s="23" customFormat="1" ht="73.5" customHeight="1" x14ac:dyDescent="0.25">
      <c r="B1299" s="16">
        <v>43</v>
      </c>
      <c r="C1299" s="38">
        <v>42312201</v>
      </c>
      <c r="D1299" s="16">
        <v>1196460077</v>
      </c>
      <c r="E1299" s="19" t="s">
        <v>981</v>
      </c>
      <c r="F1299" s="16" t="s">
        <v>18</v>
      </c>
      <c r="G1299" s="21">
        <v>1</v>
      </c>
      <c r="H1299" s="70">
        <v>10206.144</v>
      </c>
      <c r="I1299" s="71">
        <v>0</v>
      </c>
      <c r="J1299" s="72">
        <f t="shared" si="47"/>
        <v>10206.144</v>
      </c>
    </row>
    <row r="1300" spans="2:10" s="23" customFormat="1" ht="48" customHeight="1" x14ac:dyDescent="0.25">
      <c r="B1300" s="16">
        <v>44</v>
      </c>
      <c r="C1300" s="38">
        <v>42312201</v>
      </c>
      <c r="D1300" s="16">
        <v>1196460044</v>
      </c>
      <c r="E1300" s="19" t="s">
        <v>982</v>
      </c>
      <c r="F1300" s="16" t="s">
        <v>18</v>
      </c>
      <c r="G1300" s="21">
        <v>1</v>
      </c>
      <c r="H1300" s="70">
        <v>8171</v>
      </c>
      <c r="I1300" s="71">
        <v>0</v>
      </c>
      <c r="J1300" s="72">
        <f t="shared" si="47"/>
        <v>8171</v>
      </c>
    </row>
    <row r="1301" spans="2:10" s="23" customFormat="1" ht="60.75" customHeight="1" x14ac:dyDescent="0.25">
      <c r="B1301" s="16">
        <v>45</v>
      </c>
      <c r="C1301" s="38">
        <v>42312201</v>
      </c>
      <c r="D1301" s="16">
        <v>1196460015</v>
      </c>
      <c r="E1301" s="19" t="s">
        <v>983</v>
      </c>
      <c r="F1301" s="16" t="s">
        <v>18</v>
      </c>
      <c r="G1301" s="21">
        <v>1</v>
      </c>
      <c r="H1301" s="70">
        <v>10206</v>
      </c>
      <c r="I1301" s="71">
        <v>0</v>
      </c>
      <c r="J1301" s="72">
        <f t="shared" si="47"/>
        <v>10206</v>
      </c>
    </row>
    <row r="1302" spans="2:10" s="23" customFormat="1" ht="52.5" customHeight="1" x14ac:dyDescent="0.25">
      <c r="B1302" s="16">
        <v>46</v>
      </c>
      <c r="C1302" s="38">
        <v>42312201</v>
      </c>
      <c r="D1302" s="16">
        <v>1196460016</v>
      </c>
      <c r="E1302" s="19" t="s">
        <v>984</v>
      </c>
      <c r="F1302" s="16" t="s">
        <v>18</v>
      </c>
      <c r="G1302" s="21">
        <v>1</v>
      </c>
      <c r="H1302" s="70">
        <v>10649</v>
      </c>
      <c r="I1302" s="71">
        <v>0</v>
      </c>
      <c r="J1302" s="72">
        <f t="shared" si="47"/>
        <v>10649</v>
      </c>
    </row>
    <row r="1303" spans="2:10" s="23" customFormat="1" ht="52.5" customHeight="1" x14ac:dyDescent="0.25">
      <c r="B1303" s="16">
        <v>47</v>
      </c>
      <c r="C1303" s="38">
        <v>42312201</v>
      </c>
      <c r="D1303" s="16">
        <v>1196460078</v>
      </c>
      <c r="E1303" s="19" t="s">
        <v>985</v>
      </c>
      <c r="F1303" s="16" t="s">
        <v>18</v>
      </c>
      <c r="G1303" s="21">
        <v>1</v>
      </c>
      <c r="H1303" s="70">
        <v>13148.4</v>
      </c>
      <c r="I1303" s="71">
        <v>0</v>
      </c>
      <c r="J1303" s="72">
        <f t="shared" si="47"/>
        <v>13148.4</v>
      </c>
    </row>
    <row r="1304" spans="2:10" s="23" customFormat="1" ht="52.5" customHeight="1" x14ac:dyDescent="0.25">
      <c r="B1304" s="16">
        <v>48</v>
      </c>
      <c r="C1304" s="38">
        <v>42312201</v>
      </c>
      <c r="D1304" s="16">
        <v>1196460075</v>
      </c>
      <c r="E1304" s="19" t="s">
        <v>986</v>
      </c>
      <c r="F1304" s="16" t="s">
        <v>18</v>
      </c>
      <c r="G1304" s="21">
        <v>1</v>
      </c>
      <c r="H1304" s="70">
        <v>16986</v>
      </c>
      <c r="I1304" s="71">
        <v>0</v>
      </c>
      <c r="J1304" s="72">
        <f t="shared" si="47"/>
        <v>16986</v>
      </c>
    </row>
    <row r="1305" spans="2:10" s="23" customFormat="1" ht="52.5" customHeight="1" x14ac:dyDescent="0.25">
      <c r="B1305" s="16">
        <v>49</v>
      </c>
      <c r="C1305" s="38">
        <v>42312201</v>
      </c>
      <c r="D1305" s="16">
        <v>1196460217</v>
      </c>
      <c r="E1305" s="19" t="s">
        <v>987</v>
      </c>
      <c r="F1305" s="16" t="s">
        <v>18</v>
      </c>
      <c r="G1305" s="21">
        <v>1</v>
      </c>
      <c r="H1305" s="70">
        <v>64181.52</v>
      </c>
      <c r="I1305" s="71">
        <v>0</v>
      </c>
      <c r="J1305" s="72">
        <f t="shared" si="47"/>
        <v>64181.52</v>
      </c>
    </row>
    <row r="1306" spans="2:10" s="23" customFormat="1" ht="52.5" customHeight="1" x14ac:dyDescent="0.25">
      <c r="B1306" s="16">
        <v>50</v>
      </c>
      <c r="C1306" s="38">
        <v>42312201</v>
      </c>
      <c r="D1306" s="16">
        <v>1196460223</v>
      </c>
      <c r="E1306" s="19" t="s">
        <v>988</v>
      </c>
      <c r="F1306" s="16" t="s">
        <v>18</v>
      </c>
      <c r="G1306" s="21">
        <v>1</v>
      </c>
      <c r="H1306" s="70">
        <v>64181.52</v>
      </c>
      <c r="I1306" s="71">
        <v>0</v>
      </c>
      <c r="J1306" s="72">
        <f t="shared" si="47"/>
        <v>64181.52</v>
      </c>
    </row>
    <row r="1307" spans="2:10" s="23" customFormat="1" ht="52.5" customHeight="1" x14ac:dyDescent="0.25">
      <c r="B1307" s="16">
        <v>51</v>
      </c>
      <c r="C1307" s="38">
        <v>42312201</v>
      </c>
      <c r="D1307" s="16">
        <v>1196460227</v>
      </c>
      <c r="E1307" s="19" t="s">
        <v>989</v>
      </c>
      <c r="F1307" s="16" t="s">
        <v>18</v>
      </c>
      <c r="G1307" s="21">
        <v>1</v>
      </c>
      <c r="H1307" s="70">
        <v>104310.648</v>
      </c>
      <c r="I1307" s="71">
        <v>0</v>
      </c>
      <c r="J1307" s="72">
        <f t="shared" si="47"/>
        <v>104310.648</v>
      </c>
    </row>
    <row r="1308" spans="2:10" s="23" customFormat="1" ht="52.5" customHeight="1" x14ac:dyDescent="0.25">
      <c r="B1308" s="16">
        <v>52</v>
      </c>
      <c r="C1308" s="38">
        <v>42312201</v>
      </c>
      <c r="D1308" s="16">
        <v>1196460221</v>
      </c>
      <c r="E1308" s="19" t="s">
        <v>990</v>
      </c>
      <c r="F1308" s="16" t="s">
        <v>18</v>
      </c>
      <c r="G1308" s="21">
        <v>1</v>
      </c>
      <c r="H1308" s="70">
        <v>7906.3919999999998</v>
      </c>
      <c r="I1308" s="71">
        <v>0</v>
      </c>
      <c r="J1308" s="72">
        <f t="shared" si="47"/>
        <v>7906.3919999999998</v>
      </c>
    </row>
    <row r="1309" spans="2:10" s="23" customFormat="1" ht="52.5" customHeight="1" x14ac:dyDescent="0.25">
      <c r="B1309" s="16">
        <v>53</v>
      </c>
      <c r="C1309" s="38">
        <v>42312201</v>
      </c>
      <c r="D1309" s="16">
        <v>1196460260</v>
      </c>
      <c r="E1309" s="19" t="s">
        <v>991</v>
      </c>
      <c r="F1309" s="16" t="s">
        <v>18</v>
      </c>
      <c r="G1309" s="21">
        <v>1</v>
      </c>
      <c r="H1309" s="70">
        <v>7906.3919999999998</v>
      </c>
      <c r="I1309" s="71">
        <v>0</v>
      </c>
      <c r="J1309" s="72">
        <f t="shared" si="47"/>
        <v>7906.3919999999998</v>
      </c>
    </row>
    <row r="1310" spans="2:10" s="23" customFormat="1" ht="52.5" customHeight="1" x14ac:dyDescent="0.25">
      <c r="B1310" s="16">
        <v>54</v>
      </c>
      <c r="C1310" s="38">
        <v>42312201</v>
      </c>
      <c r="D1310" s="16">
        <v>1196460204</v>
      </c>
      <c r="E1310" s="19" t="s">
        <v>992</v>
      </c>
      <c r="F1310" s="16" t="s">
        <v>18</v>
      </c>
      <c r="G1310" s="21">
        <v>1</v>
      </c>
      <c r="H1310" s="70">
        <v>34572.095999999998</v>
      </c>
      <c r="I1310" s="71">
        <v>0</v>
      </c>
      <c r="J1310" s="72">
        <f t="shared" si="47"/>
        <v>34572.095999999998</v>
      </c>
    </row>
    <row r="1311" spans="2:10" s="23" customFormat="1" ht="62.25" customHeight="1" x14ac:dyDescent="0.25">
      <c r="B1311" s="16">
        <v>55</v>
      </c>
      <c r="C1311" s="38">
        <v>42312201</v>
      </c>
      <c r="D1311" s="16">
        <v>1196460351</v>
      </c>
      <c r="E1311" s="19" t="s">
        <v>993</v>
      </c>
      <c r="F1311" s="16" t="s">
        <v>18</v>
      </c>
      <c r="G1311" s="21">
        <v>1</v>
      </c>
      <c r="H1311" s="70">
        <v>34572.095999999998</v>
      </c>
      <c r="I1311" s="71">
        <v>0</v>
      </c>
      <c r="J1311" s="72">
        <f t="shared" si="47"/>
        <v>34572.095999999998</v>
      </c>
    </row>
    <row r="1312" spans="2:10" s="23" customFormat="1" ht="52.5" customHeight="1" x14ac:dyDescent="0.25">
      <c r="B1312" s="16">
        <v>56</v>
      </c>
      <c r="C1312" s="38">
        <v>42312201</v>
      </c>
      <c r="D1312" s="16">
        <v>1196460336</v>
      </c>
      <c r="E1312" s="19" t="s">
        <v>994</v>
      </c>
      <c r="F1312" s="16" t="s">
        <v>18</v>
      </c>
      <c r="G1312" s="21">
        <v>1</v>
      </c>
      <c r="H1312" s="70">
        <v>64835.784</v>
      </c>
      <c r="I1312" s="71">
        <v>0</v>
      </c>
      <c r="J1312" s="72">
        <f t="shared" si="47"/>
        <v>64835.784</v>
      </c>
    </row>
    <row r="1313" spans="2:10" s="23" customFormat="1" ht="52.5" customHeight="1" x14ac:dyDescent="0.25">
      <c r="B1313" s="16">
        <v>57</v>
      </c>
      <c r="C1313" s="38">
        <v>42312201</v>
      </c>
      <c r="D1313" s="16">
        <v>1196460203</v>
      </c>
      <c r="E1313" s="19" t="s">
        <v>995</v>
      </c>
      <c r="F1313" s="16" t="s">
        <v>18</v>
      </c>
      <c r="G1313" s="21">
        <v>1</v>
      </c>
      <c r="H1313" s="70">
        <v>25204.608</v>
      </c>
      <c r="I1313" s="71">
        <v>0</v>
      </c>
      <c r="J1313" s="72">
        <f t="shared" si="47"/>
        <v>25204.608</v>
      </c>
    </row>
    <row r="1314" spans="2:10" s="23" customFormat="1" ht="52.5" customHeight="1" x14ac:dyDescent="0.25">
      <c r="B1314" s="16">
        <v>58</v>
      </c>
      <c r="C1314" s="38">
        <v>42312201</v>
      </c>
      <c r="D1314" s="16">
        <v>1196460352</v>
      </c>
      <c r="E1314" s="19" t="s">
        <v>996</v>
      </c>
      <c r="F1314" s="16" t="s">
        <v>18</v>
      </c>
      <c r="G1314" s="21">
        <v>1</v>
      </c>
      <c r="H1314" s="70">
        <v>25204.608</v>
      </c>
      <c r="I1314" s="71">
        <v>0</v>
      </c>
      <c r="J1314" s="72">
        <f t="shared" si="47"/>
        <v>25204.608</v>
      </c>
    </row>
    <row r="1315" spans="2:10" s="23" customFormat="1" ht="52.5" customHeight="1" x14ac:dyDescent="0.25">
      <c r="B1315" s="16">
        <v>59</v>
      </c>
      <c r="C1315" s="38">
        <v>42312201</v>
      </c>
      <c r="D1315" s="16">
        <v>1196460201</v>
      </c>
      <c r="E1315" s="19" t="s">
        <v>997</v>
      </c>
      <c r="F1315" s="16" t="s">
        <v>18</v>
      </c>
      <c r="G1315" s="21">
        <v>1</v>
      </c>
      <c r="H1315" s="70">
        <v>25204.608</v>
      </c>
      <c r="I1315" s="71">
        <v>0</v>
      </c>
      <c r="J1315" s="72">
        <f t="shared" si="47"/>
        <v>25204.608</v>
      </c>
    </row>
    <row r="1316" spans="2:10" s="23" customFormat="1" ht="52.5" customHeight="1" x14ac:dyDescent="0.25">
      <c r="B1316" s="16">
        <v>60</v>
      </c>
      <c r="C1316" s="38">
        <v>42312201</v>
      </c>
      <c r="D1316" s="16">
        <v>1196460202</v>
      </c>
      <c r="E1316" s="19" t="s">
        <v>998</v>
      </c>
      <c r="F1316" s="16" t="s">
        <v>18</v>
      </c>
      <c r="G1316" s="21">
        <v>1</v>
      </c>
      <c r="H1316" s="70">
        <v>34572.095999999998</v>
      </c>
      <c r="I1316" s="71">
        <v>0</v>
      </c>
      <c r="J1316" s="72">
        <f t="shared" si="47"/>
        <v>34572.095999999998</v>
      </c>
    </row>
    <row r="1317" spans="2:10" s="23" customFormat="1" ht="52.5" customHeight="1" x14ac:dyDescent="0.25">
      <c r="B1317" s="16">
        <v>61</v>
      </c>
      <c r="C1317" s="38">
        <v>42312201</v>
      </c>
      <c r="D1317" s="16">
        <v>1196460200</v>
      </c>
      <c r="E1317" s="19" t="s">
        <v>999</v>
      </c>
      <c r="F1317" s="16" t="s">
        <v>18</v>
      </c>
      <c r="G1317" s="21">
        <v>1</v>
      </c>
      <c r="H1317" s="70">
        <v>25204.608</v>
      </c>
      <c r="I1317" s="71">
        <v>0</v>
      </c>
      <c r="J1317" s="72">
        <f t="shared" si="47"/>
        <v>25204.608</v>
      </c>
    </row>
    <row r="1318" spans="2:10" s="23" customFormat="1" ht="52.5" customHeight="1" x14ac:dyDescent="0.25">
      <c r="B1318" s="16">
        <v>62</v>
      </c>
      <c r="C1318" s="38">
        <v>42312201</v>
      </c>
      <c r="D1318" s="16">
        <v>1196460252</v>
      </c>
      <c r="E1318" s="19" t="s">
        <v>1000</v>
      </c>
      <c r="F1318" s="16" t="s">
        <v>18</v>
      </c>
      <c r="G1318" s="21">
        <v>1</v>
      </c>
      <c r="H1318" s="70">
        <v>58323.095999999998</v>
      </c>
      <c r="I1318" s="71">
        <v>0</v>
      </c>
      <c r="J1318" s="72">
        <f t="shared" si="47"/>
        <v>58323.095999999998</v>
      </c>
    </row>
    <row r="1319" spans="2:10" s="23" customFormat="1" ht="52.5" customHeight="1" x14ac:dyDescent="0.25">
      <c r="B1319" s="16">
        <v>63</v>
      </c>
      <c r="C1319" s="38">
        <v>42312201</v>
      </c>
      <c r="D1319" s="16">
        <v>1196460263</v>
      </c>
      <c r="E1319" s="19" t="s">
        <v>1001</v>
      </c>
      <c r="F1319" s="16" t="s">
        <v>18</v>
      </c>
      <c r="G1319" s="21">
        <v>1</v>
      </c>
      <c r="H1319" s="70">
        <v>15758.495999999999</v>
      </c>
      <c r="I1319" s="71">
        <v>0</v>
      </c>
      <c r="J1319" s="72">
        <f t="shared" si="47"/>
        <v>15758.495999999999</v>
      </c>
    </row>
    <row r="1320" spans="2:10" s="23" customFormat="1" ht="52.5" customHeight="1" x14ac:dyDescent="0.25">
      <c r="B1320" s="16">
        <v>64</v>
      </c>
      <c r="C1320" s="38">
        <v>42312201</v>
      </c>
      <c r="D1320" s="16">
        <v>1196460250</v>
      </c>
      <c r="E1320" s="19" t="s">
        <v>1002</v>
      </c>
      <c r="F1320" s="16" t="s">
        <v>18</v>
      </c>
      <c r="G1320" s="21">
        <v>1</v>
      </c>
      <c r="H1320" s="70">
        <v>43657.847999999998</v>
      </c>
      <c r="I1320" s="71">
        <v>0</v>
      </c>
      <c r="J1320" s="72">
        <f t="shared" si="47"/>
        <v>43657.847999999998</v>
      </c>
    </row>
    <row r="1321" spans="2:10" s="23" customFormat="1" ht="52.5" customHeight="1" x14ac:dyDescent="0.25">
      <c r="B1321" s="16">
        <v>65</v>
      </c>
      <c r="C1321" s="38">
        <v>42312201</v>
      </c>
      <c r="D1321" s="16">
        <v>1196460240</v>
      </c>
      <c r="E1321" s="19" t="s">
        <v>1003</v>
      </c>
      <c r="F1321" s="16" t="s">
        <v>18</v>
      </c>
      <c r="G1321" s="21">
        <v>1</v>
      </c>
      <c r="H1321" s="70">
        <v>43657.847999999998</v>
      </c>
      <c r="I1321" s="71">
        <v>0</v>
      </c>
      <c r="J1321" s="72">
        <f>+I1321+H1321</f>
        <v>43657.847999999998</v>
      </c>
    </row>
    <row r="1322" spans="2:10" x14ac:dyDescent="0.25">
      <c r="B1322" s="226" t="s">
        <v>49</v>
      </c>
      <c r="C1322" s="226"/>
      <c r="D1322" s="226"/>
      <c r="E1322" s="226"/>
      <c r="F1322" s="43"/>
      <c r="G1322" s="43"/>
      <c r="H1322" s="44"/>
      <c r="I1322" s="44"/>
      <c r="J1322" s="48">
        <f>SUM(J1257:J1321)</f>
        <v>1710316.2159999993</v>
      </c>
    </row>
    <row r="1325" spans="2:10" ht="39.75" customHeight="1" x14ac:dyDescent="0.25">
      <c r="B1325" s="11" t="s">
        <v>50</v>
      </c>
      <c r="C1325" s="41">
        <v>93</v>
      </c>
      <c r="D1325" s="220" t="s">
        <v>1004</v>
      </c>
      <c r="E1325" s="221"/>
      <c r="F1325" s="182">
        <v>118500000</v>
      </c>
    </row>
    <row r="1326" spans="2:10" ht="25.5" x14ac:dyDescent="0.25">
      <c r="B1326" s="11" t="s">
        <v>8</v>
      </c>
      <c r="C1326" s="11" t="s">
        <v>9</v>
      </c>
      <c r="D1326" s="11" t="s">
        <v>10</v>
      </c>
      <c r="E1326" s="45" t="s">
        <v>11</v>
      </c>
      <c r="F1326" s="11" t="s">
        <v>12</v>
      </c>
      <c r="G1326" s="88" t="s">
        <v>13</v>
      </c>
      <c r="H1326" s="37" t="s">
        <v>14</v>
      </c>
      <c r="I1326" s="37" t="s">
        <v>15</v>
      </c>
      <c r="J1326" s="37" t="s">
        <v>16</v>
      </c>
    </row>
    <row r="1327" spans="2:10" s="23" customFormat="1" ht="51.75" customHeight="1" x14ac:dyDescent="0.25">
      <c r="B1327" s="16">
        <v>1</v>
      </c>
      <c r="C1327" s="38">
        <v>42312201</v>
      </c>
      <c r="D1327" s="16">
        <v>1196460641</v>
      </c>
      <c r="E1327" s="19" t="s">
        <v>1005</v>
      </c>
      <c r="F1327" s="16" t="s">
        <v>18</v>
      </c>
      <c r="G1327" s="21">
        <v>1</v>
      </c>
      <c r="H1327" s="22">
        <v>3945</v>
      </c>
      <c r="I1327" s="22">
        <v>0</v>
      </c>
      <c r="J1327" s="22">
        <f>+I1327+H1327</f>
        <v>3945</v>
      </c>
    </row>
    <row r="1328" spans="2:10" s="23" customFormat="1" ht="51.75" customHeight="1" x14ac:dyDescent="0.25">
      <c r="B1328" s="16">
        <v>2</v>
      </c>
      <c r="C1328" s="38">
        <v>42312201</v>
      </c>
      <c r="D1328" s="16">
        <v>1196460600</v>
      </c>
      <c r="E1328" s="19" t="s">
        <v>1006</v>
      </c>
      <c r="F1328" s="16" t="s">
        <v>18</v>
      </c>
      <c r="G1328" s="21">
        <v>1</v>
      </c>
      <c r="H1328" s="22">
        <v>3772</v>
      </c>
      <c r="I1328" s="22">
        <v>0</v>
      </c>
      <c r="J1328" s="22">
        <f t="shared" ref="J1328:J1348" si="48">+I1328+H1328</f>
        <v>3772</v>
      </c>
    </row>
    <row r="1329" spans="2:10" s="23" customFormat="1" ht="51.75" customHeight="1" x14ac:dyDescent="0.25">
      <c r="B1329" s="16">
        <v>3</v>
      </c>
      <c r="C1329" s="38">
        <v>42312201</v>
      </c>
      <c r="D1329" s="16">
        <v>1196460041</v>
      </c>
      <c r="E1329" s="19" t="s">
        <v>1007</v>
      </c>
      <c r="F1329" s="16" t="s">
        <v>18</v>
      </c>
      <c r="G1329" s="21">
        <v>1</v>
      </c>
      <c r="H1329" s="123">
        <v>5900</v>
      </c>
      <c r="I1329" s="22">
        <v>0</v>
      </c>
      <c r="J1329" s="22">
        <f t="shared" si="48"/>
        <v>5900</v>
      </c>
    </row>
    <row r="1330" spans="2:10" s="23" customFormat="1" ht="51.75" customHeight="1" x14ac:dyDescent="0.25">
      <c r="B1330" s="16">
        <v>4</v>
      </c>
      <c r="C1330" s="38">
        <v>42312201</v>
      </c>
      <c r="D1330" s="16">
        <v>1196460040</v>
      </c>
      <c r="E1330" s="19" t="s">
        <v>1008</v>
      </c>
      <c r="F1330" s="16" t="s">
        <v>18</v>
      </c>
      <c r="G1330" s="21">
        <v>1</v>
      </c>
      <c r="H1330" s="123">
        <v>5026</v>
      </c>
      <c r="I1330" s="22">
        <v>0</v>
      </c>
      <c r="J1330" s="22">
        <f t="shared" si="48"/>
        <v>5026</v>
      </c>
    </row>
    <row r="1331" spans="2:10" s="23" customFormat="1" ht="51.75" customHeight="1" x14ac:dyDescent="0.25">
      <c r="B1331" s="16">
        <v>5</v>
      </c>
      <c r="C1331" s="38">
        <v>42312201</v>
      </c>
      <c r="D1331" s="16">
        <v>1196460060</v>
      </c>
      <c r="E1331" s="19" t="s">
        <v>1009</v>
      </c>
      <c r="F1331" s="16" t="s">
        <v>18</v>
      </c>
      <c r="G1331" s="21">
        <v>1</v>
      </c>
      <c r="H1331" s="123">
        <v>5037</v>
      </c>
      <c r="I1331" s="22">
        <v>0</v>
      </c>
      <c r="J1331" s="22">
        <f t="shared" si="48"/>
        <v>5037</v>
      </c>
    </row>
    <row r="1332" spans="2:10" s="23" customFormat="1" ht="51.75" customHeight="1" x14ac:dyDescent="0.25">
      <c r="B1332" s="16">
        <v>6</v>
      </c>
      <c r="C1332" s="38">
        <v>42312201</v>
      </c>
      <c r="D1332" s="16">
        <v>1196460570</v>
      </c>
      <c r="E1332" s="19" t="s">
        <v>1010</v>
      </c>
      <c r="F1332" s="16" t="s">
        <v>18</v>
      </c>
      <c r="G1332" s="21">
        <v>1</v>
      </c>
      <c r="H1332" s="123">
        <v>4014</v>
      </c>
      <c r="I1332" s="22">
        <v>0</v>
      </c>
      <c r="J1332" s="22">
        <f t="shared" si="48"/>
        <v>4014</v>
      </c>
    </row>
    <row r="1333" spans="2:10" s="23" customFormat="1" ht="59.25" customHeight="1" x14ac:dyDescent="0.25">
      <c r="B1333" s="16">
        <v>7</v>
      </c>
      <c r="C1333" s="38">
        <v>42312201</v>
      </c>
      <c r="D1333" s="16">
        <v>1196460601</v>
      </c>
      <c r="E1333" s="19" t="s">
        <v>1011</v>
      </c>
      <c r="F1333" s="16" t="s">
        <v>18</v>
      </c>
      <c r="G1333" s="21">
        <v>1</v>
      </c>
      <c r="H1333" s="123">
        <v>4359</v>
      </c>
      <c r="I1333" s="22">
        <v>0</v>
      </c>
      <c r="J1333" s="22">
        <f t="shared" si="48"/>
        <v>4359</v>
      </c>
    </row>
    <row r="1334" spans="2:10" s="23" customFormat="1" ht="51.75" customHeight="1" x14ac:dyDescent="0.25">
      <c r="B1334" s="16">
        <v>8</v>
      </c>
      <c r="C1334" s="38">
        <v>42312201</v>
      </c>
      <c r="D1334" s="16">
        <v>1196460620</v>
      </c>
      <c r="E1334" s="19" t="s">
        <v>1012</v>
      </c>
      <c r="F1334" s="16" t="s">
        <v>18</v>
      </c>
      <c r="G1334" s="21">
        <v>1</v>
      </c>
      <c r="H1334" s="123">
        <v>3899</v>
      </c>
      <c r="I1334" s="22">
        <v>0</v>
      </c>
      <c r="J1334" s="22">
        <f t="shared" si="48"/>
        <v>3899</v>
      </c>
    </row>
    <row r="1335" spans="2:10" s="23" customFormat="1" ht="51.75" customHeight="1" x14ac:dyDescent="0.25">
      <c r="B1335" s="16">
        <v>9</v>
      </c>
      <c r="C1335" s="38">
        <v>42312201</v>
      </c>
      <c r="D1335" s="16">
        <v>1196460062</v>
      </c>
      <c r="E1335" s="19" t="s">
        <v>1013</v>
      </c>
      <c r="F1335" s="16" t="s">
        <v>18</v>
      </c>
      <c r="G1335" s="21">
        <v>1</v>
      </c>
      <c r="H1335" s="123">
        <v>4048</v>
      </c>
      <c r="I1335" s="22">
        <v>0</v>
      </c>
      <c r="J1335" s="22">
        <f t="shared" si="48"/>
        <v>4048</v>
      </c>
    </row>
    <row r="1336" spans="2:10" s="23" customFormat="1" ht="51.75" customHeight="1" x14ac:dyDescent="0.25">
      <c r="B1336" s="16">
        <v>10</v>
      </c>
      <c r="C1336" s="38">
        <v>42312201</v>
      </c>
      <c r="D1336" s="24">
        <v>1196460081</v>
      </c>
      <c r="E1336" s="19" t="s">
        <v>1014</v>
      </c>
      <c r="F1336" s="16" t="s">
        <v>18</v>
      </c>
      <c r="G1336" s="21">
        <v>1</v>
      </c>
      <c r="H1336" s="123">
        <v>5497</v>
      </c>
      <c r="I1336" s="22">
        <v>0</v>
      </c>
      <c r="J1336" s="22">
        <f t="shared" si="48"/>
        <v>5497</v>
      </c>
    </row>
    <row r="1337" spans="2:10" s="23" customFormat="1" ht="51.75" customHeight="1" x14ac:dyDescent="0.25">
      <c r="B1337" s="16">
        <v>11</v>
      </c>
      <c r="C1337" s="38">
        <v>42312201</v>
      </c>
      <c r="D1337" s="16">
        <v>1196460050</v>
      </c>
      <c r="E1337" s="19" t="s">
        <v>1015</v>
      </c>
      <c r="F1337" s="16" t="s">
        <v>18</v>
      </c>
      <c r="G1337" s="21">
        <v>1</v>
      </c>
      <c r="H1337" s="123">
        <v>5359</v>
      </c>
      <c r="I1337" s="22">
        <v>0</v>
      </c>
      <c r="J1337" s="22">
        <f t="shared" si="48"/>
        <v>5359</v>
      </c>
    </row>
    <row r="1338" spans="2:10" s="23" customFormat="1" ht="51.75" customHeight="1" x14ac:dyDescent="0.25">
      <c r="B1338" s="16">
        <v>12</v>
      </c>
      <c r="C1338" s="38">
        <v>42312201</v>
      </c>
      <c r="D1338" s="16">
        <v>1196460082</v>
      </c>
      <c r="E1338" s="19" t="s">
        <v>1016</v>
      </c>
      <c r="F1338" s="16" t="s">
        <v>18</v>
      </c>
      <c r="G1338" s="21">
        <v>1</v>
      </c>
      <c r="H1338" s="22">
        <v>5670</v>
      </c>
      <c r="I1338" s="22">
        <v>0</v>
      </c>
      <c r="J1338" s="22">
        <f t="shared" si="48"/>
        <v>5670</v>
      </c>
    </row>
    <row r="1339" spans="2:10" s="23" customFormat="1" ht="51.75" customHeight="1" x14ac:dyDescent="0.25">
      <c r="B1339" s="16">
        <v>13</v>
      </c>
      <c r="C1339" s="38">
        <v>42312201</v>
      </c>
      <c r="D1339" s="16">
        <v>1196460083</v>
      </c>
      <c r="E1339" s="19" t="s">
        <v>1017</v>
      </c>
      <c r="F1339" s="16" t="s">
        <v>18</v>
      </c>
      <c r="G1339" s="21">
        <v>1</v>
      </c>
      <c r="H1339" s="22">
        <v>5796</v>
      </c>
      <c r="I1339" s="22">
        <v>0</v>
      </c>
      <c r="J1339" s="22">
        <f t="shared" si="48"/>
        <v>5796</v>
      </c>
    </row>
    <row r="1340" spans="2:10" s="23" customFormat="1" ht="51.75" customHeight="1" x14ac:dyDescent="0.25">
      <c r="B1340" s="16">
        <v>14</v>
      </c>
      <c r="C1340" s="38">
        <v>42312201</v>
      </c>
      <c r="D1340" s="16">
        <v>1196460020</v>
      </c>
      <c r="E1340" s="19" t="s">
        <v>1018</v>
      </c>
      <c r="F1340" s="16" t="s">
        <v>18</v>
      </c>
      <c r="G1340" s="21">
        <v>1</v>
      </c>
      <c r="H1340" s="22">
        <v>4968</v>
      </c>
      <c r="I1340" s="22">
        <v>0</v>
      </c>
      <c r="J1340" s="22">
        <f t="shared" si="48"/>
        <v>4968</v>
      </c>
    </row>
    <row r="1341" spans="2:10" s="23" customFormat="1" ht="51.75" customHeight="1" x14ac:dyDescent="0.25">
      <c r="B1341" s="16">
        <v>15</v>
      </c>
      <c r="C1341" s="38">
        <v>42312201</v>
      </c>
      <c r="D1341" s="16">
        <v>1196460030</v>
      </c>
      <c r="E1341" s="19" t="s">
        <v>1019</v>
      </c>
      <c r="F1341" s="16" t="s">
        <v>18</v>
      </c>
      <c r="G1341" s="21">
        <v>1</v>
      </c>
      <c r="H1341" s="123">
        <v>5026</v>
      </c>
      <c r="I1341" s="22">
        <v>0</v>
      </c>
      <c r="J1341" s="22">
        <f t="shared" si="48"/>
        <v>5026</v>
      </c>
    </row>
    <row r="1342" spans="2:10" s="23" customFormat="1" ht="51.75" customHeight="1" x14ac:dyDescent="0.25">
      <c r="B1342" s="16">
        <v>16</v>
      </c>
      <c r="C1342" s="38">
        <v>42312201</v>
      </c>
      <c r="D1342" s="16">
        <v>1196460580</v>
      </c>
      <c r="E1342" s="19" t="s">
        <v>1022</v>
      </c>
      <c r="F1342" s="16" t="s">
        <v>18</v>
      </c>
      <c r="G1342" s="21">
        <v>1</v>
      </c>
      <c r="H1342" s="123">
        <v>3726</v>
      </c>
      <c r="I1342" s="22">
        <v>0</v>
      </c>
      <c r="J1342" s="22">
        <f t="shared" si="48"/>
        <v>3726</v>
      </c>
    </row>
    <row r="1343" spans="2:10" s="23" customFormat="1" ht="37.5" customHeight="1" x14ac:dyDescent="0.25">
      <c r="B1343" s="16">
        <v>17</v>
      </c>
      <c r="C1343" s="38">
        <v>42312201</v>
      </c>
      <c r="D1343" s="16">
        <v>1196460650</v>
      </c>
      <c r="E1343" s="19" t="s">
        <v>1023</v>
      </c>
      <c r="F1343" s="16" t="s">
        <v>18</v>
      </c>
      <c r="G1343" s="21">
        <v>1</v>
      </c>
      <c r="H1343" s="123">
        <v>4439</v>
      </c>
      <c r="I1343" s="22">
        <v>0</v>
      </c>
      <c r="J1343" s="22">
        <f t="shared" si="48"/>
        <v>4439</v>
      </c>
    </row>
    <row r="1344" spans="2:10" s="23" customFormat="1" ht="27" customHeight="1" x14ac:dyDescent="0.25">
      <c r="B1344" s="16">
        <v>18</v>
      </c>
      <c r="C1344" s="38">
        <v>42312201</v>
      </c>
      <c r="D1344" s="16">
        <v>1196460640</v>
      </c>
      <c r="E1344" s="19" t="s">
        <v>1024</v>
      </c>
      <c r="F1344" s="16" t="s">
        <v>18</v>
      </c>
      <c r="G1344" s="21">
        <v>1</v>
      </c>
      <c r="H1344" s="123">
        <v>4922</v>
      </c>
      <c r="I1344" s="22">
        <v>0</v>
      </c>
      <c r="J1344" s="22">
        <f t="shared" si="48"/>
        <v>4922</v>
      </c>
    </row>
    <row r="1345" spans="2:10" s="23" customFormat="1" ht="37.5" customHeight="1" x14ac:dyDescent="0.25">
      <c r="B1345" s="16">
        <v>19</v>
      </c>
      <c r="C1345" s="38">
        <v>42312201</v>
      </c>
      <c r="D1345" s="16">
        <v>1196460660</v>
      </c>
      <c r="E1345" s="19" t="s">
        <v>1025</v>
      </c>
      <c r="F1345" s="16" t="s">
        <v>18</v>
      </c>
      <c r="G1345" s="21">
        <v>1</v>
      </c>
      <c r="H1345" s="123">
        <v>4405</v>
      </c>
      <c r="I1345" s="22">
        <v>0</v>
      </c>
      <c r="J1345" s="22">
        <f t="shared" si="48"/>
        <v>4405</v>
      </c>
    </row>
    <row r="1346" spans="2:10" s="23" customFormat="1" ht="32.25" customHeight="1" x14ac:dyDescent="0.25">
      <c r="B1346" s="16">
        <v>20</v>
      </c>
      <c r="C1346" s="38">
        <v>42312201</v>
      </c>
      <c r="D1346" s="16">
        <v>1196460630</v>
      </c>
      <c r="E1346" s="19" t="s">
        <v>1026</v>
      </c>
      <c r="F1346" s="16" t="s">
        <v>18</v>
      </c>
      <c r="G1346" s="21">
        <v>1</v>
      </c>
      <c r="H1346" s="123">
        <v>5279</v>
      </c>
      <c r="I1346" s="22">
        <v>0</v>
      </c>
      <c r="J1346" s="22">
        <f t="shared" si="48"/>
        <v>5279</v>
      </c>
    </row>
    <row r="1347" spans="2:10" s="23" customFormat="1" ht="32.25" customHeight="1" x14ac:dyDescent="0.25">
      <c r="B1347" s="16">
        <v>21</v>
      </c>
      <c r="C1347" s="38">
        <v>42312201</v>
      </c>
      <c r="D1347" s="16">
        <v>1196460610</v>
      </c>
      <c r="E1347" s="19" t="s">
        <v>1027</v>
      </c>
      <c r="F1347" s="16" t="s">
        <v>18</v>
      </c>
      <c r="G1347" s="21">
        <v>1</v>
      </c>
      <c r="H1347" s="123">
        <v>4175</v>
      </c>
      <c r="I1347" s="22">
        <v>0</v>
      </c>
      <c r="J1347" s="22">
        <f t="shared" si="48"/>
        <v>4175</v>
      </c>
    </row>
    <row r="1348" spans="2:10" s="23" customFormat="1" ht="36" customHeight="1" x14ac:dyDescent="0.25">
      <c r="B1348" s="16">
        <v>22</v>
      </c>
      <c r="C1348" s="38">
        <v>42312201</v>
      </c>
      <c r="D1348" s="16">
        <v>1196460084</v>
      </c>
      <c r="E1348" s="19" t="s">
        <v>1028</v>
      </c>
      <c r="F1348" s="16" t="s">
        <v>18</v>
      </c>
      <c r="G1348" s="21">
        <v>1</v>
      </c>
      <c r="H1348" s="123">
        <v>5279</v>
      </c>
      <c r="I1348" s="22">
        <v>0</v>
      </c>
      <c r="J1348" s="22">
        <f t="shared" si="48"/>
        <v>5279</v>
      </c>
    </row>
    <row r="1349" spans="2:10" s="23" customFormat="1" ht="42" customHeight="1" x14ac:dyDescent="0.25">
      <c r="B1349" s="16">
        <v>23</v>
      </c>
      <c r="C1349" s="38">
        <v>42312201</v>
      </c>
      <c r="D1349" s="16">
        <v>1196460023</v>
      </c>
      <c r="E1349" s="19" t="s">
        <v>1029</v>
      </c>
      <c r="F1349" s="16" t="s">
        <v>18</v>
      </c>
      <c r="G1349" s="21">
        <v>1</v>
      </c>
      <c r="H1349" s="123">
        <v>6153</v>
      </c>
      <c r="I1349" s="22">
        <v>0</v>
      </c>
      <c r="J1349" s="22">
        <f>+I1349+H1349</f>
        <v>6153</v>
      </c>
    </row>
    <row r="1350" spans="2:10" ht="25.5" customHeight="1" x14ac:dyDescent="0.25">
      <c r="B1350" s="226" t="s">
        <v>49</v>
      </c>
      <c r="C1350" s="226"/>
      <c r="D1350" s="226"/>
      <c r="E1350" s="226"/>
      <c r="F1350" s="43"/>
      <c r="G1350" s="43"/>
      <c r="H1350" s="44"/>
      <c r="I1350" s="44"/>
      <c r="J1350" s="48">
        <f>SUM(J1327:J1349)</f>
        <v>110694</v>
      </c>
    </row>
    <row r="1353" spans="2:10" ht="30" customHeight="1" x14ac:dyDescent="0.25">
      <c r="B1353" s="11" t="s">
        <v>50</v>
      </c>
      <c r="C1353" s="41">
        <v>94</v>
      </c>
      <c r="D1353" s="220" t="s">
        <v>1030</v>
      </c>
      <c r="E1353" s="221"/>
      <c r="F1353" s="140">
        <v>9000000</v>
      </c>
    </row>
    <row r="1354" spans="2:10" ht="25.5" x14ac:dyDescent="0.25">
      <c r="B1354" s="11" t="s">
        <v>8</v>
      </c>
      <c r="C1354" s="11" t="s">
        <v>9</v>
      </c>
      <c r="D1354" s="11" t="s">
        <v>10</v>
      </c>
      <c r="E1354" s="45" t="s">
        <v>11</v>
      </c>
      <c r="F1354" s="11" t="s">
        <v>12</v>
      </c>
      <c r="G1354" s="88" t="s">
        <v>13</v>
      </c>
      <c r="H1354" s="37" t="s">
        <v>14</v>
      </c>
      <c r="I1354" s="37" t="s">
        <v>15</v>
      </c>
      <c r="J1354" s="37" t="s">
        <v>16</v>
      </c>
    </row>
    <row r="1355" spans="2:10" s="23" customFormat="1" x14ac:dyDescent="0.25">
      <c r="B1355" s="16">
        <v>1</v>
      </c>
      <c r="C1355" s="17">
        <v>42291600</v>
      </c>
      <c r="D1355" s="16">
        <v>1196490015</v>
      </c>
      <c r="E1355" s="19" t="s">
        <v>1031</v>
      </c>
      <c r="F1355" s="16" t="s">
        <v>18</v>
      </c>
      <c r="G1355" s="21">
        <v>1</v>
      </c>
      <c r="H1355" s="22">
        <v>519</v>
      </c>
      <c r="I1355" s="22">
        <f t="shared" ref="I1355:I1360" si="49">+H1355*16%</f>
        <v>83.04</v>
      </c>
      <c r="J1355" s="22">
        <f t="shared" ref="J1355:J1360" si="50">+I1355+H1355</f>
        <v>602.04</v>
      </c>
    </row>
    <row r="1356" spans="2:10" s="23" customFormat="1" x14ac:dyDescent="0.25">
      <c r="B1356" s="16">
        <v>2</v>
      </c>
      <c r="C1356" s="17">
        <v>42291600</v>
      </c>
      <c r="D1356" s="16">
        <v>1196490020</v>
      </c>
      <c r="E1356" s="19" t="s">
        <v>1032</v>
      </c>
      <c r="F1356" s="16" t="s">
        <v>18</v>
      </c>
      <c r="G1356" s="21">
        <v>1</v>
      </c>
      <c r="H1356" s="22">
        <v>519</v>
      </c>
      <c r="I1356" s="22">
        <f t="shared" si="49"/>
        <v>83.04</v>
      </c>
      <c r="J1356" s="22">
        <f t="shared" si="50"/>
        <v>602.04</v>
      </c>
    </row>
    <row r="1357" spans="2:10" s="23" customFormat="1" x14ac:dyDescent="0.25">
      <c r="B1357" s="16">
        <v>3</v>
      </c>
      <c r="C1357" s="17">
        <v>42291600</v>
      </c>
      <c r="D1357" s="16">
        <v>1196490025</v>
      </c>
      <c r="E1357" s="19" t="s">
        <v>1033</v>
      </c>
      <c r="F1357" s="16" t="s">
        <v>18</v>
      </c>
      <c r="G1357" s="21">
        <v>1</v>
      </c>
      <c r="H1357" s="22">
        <v>519</v>
      </c>
      <c r="I1357" s="22">
        <f t="shared" si="49"/>
        <v>83.04</v>
      </c>
      <c r="J1357" s="22">
        <f t="shared" si="50"/>
        <v>602.04</v>
      </c>
    </row>
    <row r="1358" spans="2:10" s="23" customFormat="1" x14ac:dyDescent="0.25">
      <c r="B1358" s="16">
        <v>4</v>
      </c>
      <c r="C1358" s="17">
        <v>42291600</v>
      </c>
      <c r="D1358" s="16">
        <v>1196490030</v>
      </c>
      <c r="E1358" s="19" t="s">
        <v>1034</v>
      </c>
      <c r="F1358" s="16" t="s">
        <v>18</v>
      </c>
      <c r="G1358" s="21">
        <v>1</v>
      </c>
      <c r="H1358" s="22">
        <v>519</v>
      </c>
      <c r="I1358" s="22">
        <f t="shared" si="49"/>
        <v>83.04</v>
      </c>
      <c r="J1358" s="22">
        <f t="shared" si="50"/>
        <v>602.04</v>
      </c>
    </row>
    <row r="1359" spans="2:10" s="23" customFormat="1" x14ac:dyDescent="0.25">
      <c r="B1359" s="16">
        <v>5</v>
      </c>
      <c r="C1359" s="17">
        <v>42291600</v>
      </c>
      <c r="D1359" s="16">
        <v>1196490035</v>
      </c>
      <c r="E1359" s="19" t="s">
        <v>1035</v>
      </c>
      <c r="F1359" s="16" t="s">
        <v>18</v>
      </c>
      <c r="G1359" s="21">
        <v>1</v>
      </c>
      <c r="H1359" s="22">
        <v>519</v>
      </c>
      <c r="I1359" s="22">
        <f t="shared" si="49"/>
        <v>83.04</v>
      </c>
      <c r="J1359" s="22">
        <f t="shared" si="50"/>
        <v>602.04</v>
      </c>
    </row>
    <row r="1360" spans="2:10" s="23" customFormat="1" x14ac:dyDescent="0.25">
      <c r="B1360" s="16">
        <v>6</v>
      </c>
      <c r="C1360" s="17">
        <v>42291601</v>
      </c>
      <c r="D1360" s="16">
        <v>1196490045</v>
      </c>
      <c r="E1360" s="19" t="s">
        <v>1036</v>
      </c>
      <c r="F1360" s="16" t="s">
        <v>18</v>
      </c>
      <c r="G1360" s="21">
        <v>1</v>
      </c>
      <c r="H1360" s="22">
        <v>519</v>
      </c>
      <c r="I1360" s="22">
        <f t="shared" si="49"/>
        <v>83.04</v>
      </c>
      <c r="J1360" s="22">
        <f t="shared" si="50"/>
        <v>602.04</v>
      </c>
    </row>
    <row r="1361" spans="2:10" x14ac:dyDescent="0.25">
      <c r="B1361" s="226" t="s">
        <v>49</v>
      </c>
      <c r="C1361" s="226"/>
      <c r="D1361" s="226"/>
      <c r="E1361" s="226"/>
      <c r="F1361" s="43"/>
      <c r="G1361" s="43"/>
      <c r="H1361" s="44"/>
      <c r="I1361" s="44"/>
      <c r="J1361" s="48">
        <f>SUM(J1355:J1360)</f>
        <v>3612.24</v>
      </c>
    </row>
    <row r="1364" spans="2:10" ht="27.75" customHeight="1" x14ac:dyDescent="0.25">
      <c r="B1364" s="11" t="s">
        <v>50</v>
      </c>
      <c r="C1364" s="41">
        <v>95</v>
      </c>
      <c r="D1364" s="41" t="s">
        <v>1037</v>
      </c>
      <c r="E1364" s="42"/>
      <c r="F1364" s="149">
        <v>1028750000</v>
      </c>
    </row>
    <row r="1365" spans="2:10" ht="26.25" thickBot="1" x14ac:dyDescent="0.3">
      <c r="B1365" s="11" t="s">
        <v>8</v>
      </c>
      <c r="C1365" s="11" t="s">
        <v>9</v>
      </c>
      <c r="D1365" s="11" t="s">
        <v>10</v>
      </c>
      <c r="E1365" s="45" t="s">
        <v>11</v>
      </c>
      <c r="F1365" s="11" t="s">
        <v>12</v>
      </c>
      <c r="G1365" s="88" t="s">
        <v>13</v>
      </c>
      <c r="H1365" s="37" t="s">
        <v>14</v>
      </c>
      <c r="I1365" s="37" t="s">
        <v>15</v>
      </c>
      <c r="J1365" s="37" t="s">
        <v>16</v>
      </c>
    </row>
    <row r="1366" spans="2:10" s="23" customFormat="1" ht="20.25" customHeight="1" x14ac:dyDescent="0.25">
      <c r="B1366" s="16">
        <v>1</v>
      </c>
      <c r="C1366" s="17">
        <v>42295451</v>
      </c>
      <c r="D1366" s="16">
        <v>1199030140</v>
      </c>
      <c r="E1366" s="19" t="s">
        <v>1038</v>
      </c>
      <c r="F1366" s="16" t="s">
        <v>1039</v>
      </c>
      <c r="G1366" s="21">
        <v>1</v>
      </c>
      <c r="H1366" s="124">
        <v>620</v>
      </c>
      <c r="I1366" s="124">
        <f>H1366*0.16</f>
        <v>99.2</v>
      </c>
      <c r="J1366" s="125">
        <f>H1366+I1366</f>
        <v>719.2</v>
      </c>
    </row>
    <row r="1367" spans="2:10" s="23" customFormat="1" ht="20.25" customHeight="1" x14ac:dyDescent="0.25">
      <c r="B1367" s="16">
        <v>2</v>
      </c>
      <c r="C1367" s="17">
        <v>42295451</v>
      </c>
      <c r="D1367" s="16">
        <v>1199030167</v>
      </c>
      <c r="E1367" s="19" t="s">
        <v>1040</v>
      </c>
      <c r="F1367" s="16" t="s">
        <v>1041</v>
      </c>
      <c r="G1367" s="21">
        <v>1</v>
      </c>
      <c r="H1367" s="126">
        <v>620</v>
      </c>
      <c r="I1367" s="126">
        <f>H1367*0.16</f>
        <v>99.2</v>
      </c>
      <c r="J1367" s="127">
        <f>H1367+I1367</f>
        <v>719.2</v>
      </c>
    </row>
    <row r="1368" spans="2:10" s="23" customFormat="1" ht="20.25" customHeight="1" x14ac:dyDescent="0.25">
      <c r="B1368" s="16">
        <v>3</v>
      </c>
      <c r="C1368" s="17">
        <v>42295451</v>
      </c>
      <c r="D1368" s="16">
        <v>1199030142</v>
      </c>
      <c r="E1368" s="19" t="s">
        <v>1042</v>
      </c>
      <c r="F1368" s="16" t="s">
        <v>1039</v>
      </c>
      <c r="G1368" s="21">
        <v>1</v>
      </c>
      <c r="H1368" s="126">
        <v>620</v>
      </c>
      <c r="I1368" s="126">
        <f t="shared" ref="I1368:I1374" si="51">H1368*0.16</f>
        <v>99.2</v>
      </c>
      <c r="J1368" s="127">
        <f t="shared" ref="J1368:J1374" si="52">H1368+I1368</f>
        <v>719.2</v>
      </c>
    </row>
    <row r="1369" spans="2:10" s="23" customFormat="1" ht="20.25" customHeight="1" x14ac:dyDescent="0.25">
      <c r="B1369" s="16">
        <v>4</v>
      </c>
      <c r="C1369" s="17">
        <v>42295451</v>
      </c>
      <c r="D1369" s="16">
        <v>1199030135</v>
      </c>
      <c r="E1369" s="19" t="s">
        <v>1043</v>
      </c>
      <c r="F1369" s="16" t="s">
        <v>1039</v>
      </c>
      <c r="G1369" s="21">
        <v>1</v>
      </c>
      <c r="H1369" s="126">
        <v>620</v>
      </c>
      <c r="I1369" s="126">
        <f t="shared" si="51"/>
        <v>99.2</v>
      </c>
      <c r="J1369" s="127">
        <f t="shared" si="52"/>
        <v>719.2</v>
      </c>
    </row>
    <row r="1370" spans="2:10" s="23" customFormat="1" ht="20.25" customHeight="1" x14ac:dyDescent="0.25">
      <c r="B1370" s="16">
        <v>5</v>
      </c>
      <c r="C1370" s="17">
        <v>42295451</v>
      </c>
      <c r="D1370" s="16">
        <v>1199030137</v>
      </c>
      <c r="E1370" s="19" t="s">
        <v>1044</v>
      </c>
      <c r="F1370" s="16" t="s">
        <v>1039</v>
      </c>
      <c r="G1370" s="21">
        <v>1</v>
      </c>
      <c r="H1370" s="126">
        <v>620</v>
      </c>
      <c r="I1370" s="126">
        <f t="shared" si="51"/>
        <v>99.2</v>
      </c>
      <c r="J1370" s="127">
        <f t="shared" si="52"/>
        <v>719.2</v>
      </c>
    </row>
    <row r="1371" spans="2:10" s="23" customFormat="1" ht="20.25" customHeight="1" x14ac:dyDescent="0.25">
      <c r="B1371" s="16">
        <v>6</v>
      </c>
      <c r="C1371" s="17">
        <v>42295451</v>
      </c>
      <c r="D1371" s="16">
        <v>1199030138</v>
      </c>
      <c r="E1371" s="19" t="s">
        <v>1045</v>
      </c>
      <c r="F1371" s="16" t="s">
        <v>1039</v>
      </c>
      <c r="G1371" s="21">
        <v>1</v>
      </c>
      <c r="H1371" s="126">
        <v>620</v>
      </c>
      <c r="I1371" s="126">
        <f t="shared" si="51"/>
        <v>99.2</v>
      </c>
      <c r="J1371" s="127">
        <f t="shared" si="52"/>
        <v>719.2</v>
      </c>
    </row>
    <row r="1372" spans="2:10" s="23" customFormat="1" ht="20.25" customHeight="1" x14ac:dyDescent="0.25">
      <c r="B1372" s="16">
        <v>7</v>
      </c>
      <c r="C1372" s="17">
        <v>42295451</v>
      </c>
      <c r="D1372" s="16">
        <v>1199030154</v>
      </c>
      <c r="E1372" s="153" t="s">
        <v>1046</v>
      </c>
      <c r="F1372" s="161" t="s">
        <v>1039</v>
      </c>
      <c r="G1372" s="162">
        <v>1</v>
      </c>
      <c r="H1372" s="176">
        <v>200</v>
      </c>
      <c r="I1372" s="176">
        <f t="shared" si="51"/>
        <v>32</v>
      </c>
      <c r="J1372" s="177">
        <f t="shared" si="52"/>
        <v>232</v>
      </c>
    </row>
    <row r="1373" spans="2:10" s="23" customFormat="1" ht="20.25" customHeight="1" x14ac:dyDescent="0.25">
      <c r="B1373" s="16">
        <v>8</v>
      </c>
      <c r="C1373" s="17">
        <v>42295451</v>
      </c>
      <c r="D1373" s="16">
        <v>1199030151</v>
      </c>
      <c r="E1373" s="153" t="s">
        <v>1047</v>
      </c>
      <c r="F1373" s="161" t="s">
        <v>1039</v>
      </c>
      <c r="G1373" s="162">
        <v>1</v>
      </c>
      <c r="H1373" s="176">
        <v>200</v>
      </c>
      <c r="I1373" s="176">
        <f t="shared" si="51"/>
        <v>32</v>
      </c>
      <c r="J1373" s="177">
        <f t="shared" si="52"/>
        <v>232</v>
      </c>
    </row>
    <row r="1374" spans="2:10" s="23" customFormat="1" ht="20.25" customHeight="1" x14ac:dyDescent="0.25">
      <c r="B1374" s="16">
        <v>9</v>
      </c>
      <c r="C1374" s="17">
        <v>42295451</v>
      </c>
      <c r="D1374" s="16">
        <v>1199030141</v>
      </c>
      <c r="E1374" s="153" t="s">
        <v>1048</v>
      </c>
      <c r="F1374" s="161" t="s">
        <v>1039</v>
      </c>
      <c r="G1374" s="162">
        <v>1</v>
      </c>
      <c r="H1374" s="176">
        <v>200</v>
      </c>
      <c r="I1374" s="176">
        <f t="shared" si="51"/>
        <v>32</v>
      </c>
      <c r="J1374" s="177">
        <f t="shared" si="52"/>
        <v>232</v>
      </c>
    </row>
    <row r="1375" spans="2:10" x14ac:dyDescent="0.25">
      <c r="B1375" s="226" t="s">
        <v>49</v>
      </c>
      <c r="C1375" s="226"/>
      <c r="D1375" s="226"/>
      <c r="E1375" s="226"/>
      <c r="F1375" s="43"/>
      <c r="G1375" s="43"/>
      <c r="H1375" s="44"/>
      <c r="I1375" s="44"/>
      <c r="J1375" s="48">
        <f>SUM(J1366:J1374)</f>
        <v>5011.2</v>
      </c>
    </row>
    <row r="1378" spans="2:10" ht="36.75" customHeight="1" x14ac:dyDescent="0.25">
      <c r="B1378" s="11" t="s">
        <v>50</v>
      </c>
      <c r="C1378" s="128">
        <v>96</v>
      </c>
      <c r="D1378" s="224" t="s">
        <v>1049</v>
      </c>
      <c r="E1378" s="225"/>
      <c r="F1378" s="140">
        <v>200500000</v>
      </c>
    </row>
    <row r="1379" spans="2:10" ht="25.5" x14ac:dyDescent="0.25">
      <c r="B1379" s="11" t="s">
        <v>8</v>
      </c>
      <c r="C1379" s="129" t="s">
        <v>9</v>
      </c>
      <c r="D1379" s="11" t="s">
        <v>10</v>
      </c>
      <c r="E1379" s="45" t="s">
        <v>11</v>
      </c>
      <c r="F1379" s="11" t="s">
        <v>12</v>
      </c>
      <c r="G1379" s="88" t="s">
        <v>13</v>
      </c>
      <c r="H1379" s="37" t="s">
        <v>14</v>
      </c>
      <c r="I1379" s="37" t="s">
        <v>15</v>
      </c>
      <c r="J1379" s="37" t="s">
        <v>16</v>
      </c>
    </row>
    <row r="1380" spans="2:10" s="23" customFormat="1" ht="41.25" customHeight="1" x14ac:dyDescent="0.25">
      <c r="B1380" s="16">
        <v>1</v>
      </c>
      <c r="C1380" s="17">
        <v>42311902</v>
      </c>
      <c r="D1380" s="16">
        <v>1199030147</v>
      </c>
      <c r="E1380" s="19" t="s">
        <v>1050</v>
      </c>
      <c r="F1380" s="16" t="s">
        <v>18</v>
      </c>
      <c r="G1380" s="21">
        <v>1</v>
      </c>
      <c r="H1380" s="79">
        <v>12316.5</v>
      </c>
      <c r="I1380" s="79">
        <v>1970.64</v>
      </c>
      <c r="J1380" s="79">
        <v>14287.14</v>
      </c>
    </row>
    <row r="1381" spans="2:10" s="23" customFormat="1" ht="45" customHeight="1" x14ac:dyDescent="0.25">
      <c r="B1381" s="16">
        <v>2</v>
      </c>
      <c r="C1381" s="16">
        <v>42295100</v>
      </c>
      <c r="D1381" s="16">
        <v>1199030132</v>
      </c>
      <c r="E1381" s="19" t="s">
        <v>1051</v>
      </c>
      <c r="F1381" s="16" t="s">
        <v>18</v>
      </c>
      <c r="G1381" s="21">
        <v>1</v>
      </c>
      <c r="H1381" s="79">
        <v>10223.290000000001</v>
      </c>
      <c r="I1381" s="79">
        <v>1635.7264000000002</v>
      </c>
      <c r="J1381" s="79">
        <v>11859.0164</v>
      </c>
    </row>
    <row r="1382" spans="2:10" x14ac:dyDescent="0.25">
      <c r="B1382" s="226" t="s">
        <v>49</v>
      </c>
      <c r="C1382" s="226"/>
      <c r="D1382" s="226"/>
      <c r="E1382" s="226"/>
      <c r="F1382" s="43"/>
      <c r="G1382" s="43"/>
      <c r="H1382" s="44"/>
      <c r="I1382" s="44"/>
      <c r="J1382" s="48">
        <f>SUM(J1380:J1381)</f>
        <v>26146.1564</v>
      </c>
    </row>
    <row r="1385" spans="2:10" x14ac:dyDescent="0.25">
      <c r="B1385" s="11" t="s">
        <v>50</v>
      </c>
      <c r="C1385" s="41">
        <v>97</v>
      </c>
      <c r="D1385" s="224" t="s">
        <v>1052</v>
      </c>
      <c r="E1385" s="225"/>
      <c r="F1385" s="147">
        <v>150500000</v>
      </c>
    </row>
    <row r="1386" spans="2:10" ht="25.5" x14ac:dyDescent="0.25">
      <c r="B1386" s="11" t="s">
        <v>8</v>
      </c>
      <c r="C1386" s="11" t="s">
        <v>9</v>
      </c>
      <c r="D1386" s="11" t="s">
        <v>10</v>
      </c>
      <c r="E1386" s="45" t="s">
        <v>11</v>
      </c>
      <c r="F1386" s="11" t="s">
        <v>12</v>
      </c>
      <c r="G1386" s="88" t="s">
        <v>13</v>
      </c>
      <c r="H1386" s="37" t="s">
        <v>14</v>
      </c>
      <c r="I1386" s="37" t="s">
        <v>15</v>
      </c>
      <c r="J1386" s="37" t="s">
        <v>16</v>
      </c>
    </row>
    <row r="1387" spans="2:10" s="23" customFormat="1" ht="33" customHeight="1" x14ac:dyDescent="0.25">
      <c r="B1387" s="16">
        <v>1</v>
      </c>
      <c r="C1387" s="17">
        <v>42142402</v>
      </c>
      <c r="D1387" s="16">
        <v>1196410601</v>
      </c>
      <c r="E1387" s="19" t="s">
        <v>1053</v>
      </c>
      <c r="F1387" s="16" t="s">
        <v>18</v>
      </c>
      <c r="G1387" s="21">
        <v>1</v>
      </c>
      <c r="H1387" s="22">
        <v>3380</v>
      </c>
      <c r="I1387" s="22">
        <f>H1387*16%</f>
        <v>540.79999999999995</v>
      </c>
      <c r="J1387" s="22">
        <f>+H1387+I1387</f>
        <v>3920.8</v>
      </c>
    </row>
    <row r="1388" spans="2:10" s="23" customFormat="1" ht="27" customHeight="1" x14ac:dyDescent="0.25">
      <c r="B1388" s="16">
        <v>2</v>
      </c>
      <c r="C1388" s="17">
        <v>42142404</v>
      </c>
      <c r="D1388" s="16">
        <v>1196430001</v>
      </c>
      <c r="E1388" s="19" t="s">
        <v>1054</v>
      </c>
      <c r="F1388" s="16" t="s">
        <v>18</v>
      </c>
      <c r="G1388" s="21">
        <v>1</v>
      </c>
      <c r="H1388" s="22">
        <v>10900</v>
      </c>
      <c r="I1388" s="22">
        <f>H1388*16%</f>
        <v>1744</v>
      </c>
      <c r="J1388" s="22">
        <f>+H1388+I1388</f>
        <v>12644</v>
      </c>
    </row>
    <row r="1389" spans="2:10" s="23" customFormat="1" ht="27" customHeight="1" x14ac:dyDescent="0.25">
      <c r="B1389" s="16">
        <v>3</v>
      </c>
      <c r="C1389" s="17">
        <v>42142619</v>
      </c>
      <c r="D1389" s="16">
        <v>1199010014</v>
      </c>
      <c r="E1389" s="19" t="s">
        <v>1055</v>
      </c>
      <c r="F1389" s="16" t="s">
        <v>18</v>
      </c>
      <c r="G1389" s="21">
        <v>1</v>
      </c>
      <c r="H1389" s="22">
        <v>3714</v>
      </c>
      <c r="I1389" s="22">
        <f>H1389*16%</f>
        <v>594.24</v>
      </c>
      <c r="J1389" s="22">
        <f>+H1389+I1389</f>
        <v>4308.24</v>
      </c>
    </row>
    <row r="1390" spans="2:10" x14ac:dyDescent="0.25">
      <c r="B1390" s="226" t="s">
        <v>49</v>
      </c>
      <c r="C1390" s="226"/>
      <c r="D1390" s="226"/>
      <c r="E1390" s="226"/>
      <c r="F1390" s="43"/>
      <c r="G1390" s="43"/>
      <c r="H1390" s="44"/>
      <c r="I1390" s="44"/>
      <c r="J1390" s="48">
        <f>SUM(J1387:J1389)</f>
        <v>20873.04</v>
      </c>
    </row>
    <row r="1393" spans="2:10" ht="24.75" customHeight="1" x14ac:dyDescent="0.25">
      <c r="B1393" s="11" t="s">
        <v>50</v>
      </c>
      <c r="C1393" s="41">
        <v>98</v>
      </c>
      <c r="D1393" s="224" t="s">
        <v>1056</v>
      </c>
      <c r="E1393" s="225"/>
      <c r="F1393" s="147">
        <v>2700000</v>
      </c>
    </row>
    <row r="1394" spans="2:10" ht="25.5" x14ac:dyDescent="0.25">
      <c r="B1394" s="11" t="s">
        <v>8</v>
      </c>
      <c r="C1394" s="11" t="s">
        <v>9</v>
      </c>
      <c r="D1394" s="11" t="s">
        <v>10</v>
      </c>
      <c r="E1394" s="45" t="s">
        <v>11</v>
      </c>
      <c r="F1394" s="11" t="s">
        <v>12</v>
      </c>
      <c r="G1394" s="88" t="s">
        <v>13</v>
      </c>
      <c r="H1394" s="37" t="s">
        <v>14</v>
      </c>
      <c r="I1394" s="37" t="s">
        <v>15</v>
      </c>
      <c r="J1394" s="37" t="s">
        <v>16</v>
      </c>
    </row>
    <row r="1395" spans="2:10" s="23" customFormat="1" x14ac:dyDescent="0.25">
      <c r="B1395" s="16">
        <v>1</v>
      </c>
      <c r="C1395" s="17">
        <v>42291613</v>
      </c>
      <c r="D1395" s="16">
        <v>1196490973</v>
      </c>
      <c r="E1395" s="19" t="s">
        <v>1057</v>
      </c>
      <c r="F1395" s="16" t="s">
        <v>18</v>
      </c>
      <c r="G1395" s="21">
        <v>1</v>
      </c>
      <c r="H1395" s="22">
        <v>34120</v>
      </c>
      <c r="I1395" s="22">
        <f>+H1395*16%</f>
        <v>5459.2</v>
      </c>
      <c r="J1395" s="22">
        <f>+I1395+H1395</f>
        <v>39579.199999999997</v>
      </c>
    </row>
    <row r="1396" spans="2:10" x14ac:dyDescent="0.25">
      <c r="B1396" s="226" t="s">
        <v>49</v>
      </c>
      <c r="C1396" s="226"/>
      <c r="D1396" s="226"/>
      <c r="E1396" s="226"/>
      <c r="F1396" s="43"/>
      <c r="G1396" s="43"/>
      <c r="H1396" s="44"/>
      <c r="I1396" s="44"/>
      <c r="J1396" s="48">
        <f>J1395</f>
        <v>39579.199999999997</v>
      </c>
    </row>
    <row r="1399" spans="2:10" ht="34.5" customHeight="1" x14ac:dyDescent="0.25">
      <c r="B1399" s="11" t="s">
        <v>50</v>
      </c>
      <c r="C1399" s="41">
        <v>99</v>
      </c>
      <c r="D1399" s="220" t="s">
        <v>1058</v>
      </c>
      <c r="E1399" s="221"/>
      <c r="F1399" s="140">
        <v>40500000</v>
      </c>
    </row>
    <row r="1400" spans="2:10" ht="25.5" x14ac:dyDescent="0.25">
      <c r="B1400" s="11" t="s">
        <v>8</v>
      </c>
      <c r="C1400" s="11" t="s">
        <v>9</v>
      </c>
      <c r="D1400" s="11" t="s">
        <v>10</v>
      </c>
      <c r="E1400" s="45" t="s">
        <v>11</v>
      </c>
      <c r="F1400" s="11" t="s">
        <v>12</v>
      </c>
      <c r="G1400" s="88" t="s">
        <v>13</v>
      </c>
      <c r="H1400" s="37" t="s">
        <v>14</v>
      </c>
      <c r="I1400" s="37" t="s">
        <v>15</v>
      </c>
      <c r="J1400" s="37" t="s">
        <v>16</v>
      </c>
    </row>
    <row r="1401" spans="2:10" s="23" customFormat="1" ht="39.75" customHeight="1" x14ac:dyDescent="0.25">
      <c r="B1401" s="16">
        <v>1</v>
      </c>
      <c r="C1401" s="17">
        <v>42295451</v>
      </c>
      <c r="D1401" s="16">
        <v>1199030159</v>
      </c>
      <c r="E1401" s="19" t="s">
        <v>1059</v>
      </c>
      <c r="F1401" s="16" t="s">
        <v>1041</v>
      </c>
      <c r="G1401" s="21">
        <v>1</v>
      </c>
      <c r="H1401" s="126">
        <v>300</v>
      </c>
      <c r="I1401" s="126">
        <f>H1401*0.16</f>
        <v>48</v>
      </c>
      <c r="J1401" s="127">
        <f>H1401+I1401</f>
        <v>348</v>
      </c>
    </row>
    <row r="1402" spans="2:10" s="23" customFormat="1" ht="43.5" customHeight="1" x14ac:dyDescent="0.25">
      <c r="B1402" s="16">
        <v>2</v>
      </c>
      <c r="C1402" s="17">
        <v>42295451</v>
      </c>
      <c r="D1402" s="16">
        <v>1199030151</v>
      </c>
      <c r="E1402" s="19" t="s">
        <v>1060</v>
      </c>
      <c r="F1402" s="16" t="s">
        <v>1041</v>
      </c>
      <c r="G1402" s="21">
        <v>1</v>
      </c>
      <c r="H1402" s="126">
        <v>300</v>
      </c>
      <c r="I1402" s="126">
        <f>H1402*0.16</f>
        <v>48</v>
      </c>
      <c r="J1402" s="127">
        <f>H1402+I1402</f>
        <v>348</v>
      </c>
    </row>
    <row r="1403" spans="2:10" s="23" customFormat="1" ht="62.25" customHeight="1" thickBot="1" x14ac:dyDescent="0.3">
      <c r="B1403" s="16">
        <v>3</v>
      </c>
      <c r="C1403" s="16">
        <v>42295451</v>
      </c>
      <c r="D1403" s="16">
        <v>1199030032</v>
      </c>
      <c r="E1403" s="19" t="s">
        <v>1061</v>
      </c>
      <c r="F1403" s="16" t="s">
        <v>1041</v>
      </c>
      <c r="G1403" s="21">
        <v>1</v>
      </c>
      <c r="H1403" s="130">
        <v>300</v>
      </c>
      <c r="I1403" s="130">
        <f>H1403*0.16</f>
        <v>48</v>
      </c>
      <c r="J1403" s="131">
        <f>H1403+I1403</f>
        <v>348</v>
      </c>
    </row>
    <row r="1404" spans="2:10" x14ac:dyDescent="0.25">
      <c r="B1404" s="226" t="s">
        <v>49</v>
      </c>
      <c r="C1404" s="226"/>
      <c r="D1404" s="226"/>
      <c r="E1404" s="226"/>
      <c r="F1404" s="43"/>
      <c r="G1404" s="43"/>
      <c r="H1404" s="44"/>
      <c r="I1404" s="44"/>
      <c r="J1404" s="48">
        <f>SUM(J1401:J1403)</f>
        <v>1044</v>
      </c>
    </row>
    <row r="1407" spans="2:10" ht="33" customHeight="1" x14ac:dyDescent="0.25">
      <c r="B1407" s="11" t="s">
        <v>50</v>
      </c>
      <c r="C1407" s="41">
        <v>100</v>
      </c>
      <c r="D1407" s="224" t="s">
        <v>1062</v>
      </c>
      <c r="E1407" s="225"/>
      <c r="F1407" s="147">
        <v>130000000</v>
      </c>
    </row>
    <row r="1408" spans="2:10" ht="25.5" x14ac:dyDescent="0.25">
      <c r="B1408" s="11" t="s">
        <v>8</v>
      </c>
      <c r="C1408" s="11" t="s">
        <v>9</v>
      </c>
      <c r="D1408" s="11" t="s">
        <v>10</v>
      </c>
      <c r="E1408" s="45" t="s">
        <v>11</v>
      </c>
      <c r="F1408" s="11" t="s">
        <v>12</v>
      </c>
      <c r="G1408" s="88" t="s">
        <v>13</v>
      </c>
      <c r="H1408" s="37" t="s">
        <v>14</v>
      </c>
      <c r="I1408" s="37" t="s">
        <v>15</v>
      </c>
      <c r="J1408" s="37" t="s">
        <v>16</v>
      </c>
    </row>
    <row r="1409" spans="2:10" s="23" customFormat="1" ht="63.75" x14ac:dyDescent="0.25">
      <c r="B1409" s="16">
        <v>1</v>
      </c>
      <c r="C1409" s="17">
        <v>42295905</v>
      </c>
      <c r="D1409" s="16">
        <v>1196460485</v>
      </c>
      <c r="E1409" s="19" t="s">
        <v>1063</v>
      </c>
      <c r="F1409" s="16" t="s">
        <v>72</v>
      </c>
      <c r="G1409" s="21">
        <v>1</v>
      </c>
      <c r="H1409" s="22">
        <v>30000000</v>
      </c>
      <c r="I1409" s="22" t="s">
        <v>1064</v>
      </c>
      <c r="J1409" s="22">
        <v>30000000</v>
      </c>
    </row>
    <row r="1410" spans="2:10" s="23" customFormat="1" ht="38.25" x14ac:dyDescent="0.25">
      <c r="B1410" s="16">
        <v>2</v>
      </c>
      <c r="C1410" s="17">
        <v>42295905</v>
      </c>
      <c r="D1410" s="18">
        <v>1186290020</v>
      </c>
      <c r="E1410" s="19" t="s">
        <v>1065</v>
      </c>
      <c r="F1410" s="16" t="s">
        <v>72</v>
      </c>
      <c r="G1410" s="21">
        <v>1</v>
      </c>
      <c r="H1410" s="22">
        <v>8500000</v>
      </c>
      <c r="I1410" s="22" t="s">
        <v>1064</v>
      </c>
      <c r="J1410" s="22">
        <v>8500000</v>
      </c>
    </row>
    <row r="1411" spans="2:10" s="23" customFormat="1" ht="25.5" x14ac:dyDescent="0.25">
      <c r="B1411" s="16">
        <v>3</v>
      </c>
      <c r="C1411" s="17">
        <v>42295905</v>
      </c>
      <c r="D1411" s="18">
        <v>1196430498</v>
      </c>
      <c r="E1411" s="19" t="s">
        <v>1066</v>
      </c>
      <c r="F1411" s="16" t="s">
        <v>72</v>
      </c>
      <c r="G1411" s="21">
        <v>1</v>
      </c>
      <c r="H1411" s="22">
        <v>8500000</v>
      </c>
      <c r="I1411" s="22" t="s">
        <v>1064</v>
      </c>
      <c r="J1411" s="22">
        <v>8500000</v>
      </c>
    </row>
    <row r="1412" spans="2:10" x14ac:dyDescent="0.25">
      <c r="B1412" s="226" t="s">
        <v>49</v>
      </c>
      <c r="C1412" s="226"/>
      <c r="D1412" s="226"/>
      <c r="E1412" s="226"/>
      <c r="F1412" s="43"/>
      <c r="G1412" s="43"/>
      <c r="H1412" s="44"/>
      <c r="I1412" s="44"/>
      <c r="J1412" s="44">
        <f>SUM(J1409:J1411)</f>
        <v>47000000</v>
      </c>
    </row>
    <row r="1415" spans="2:10" ht="34.5" customHeight="1" x14ac:dyDescent="0.25">
      <c r="B1415" s="11" t="s">
        <v>50</v>
      </c>
      <c r="C1415" s="41">
        <v>101</v>
      </c>
      <c r="D1415" s="220" t="s">
        <v>1067</v>
      </c>
      <c r="E1415" s="221"/>
      <c r="F1415" s="147">
        <v>120500000</v>
      </c>
    </row>
    <row r="1416" spans="2:10" ht="25.5" x14ac:dyDescent="0.25">
      <c r="B1416" s="11" t="s">
        <v>8</v>
      </c>
      <c r="C1416" s="11" t="s">
        <v>9</v>
      </c>
      <c r="D1416" s="11" t="s">
        <v>10</v>
      </c>
      <c r="E1416" s="45" t="s">
        <v>11</v>
      </c>
      <c r="F1416" s="11" t="s">
        <v>12</v>
      </c>
      <c r="G1416" s="88" t="s">
        <v>13</v>
      </c>
      <c r="H1416" s="37" t="s">
        <v>14</v>
      </c>
      <c r="I1416" s="37" t="s">
        <v>15</v>
      </c>
      <c r="J1416" s="37" t="s">
        <v>16</v>
      </c>
    </row>
    <row r="1417" spans="2:10" s="23" customFormat="1" ht="86.25" customHeight="1" x14ac:dyDescent="0.25">
      <c r="B1417" s="16">
        <v>1</v>
      </c>
      <c r="C1417" s="17">
        <v>42295905</v>
      </c>
      <c r="D1417" s="16">
        <v>1196460422</v>
      </c>
      <c r="E1417" s="19" t="s">
        <v>1068</v>
      </c>
      <c r="F1417" s="16" t="s">
        <v>72</v>
      </c>
      <c r="G1417" s="21">
        <v>1</v>
      </c>
      <c r="H1417" s="132">
        <v>46438000</v>
      </c>
      <c r="I1417" s="22">
        <v>0</v>
      </c>
      <c r="J1417" s="22">
        <f>H1417+I1417</f>
        <v>46438000</v>
      </c>
    </row>
    <row r="1418" spans="2:10" s="23" customFormat="1" ht="52.5" customHeight="1" x14ac:dyDescent="0.25">
      <c r="B1418" s="16">
        <v>2</v>
      </c>
      <c r="C1418" s="17">
        <v>42295905</v>
      </c>
      <c r="D1418" s="18">
        <v>1186290099</v>
      </c>
      <c r="E1418" s="19" t="s">
        <v>1069</v>
      </c>
      <c r="F1418" s="16" t="s">
        <v>72</v>
      </c>
      <c r="G1418" s="21">
        <v>1</v>
      </c>
      <c r="H1418" s="132">
        <v>14833000</v>
      </c>
      <c r="I1418" s="22">
        <v>0</v>
      </c>
      <c r="J1418" s="22">
        <f>H1418+I1418</f>
        <v>14833000</v>
      </c>
    </row>
    <row r="1419" spans="2:10" s="23" customFormat="1" ht="42.75" customHeight="1" x14ac:dyDescent="0.25">
      <c r="B1419" s="16">
        <v>3</v>
      </c>
      <c r="C1419" s="17">
        <v>42295905</v>
      </c>
      <c r="D1419" s="18">
        <v>1186290139</v>
      </c>
      <c r="E1419" s="19" t="s">
        <v>1070</v>
      </c>
      <c r="F1419" s="16" t="s">
        <v>72</v>
      </c>
      <c r="G1419" s="21">
        <v>1</v>
      </c>
      <c r="H1419" s="132">
        <v>6073000</v>
      </c>
      <c r="I1419" s="22">
        <v>0</v>
      </c>
      <c r="J1419" s="22">
        <f>H1419+I1419</f>
        <v>6073000</v>
      </c>
    </row>
    <row r="1420" spans="2:10" x14ac:dyDescent="0.25">
      <c r="B1420" s="226" t="s">
        <v>49</v>
      </c>
      <c r="C1420" s="226"/>
      <c r="D1420" s="226"/>
      <c r="E1420" s="226"/>
      <c r="F1420" s="43"/>
      <c r="G1420" s="43"/>
      <c r="H1420" s="80"/>
      <c r="I1420" s="80"/>
      <c r="J1420" s="133">
        <f>SUM(J1417:J1419)</f>
        <v>67344000</v>
      </c>
    </row>
    <row r="1423" spans="2:10" ht="36" customHeight="1" x14ac:dyDescent="0.25">
      <c r="B1423" s="11" t="s">
        <v>50</v>
      </c>
      <c r="C1423" s="41">
        <v>102</v>
      </c>
      <c r="D1423" s="220" t="s">
        <v>1071</v>
      </c>
      <c r="E1423" s="221"/>
      <c r="F1423" s="140">
        <v>120500000</v>
      </c>
    </row>
    <row r="1424" spans="2:10" ht="25.5" x14ac:dyDescent="0.25">
      <c r="B1424" s="11" t="s">
        <v>8</v>
      </c>
      <c r="C1424" s="11" t="s">
        <v>9</v>
      </c>
      <c r="D1424" s="11" t="s">
        <v>10</v>
      </c>
      <c r="E1424" s="45" t="s">
        <v>11</v>
      </c>
      <c r="F1424" s="11" t="s">
        <v>12</v>
      </c>
      <c r="G1424" s="88" t="s">
        <v>13</v>
      </c>
      <c r="H1424" s="37" t="s">
        <v>14</v>
      </c>
      <c r="I1424" s="37" t="s">
        <v>15</v>
      </c>
      <c r="J1424" s="37" t="s">
        <v>16</v>
      </c>
    </row>
    <row r="1425" spans="2:10" s="23" customFormat="1" ht="83.25" customHeight="1" x14ac:dyDescent="0.25">
      <c r="B1425" s="16">
        <v>1</v>
      </c>
      <c r="C1425" s="17">
        <v>42295905</v>
      </c>
      <c r="D1425" s="18">
        <v>1186290140</v>
      </c>
      <c r="E1425" s="19" t="s">
        <v>1072</v>
      </c>
      <c r="F1425" s="16" t="s">
        <v>18</v>
      </c>
      <c r="G1425" s="21">
        <v>1</v>
      </c>
      <c r="H1425" s="22">
        <v>28600000</v>
      </c>
      <c r="I1425" s="22">
        <v>0</v>
      </c>
      <c r="J1425" s="22">
        <v>28600000</v>
      </c>
    </row>
    <row r="1426" spans="2:10" s="23" customFormat="1" ht="38.25" x14ac:dyDescent="0.25">
      <c r="B1426" s="16">
        <v>2</v>
      </c>
      <c r="C1426" s="17">
        <v>42295905</v>
      </c>
      <c r="D1426" s="18">
        <v>1186290141</v>
      </c>
      <c r="E1426" s="19" t="s">
        <v>1073</v>
      </c>
      <c r="F1426" s="16" t="s">
        <v>72</v>
      </c>
      <c r="G1426" s="21">
        <v>1</v>
      </c>
      <c r="H1426" s="22">
        <v>8500000</v>
      </c>
      <c r="I1426" s="22">
        <v>0</v>
      </c>
      <c r="J1426" s="22">
        <v>8500000</v>
      </c>
    </row>
    <row r="1427" spans="2:10" s="23" customFormat="1" ht="25.5" x14ac:dyDescent="0.25">
      <c r="B1427" s="16">
        <v>3</v>
      </c>
      <c r="C1427" s="17">
        <v>42295905</v>
      </c>
      <c r="D1427" s="18">
        <v>1186290142</v>
      </c>
      <c r="E1427" s="19" t="s">
        <v>1074</v>
      </c>
      <c r="F1427" s="16" t="s">
        <v>72</v>
      </c>
      <c r="G1427" s="21">
        <v>1</v>
      </c>
      <c r="H1427" s="22">
        <v>85000000</v>
      </c>
      <c r="I1427" s="22">
        <v>0</v>
      </c>
      <c r="J1427" s="22">
        <v>8500000</v>
      </c>
    </row>
    <row r="1428" spans="2:10" x14ac:dyDescent="0.25">
      <c r="B1428" s="226" t="s">
        <v>49</v>
      </c>
      <c r="C1428" s="226"/>
      <c r="D1428" s="226"/>
      <c r="E1428" s="226"/>
      <c r="F1428" s="43"/>
      <c r="G1428" s="43"/>
      <c r="H1428" s="44"/>
      <c r="I1428" s="44"/>
      <c r="J1428" s="48">
        <f>SUM(J1425:J1427)</f>
        <v>45600000</v>
      </c>
    </row>
    <row r="1431" spans="2:10" ht="35.25" customHeight="1" x14ac:dyDescent="0.25">
      <c r="B1431" s="11" t="s">
        <v>50</v>
      </c>
      <c r="C1431" s="41">
        <v>103</v>
      </c>
      <c r="D1431" s="224" t="s">
        <v>1075</v>
      </c>
      <c r="E1431" s="225"/>
      <c r="F1431" s="140">
        <v>110500000</v>
      </c>
    </row>
    <row r="1432" spans="2:10" ht="25.5" x14ac:dyDescent="0.25">
      <c r="B1432" s="11" t="s">
        <v>8</v>
      </c>
      <c r="C1432" s="11" t="s">
        <v>9</v>
      </c>
      <c r="D1432" s="11" t="s">
        <v>10</v>
      </c>
      <c r="E1432" s="45" t="s">
        <v>11</v>
      </c>
      <c r="F1432" s="11" t="s">
        <v>12</v>
      </c>
      <c r="G1432" s="88" t="s">
        <v>13</v>
      </c>
      <c r="H1432" s="37" t="s">
        <v>14</v>
      </c>
      <c r="I1432" s="37" t="s">
        <v>15</v>
      </c>
      <c r="J1432" s="37" t="s">
        <v>16</v>
      </c>
    </row>
    <row r="1433" spans="2:10" s="23" customFormat="1" ht="123" customHeight="1" x14ac:dyDescent="0.25">
      <c r="B1433" s="16">
        <v>1</v>
      </c>
      <c r="C1433" s="17">
        <v>42295905</v>
      </c>
      <c r="D1433" s="18">
        <v>1196430899</v>
      </c>
      <c r="E1433" s="19" t="s">
        <v>1076</v>
      </c>
      <c r="F1433" s="16" t="s">
        <v>72</v>
      </c>
      <c r="G1433" s="21">
        <v>1</v>
      </c>
      <c r="H1433" s="132">
        <v>53365000</v>
      </c>
      <c r="I1433" s="22">
        <v>0</v>
      </c>
      <c r="J1433" s="22">
        <f>H1433+I1433</f>
        <v>53365000</v>
      </c>
    </row>
    <row r="1434" spans="2:10" s="23" customFormat="1" ht="57" customHeight="1" x14ac:dyDescent="0.25">
      <c r="B1434" s="16">
        <v>2</v>
      </c>
      <c r="C1434" s="17">
        <v>42295905</v>
      </c>
      <c r="D1434" s="18">
        <v>1196430072</v>
      </c>
      <c r="E1434" s="19" t="s">
        <v>1077</v>
      </c>
      <c r="F1434" s="16" t="s">
        <v>72</v>
      </c>
      <c r="G1434" s="21">
        <v>1</v>
      </c>
      <c r="H1434" s="132">
        <v>53365000</v>
      </c>
      <c r="I1434" s="22">
        <v>0</v>
      </c>
      <c r="J1434" s="22">
        <f>H1434+I1434</f>
        <v>53365000</v>
      </c>
    </row>
    <row r="1435" spans="2:10" x14ac:dyDescent="0.25">
      <c r="B1435" s="226" t="s">
        <v>49</v>
      </c>
      <c r="C1435" s="226"/>
      <c r="D1435" s="226"/>
      <c r="E1435" s="226"/>
      <c r="F1435" s="134"/>
      <c r="G1435" s="43"/>
      <c r="H1435" s="44"/>
      <c r="I1435" s="44"/>
      <c r="J1435" s="48">
        <f>SUM(J1433:J1434)</f>
        <v>106730000</v>
      </c>
    </row>
    <row r="1436" spans="2:10" x14ac:dyDescent="0.25">
      <c r="B1436" s="169"/>
      <c r="C1436" s="169"/>
      <c r="D1436" s="169"/>
      <c r="E1436" s="169"/>
      <c r="F1436" s="170"/>
      <c r="G1436" s="171"/>
      <c r="H1436" s="172"/>
      <c r="I1436" s="172"/>
      <c r="J1436" s="173"/>
    </row>
    <row r="1437" spans="2:10" ht="46.5" customHeight="1" x14ac:dyDescent="0.25">
      <c r="B1437" s="178" t="s">
        <v>50</v>
      </c>
      <c r="C1437" s="179">
        <v>104</v>
      </c>
      <c r="D1437" s="236" t="s">
        <v>1099</v>
      </c>
      <c r="E1437" s="237"/>
      <c r="F1437" s="180">
        <v>21360000</v>
      </c>
    </row>
    <row r="1438" spans="2:10" ht="35.25" customHeight="1" x14ac:dyDescent="0.25">
      <c r="B1438" s="11" t="s">
        <v>8</v>
      </c>
      <c r="C1438" s="11" t="s">
        <v>9</v>
      </c>
      <c r="D1438" s="11" t="s">
        <v>10</v>
      </c>
      <c r="E1438" s="45" t="s">
        <v>11</v>
      </c>
      <c r="F1438" s="11" t="s">
        <v>12</v>
      </c>
      <c r="G1438" s="88" t="s">
        <v>13</v>
      </c>
      <c r="H1438" s="37" t="s">
        <v>14</v>
      </c>
      <c r="I1438" s="37" t="s">
        <v>15</v>
      </c>
      <c r="J1438" s="37" t="s">
        <v>16</v>
      </c>
    </row>
    <row r="1439" spans="2:10" x14ac:dyDescent="0.25">
      <c r="B1439" s="16">
        <v>1</v>
      </c>
      <c r="C1439" s="17">
        <v>42296100</v>
      </c>
      <c r="D1439" s="16">
        <v>1186220031</v>
      </c>
      <c r="E1439" s="19" t="s">
        <v>608</v>
      </c>
      <c r="F1439" s="16" t="s">
        <v>228</v>
      </c>
      <c r="G1439" s="21">
        <v>1</v>
      </c>
      <c r="H1439" s="72">
        <v>92430</v>
      </c>
      <c r="I1439" s="72">
        <v>0</v>
      </c>
      <c r="J1439" s="72">
        <f>+I1439+H1439</f>
        <v>92430</v>
      </c>
    </row>
    <row r="1440" spans="2:10" x14ac:dyDescent="0.25">
      <c r="B1440" s="16">
        <v>2</v>
      </c>
      <c r="C1440" s="17">
        <v>42296100</v>
      </c>
      <c r="D1440" s="16">
        <v>1186220668</v>
      </c>
      <c r="E1440" s="19" t="s">
        <v>611</v>
      </c>
      <c r="F1440" s="16" t="s">
        <v>228</v>
      </c>
      <c r="G1440" s="21">
        <v>1</v>
      </c>
      <c r="H1440" s="72">
        <v>92430</v>
      </c>
      <c r="I1440" s="72">
        <v>0</v>
      </c>
      <c r="J1440" s="72">
        <f>+I1440+H1440</f>
        <v>92430</v>
      </c>
    </row>
    <row r="1441" spans="2:10" x14ac:dyDescent="0.25">
      <c r="B1441" s="16">
        <v>3</v>
      </c>
      <c r="C1441" s="17">
        <v>42296100</v>
      </c>
      <c r="D1441" s="16">
        <v>1186220023</v>
      </c>
      <c r="E1441" s="19" t="s">
        <v>612</v>
      </c>
      <c r="F1441" s="16" t="s">
        <v>228</v>
      </c>
      <c r="G1441" s="21">
        <v>1</v>
      </c>
      <c r="H1441" s="72">
        <v>92430</v>
      </c>
      <c r="I1441" s="72">
        <v>0</v>
      </c>
      <c r="J1441" s="72">
        <f>+I1441+H1441</f>
        <v>92430</v>
      </c>
    </row>
    <row r="1442" spans="2:10" x14ac:dyDescent="0.25">
      <c r="B1442" s="16">
        <v>4</v>
      </c>
      <c r="C1442" s="17">
        <v>42296100</v>
      </c>
      <c r="D1442" s="16">
        <v>1186220050</v>
      </c>
      <c r="E1442" s="19" t="s">
        <v>623</v>
      </c>
      <c r="F1442" s="16" t="s">
        <v>18</v>
      </c>
      <c r="G1442" s="21">
        <v>1</v>
      </c>
      <c r="H1442" s="72">
        <v>3107000</v>
      </c>
      <c r="I1442" s="72">
        <v>497120</v>
      </c>
      <c r="J1442" s="72">
        <f>+I1442+H1442</f>
        <v>3604120</v>
      </c>
    </row>
    <row r="1443" spans="2:10" x14ac:dyDescent="0.25">
      <c r="B1443" s="169"/>
      <c r="C1443" s="169"/>
      <c r="D1443" s="169"/>
      <c r="E1443" s="169"/>
      <c r="F1443" s="170"/>
      <c r="G1443" s="171"/>
      <c r="H1443" s="172"/>
      <c r="I1443" s="172"/>
      <c r="J1443" s="173"/>
    </row>
    <row r="1444" spans="2:10" ht="17.25" customHeight="1" x14ac:dyDescent="0.25">
      <c r="B1444" s="169"/>
      <c r="C1444" s="169"/>
      <c r="D1444" s="169"/>
      <c r="E1444" s="169"/>
      <c r="F1444" s="170"/>
      <c r="G1444" s="171"/>
      <c r="H1444" s="172"/>
      <c r="I1444" s="172"/>
      <c r="J1444" s="173"/>
    </row>
    <row r="1445" spans="2:10" x14ac:dyDescent="0.25">
      <c r="B1445" s="11" t="s">
        <v>50</v>
      </c>
      <c r="C1445" s="151">
        <v>105</v>
      </c>
      <c r="D1445" s="224" t="s">
        <v>1098</v>
      </c>
      <c r="E1445" s="225"/>
      <c r="F1445" s="140">
        <v>2000000</v>
      </c>
      <c r="G1445" s="5"/>
    </row>
    <row r="1446" spans="2:10" ht="25.5" x14ac:dyDescent="0.25">
      <c r="B1446" s="11" t="s">
        <v>8</v>
      </c>
      <c r="C1446" s="11" t="s">
        <v>9</v>
      </c>
      <c r="D1446" s="11" t="s">
        <v>10</v>
      </c>
      <c r="E1446" s="45" t="s">
        <v>11</v>
      </c>
      <c r="F1446" s="11" t="s">
        <v>12</v>
      </c>
      <c r="G1446" s="88" t="s">
        <v>13</v>
      </c>
      <c r="H1446" s="37" t="s">
        <v>14</v>
      </c>
      <c r="I1446" s="37" t="s">
        <v>15</v>
      </c>
      <c r="J1446" s="37" t="s">
        <v>16</v>
      </c>
    </row>
    <row r="1447" spans="2:10" s="23" customFormat="1" ht="51.75" customHeight="1" x14ac:dyDescent="0.25">
      <c r="B1447" s="16">
        <v>1</v>
      </c>
      <c r="C1447" s="38">
        <v>42312201</v>
      </c>
      <c r="D1447" s="16">
        <v>1196490073</v>
      </c>
      <c r="E1447" s="19" t="s">
        <v>1020</v>
      </c>
      <c r="F1447" s="16" t="s">
        <v>18</v>
      </c>
      <c r="G1447" s="21">
        <v>1</v>
      </c>
      <c r="H1447" s="22">
        <v>63540</v>
      </c>
      <c r="I1447" s="22">
        <v>0</v>
      </c>
      <c r="J1447" s="22">
        <f>+I1447+H1447</f>
        <v>63540</v>
      </c>
    </row>
    <row r="1448" spans="2:10" s="23" customFormat="1" ht="51.75" customHeight="1" x14ac:dyDescent="0.25">
      <c r="B1448" s="16">
        <v>2</v>
      </c>
      <c r="C1448" s="38">
        <v>42312201</v>
      </c>
      <c r="D1448" s="16">
        <v>1196490077</v>
      </c>
      <c r="E1448" s="19" t="s">
        <v>1021</v>
      </c>
      <c r="F1448" s="16" t="s">
        <v>18</v>
      </c>
      <c r="G1448" s="21">
        <v>1</v>
      </c>
      <c r="H1448" s="22">
        <v>223520</v>
      </c>
      <c r="I1448" s="22">
        <v>0</v>
      </c>
      <c r="J1448" s="22">
        <f>+I1448+H1448</f>
        <v>223520</v>
      </c>
    </row>
    <row r="1449" spans="2:10" s="23" customFormat="1" ht="25.5" customHeight="1" x14ac:dyDescent="0.25">
      <c r="B1449" s="226" t="s">
        <v>49</v>
      </c>
      <c r="C1449" s="226"/>
      <c r="D1449" s="226"/>
      <c r="E1449" s="226"/>
      <c r="F1449" s="134"/>
      <c r="G1449" s="43"/>
      <c r="H1449" s="44"/>
      <c r="I1449" s="44"/>
      <c r="J1449" s="48">
        <f>SUM(J1447:J1448)</f>
        <v>287060</v>
      </c>
    </row>
    <row r="1450" spans="2:10" s="23" customFormat="1" ht="51.75" customHeight="1" x14ac:dyDescent="0.25">
      <c r="B1450" s="174"/>
      <c r="C1450" s="175"/>
    </row>
    <row r="1451" spans="2:10" ht="21.75" customHeight="1" x14ac:dyDescent="0.25">
      <c r="E1451" s="46" t="s">
        <v>1080</v>
      </c>
      <c r="F1451" s="135">
        <f>F15+F49+F61+F72+F87+F92+F107+F113+F121+F129+F155+F163+F175+F187+F54+F80+F143+F623+F631+F831+F1364+F194+F199+F205+F211+F231+F252+F261+F269+F283+F289+F295+F305+F316+F332+F340+F352+F362+F373+F382+F390+F404+F410+F453+F464+F470+F478+F485+F491+F498+F505+F515+F521+F527+F558+F587+F597+F616+F656+F663+F670+F685+F703+F757+F801+F807+F814+F825+F841+F860+F871+F877+F950+F1027+F1050+F1085+F1104+F1115+F1125+F1134+F1145+F1159+F1167+F1173+F1181+F1196+F1188+F1203+F1210+F1228+F1236+F1255+F1325+F1353+F1378+F1385+F1393+F1399+F1407+F1415+F1423+F1431+F67+F1437+F1445</f>
        <v>26022111600</v>
      </c>
    </row>
  </sheetData>
  <mergeCells count="211">
    <mergeCell ref="B1449:E1449"/>
    <mergeCell ref="D1325:E1325"/>
    <mergeCell ref="D1437:E1437"/>
    <mergeCell ref="D1027:E1027"/>
    <mergeCell ref="D1445:E1445"/>
    <mergeCell ref="B3:J3"/>
    <mergeCell ref="B4:J4"/>
    <mergeCell ref="B5:J5"/>
    <mergeCell ref="B9:J9"/>
    <mergeCell ref="B11:J11"/>
    <mergeCell ref="B12:J12"/>
    <mergeCell ref="B59:E59"/>
    <mergeCell ref="D61:E61"/>
    <mergeCell ref="B65:E65"/>
    <mergeCell ref="B70:E70"/>
    <mergeCell ref="B78:E78"/>
    <mergeCell ref="D80:E80"/>
    <mergeCell ref="B13:J13"/>
    <mergeCell ref="H14:J14"/>
    <mergeCell ref="D15:E15"/>
    <mergeCell ref="B47:E47"/>
    <mergeCell ref="D49:E49"/>
    <mergeCell ref="B52:E52"/>
    <mergeCell ref="B141:E141"/>
    <mergeCell ref="B152:E152"/>
    <mergeCell ref="D155:E155"/>
    <mergeCell ref="B160:E160"/>
    <mergeCell ref="B172:E172"/>
    <mergeCell ref="D175:E175"/>
    <mergeCell ref="D143:E143"/>
    <mergeCell ref="D163:E163"/>
    <mergeCell ref="B85:E85"/>
    <mergeCell ref="B90:E90"/>
    <mergeCell ref="B105:E105"/>
    <mergeCell ref="B111:E111"/>
    <mergeCell ref="B119:E119"/>
    <mergeCell ref="B127:E127"/>
    <mergeCell ref="B249:E249"/>
    <mergeCell ref="D252:E252"/>
    <mergeCell ref="B258:E258"/>
    <mergeCell ref="B266:E266"/>
    <mergeCell ref="D269:E269"/>
    <mergeCell ref="B280:E280"/>
    <mergeCell ref="B185:E185"/>
    <mergeCell ref="B192:E192"/>
    <mergeCell ref="B197:E197"/>
    <mergeCell ref="B202:E202"/>
    <mergeCell ref="B208:E208"/>
    <mergeCell ref="B228:E228"/>
    <mergeCell ref="D187:E187"/>
    <mergeCell ref="D194:E194"/>
    <mergeCell ref="D199:E199"/>
    <mergeCell ref="D211:E211"/>
    <mergeCell ref="D205:E205"/>
    <mergeCell ref="D231:E231"/>
    <mergeCell ref="D261:E261"/>
    <mergeCell ref="D362:E362"/>
    <mergeCell ref="D373:E373"/>
    <mergeCell ref="D382:E382"/>
    <mergeCell ref="D390:E390"/>
    <mergeCell ref="D404:E404"/>
    <mergeCell ref="D410:E410"/>
    <mergeCell ref="B495:E495"/>
    <mergeCell ref="B461:E461"/>
    <mergeCell ref="B467:E467"/>
    <mergeCell ref="B475:E475"/>
    <mergeCell ref="B313:E313"/>
    <mergeCell ref="B329:E329"/>
    <mergeCell ref="D332:E332"/>
    <mergeCell ref="B337:E337"/>
    <mergeCell ref="B349:E349"/>
    <mergeCell ref="B359:E359"/>
    <mergeCell ref="B286:E286"/>
    <mergeCell ref="D289:E289"/>
    <mergeCell ref="B292:E292"/>
    <mergeCell ref="D295:E295"/>
    <mergeCell ref="B302:E302"/>
    <mergeCell ref="D305:E305"/>
    <mergeCell ref="B1156:E1156"/>
    <mergeCell ref="D1115:E1115"/>
    <mergeCell ref="D1134:E1134"/>
    <mergeCell ref="D1145:E1145"/>
    <mergeCell ref="B1047:E1047"/>
    <mergeCell ref="B1082:E1082"/>
    <mergeCell ref="D1085:E1085"/>
    <mergeCell ref="B1101:E1101"/>
    <mergeCell ref="B857:E857"/>
    <mergeCell ref="D860:E860"/>
    <mergeCell ref="B869:E869"/>
    <mergeCell ref="B874:E874"/>
    <mergeCell ref="B947:E947"/>
    <mergeCell ref="B1024:E1024"/>
    <mergeCell ref="B1435:E1435"/>
    <mergeCell ref="D54:E54"/>
    <mergeCell ref="D67:E67"/>
    <mergeCell ref="D72:E72"/>
    <mergeCell ref="D92:E92"/>
    <mergeCell ref="D87:E87"/>
    <mergeCell ref="D107:E107"/>
    <mergeCell ref="D129:E129"/>
    <mergeCell ref="B1390:E1390"/>
    <mergeCell ref="B1396:E1396"/>
    <mergeCell ref="B1404:E1404"/>
    <mergeCell ref="D1407:E1407"/>
    <mergeCell ref="B1412:E1412"/>
    <mergeCell ref="B1420:E1420"/>
    <mergeCell ref="B1322:E1322"/>
    <mergeCell ref="B1350:E1350"/>
    <mergeCell ref="B1361:E1361"/>
    <mergeCell ref="B1375:E1375"/>
    <mergeCell ref="D1378:E1378"/>
    <mergeCell ref="B1382:E1382"/>
    <mergeCell ref="B1200:E1200"/>
    <mergeCell ref="B1207:E1207"/>
    <mergeCell ref="B1225:E1225"/>
    <mergeCell ref="D1228:E1228"/>
    <mergeCell ref="D283:E283"/>
    <mergeCell ref="D316:E316"/>
    <mergeCell ref="D352:E352"/>
    <mergeCell ref="D340:E340"/>
    <mergeCell ref="B1428:E1428"/>
    <mergeCell ref="D1431:E1431"/>
    <mergeCell ref="B1233:E1233"/>
    <mergeCell ref="B1252:E1252"/>
    <mergeCell ref="D1210:E1210"/>
    <mergeCell ref="D1236:E1236"/>
    <mergeCell ref="B1164:E1164"/>
    <mergeCell ref="B1170:E1170"/>
    <mergeCell ref="B1178:E1178"/>
    <mergeCell ref="B1185:E1185"/>
    <mergeCell ref="B1193:E1193"/>
    <mergeCell ref="D1196:E1196"/>
    <mergeCell ref="B1112:E1112"/>
    <mergeCell ref="B1122:E1122"/>
    <mergeCell ref="D1125:E1125"/>
    <mergeCell ref="B1131:E1131"/>
    <mergeCell ref="B1142:E1142"/>
    <mergeCell ref="D453:E453"/>
    <mergeCell ref="D464:E464"/>
    <mergeCell ref="D470:E470"/>
    <mergeCell ref="B482:E482"/>
    <mergeCell ref="D485:E485"/>
    <mergeCell ref="B488:E488"/>
    <mergeCell ref="B370:E370"/>
    <mergeCell ref="B379:E379"/>
    <mergeCell ref="B387:E387"/>
    <mergeCell ref="B401:E401"/>
    <mergeCell ref="B407:E407"/>
    <mergeCell ref="D478:E478"/>
    <mergeCell ref="B450:E450"/>
    <mergeCell ref="D491:E491"/>
    <mergeCell ref="D498:E498"/>
    <mergeCell ref="B667:E667"/>
    <mergeCell ref="B682:E682"/>
    <mergeCell ref="B700:E700"/>
    <mergeCell ref="B754:E754"/>
    <mergeCell ref="D670:E670"/>
    <mergeCell ref="D685:E685"/>
    <mergeCell ref="D703:E703"/>
    <mergeCell ref="B584:E584"/>
    <mergeCell ref="B594:E594"/>
    <mergeCell ref="B613:E613"/>
    <mergeCell ref="B620:E620"/>
    <mergeCell ref="B629:E629"/>
    <mergeCell ref="D631:E631"/>
    <mergeCell ref="B502:E502"/>
    <mergeCell ref="B512:E512"/>
    <mergeCell ref="B518:E518"/>
    <mergeCell ref="B524:E524"/>
    <mergeCell ref="B555:E555"/>
    <mergeCell ref="D505:E505"/>
    <mergeCell ref="D515:E515"/>
    <mergeCell ref="D521:E521"/>
    <mergeCell ref="D527:E527"/>
    <mergeCell ref="D841:E841"/>
    <mergeCell ref="D871:E871"/>
    <mergeCell ref="D877:E877"/>
    <mergeCell ref="D950:E950"/>
    <mergeCell ref="D1050:E1050"/>
    <mergeCell ref="D1104:E1104"/>
    <mergeCell ref="D558:E558"/>
    <mergeCell ref="D587:E587"/>
    <mergeCell ref="D616:E616"/>
    <mergeCell ref="D623:E623"/>
    <mergeCell ref="D656:E656"/>
    <mergeCell ref="D663:E663"/>
    <mergeCell ref="B798:E798"/>
    <mergeCell ref="B804:E804"/>
    <mergeCell ref="B811:E811"/>
    <mergeCell ref="B822:E822"/>
    <mergeCell ref="B828:E828"/>
    <mergeCell ref="B838:E838"/>
    <mergeCell ref="D801:E801"/>
    <mergeCell ref="D814:E814"/>
    <mergeCell ref="D825:E825"/>
    <mergeCell ref="D831:E831"/>
    <mergeCell ref="B653:E653"/>
    <mergeCell ref="B660:E660"/>
    <mergeCell ref="D1423:E1423"/>
    <mergeCell ref="D1255:E1255"/>
    <mergeCell ref="D1353:E1353"/>
    <mergeCell ref="D1393:E1393"/>
    <mergeCell ref="D1385:E1385"/>
    <mergeCell ref="D1399:E1399"/>
    <mergeCell ref="D1415:E1415"/>
    <mergeCell ref="D1159:E1159"/>
    <mergeCell ref="D1167:E1167"/>
    <mergeCell ref="D1173:E1173"/>
    <mergeCell ref="D1188:E1188"/>
    <mergeCell ref="D1181:E1181"/>
    <mergeCell ref="D1203:E1203"/>
  </mergeCells>
  <conditionalFormatting sqref="F1025:F1026">
    <cfRule type="containsErrors" dxfId="0" priority="1">
      <formula>ISERROR(F1025)</formula>
    </cfRule>
  </conditionalFormatting>
  <pageMargins left="0.70866141732283472" right="0.70866141732283472" top="0.74803149606299213" bottom="0.74803149606299213" header="0.31496062992125984" footer="0.31496062992125984"/>
  <pageSetup paperSize="5" scale="70" orientation="landscape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0</xdr:col>
                <xdr:colOff>800100</xdr:colOff>
                <xdr:row>2</xdr:row>
                <xdr:rowOff>123825</xdr:rowOff>
              </from>
              <to>
                <xdr:col>2</xdr:col>
                <xdr:colOff>1076325</xdr:colOff>
                <xdr:row>10</xdr:row>
                <xdr:rowOff>257175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H122"/>
  <sheetViews>
    <sheetView topLeftCell="A94" workbookViewId="0">
      <selection activeCell="J13" sqref="J13"/>
    </sheetView>
  </sheetViews>
  <sheetFormatPr baseColWidth="10" defaultRowHeight="15" x14ac:dyDescent="0.25"/>
  <cols>
    <col min="3" max="3" width="11.42578125" style="201"/>
    <col min="4" max="4" width="28.28515625" customWidth="1"/>
    <col min="5" max="5" width="17.7109375" customWidth="1"/>
    <col min="6" max="7" width="17" customWidth="1"/>
    <col min="8" max="8" width="16" customWidth="1"/>
  </cols>
  <sheetData>
    <row r="6" spans="3:8" ht="25.5" x14ac:dyDescent="0.25">
      <c r="C6" s="202" t="s">
        <v>6</v>
      </c>
      <c r="D6" s="219" t="s">
        <v>1100</v>
      </c>
      <c r="E6" s="202" t="s">
        <v>1101</v>
      </c>
      <c r="F6" s="202" t="s">
        <v>1102</v>
      </c>
      <c r="G6" s="202" t="s">
        <v>1103</v>
      </c>
      <c r="H6" s="219" t="s">
        <v>1104</v>
      </c>
    </row>
    <row r="7" spans="3:8" x14ac:dyDescent="0.25">
      <c r="C7" s="203">
        <v>1</v>
      </c>
      <c r="D7" s="184" t="s">
        <v>7</v>
      </c>
      <c r="E7" s="185">
        <v>2000000</v>
      </c>
      <c r="F7" s="185">
        <v>70800000</v>
      </c>
      <c r="G7" s="186">
        <v>49200000</v>
      </c>
      <c r="H7" s="185">
        <f t="shared" ref="H7:H70" si="0">E7+F7+G7</f>
        <v>122000000</v>
      </c>
    </row>
    <row r="8" spans="3:8" x14ac:dyDescent="0.25">
      <c r="C8" s="203">
        <v>2</v>
      </c>
      <c r="D8" s="184" t="s">
        <v>51</v>
      </c>
      <c r="E8" s="185">
        <v>100000</v>
      </c>
      <c r="F8" s="185">
        <v>2950000</v>
      </c>
      <c r="G8" s="186">
        <v>2050000</v>
      </c>
      <c r="H8" s="185">
        <f t="shared" si="0"/>
        <v>5100000</v>
      </c>
    </row>
    <row r="9" spans="3:8" x14ac:dyDescent="0.25">
      <c r="C9" s="203">
        <v>3</v>
      </c>
      <c r="D9" s="184" t="s">
        <v>54</v>
      </c>
      <c r="E9" s="185">
        <v>100000</v>
      </c>
      <c r="F9" s="185">
        <v>2950000</v>
      </c>
      <c r="G9" s="186">
        <v>2050000</v>
      </c>
      <c r="H9" s="185">
        <f t="shared" si="0"/>
        <v>5100000</v>
      </c>
    </row>
    <row r="10" spans="3:8" x14ac:dyDescent="0.25">
      <c r="C10" s="203">
        <v>4</v>
      </c>
      <c r="D10" s="184" t="s">
        <v>56</v>
      </c>
      <c r="E10" s="185">
        <v>2000000</v>
      </c>
      <c r="F10" s="185">
        <v>12980000</v>
      </c>
      <c r="G10" s="186">
        <v>9020000</v>
      </c>
      <c r="H10" s="185">
        <f t="shared" si="0"/>
        <v>24000000</v>
      </c>
    </row>
    <row r="11" spans="3:8" x14ac:dyDescent="0.25">
      <c r="C11" s="203">
        <v>5</v>
      </c>
      <c r="D11" s="184" t="s">
        <v>60</v>
      </c>
      <c r="E11" s="185">
        <v>100000</v>
      </c>
      <c r="F11" s="185">
        <v>3500000</v>
      </c>
      <c r="G11" s="186">
        <v>1400000</v>
      </c>
      <c r="H11" s="185">
        <f t="shared" si="0"/>
        <v>5000000</v>
      </c>
    </row>
    <row r="12" spans="3:8" x14ac:dyDescent="0.25">
      <c r="C12" s="203">
        <v>6</v>
      </c>
      <c r="D12" s="184" t="s">
        <v>63</v>
      </c>
      <c r="E12" s="185">
        <v>500000</v>
      </c>
      <c r="F12" s="185">
        <v>29500000</v>
      </c>
      <c r="G12" s="186">
        <v>20500000</v>
      </c>
      <c r="H12" s="185">
        <f t="shared" si="0"/>
        <v>50500000</v>
      </c>
    </row>
    <row r="13" spans="3:8" x14ac:dyDescent="0.25">
      <c r="C13" s="203">
        <v>7</v>
      </c>
      <c r="D13" s="184" t="s">
        <v>68</v>
      </c>
      <c r="E13" s="185">
        <v>1000000</v>
      </c>
      <c r="F13" s="185">
        <v>44250000</v>
      </c>
      <c r="G13" s="186">
        <v>30750000</v>
      </c>
      <c r="H13" s="185">
        <f t="shared" si="0"/>
        <v>76000000</v>
      </c>
    </row>
    <row r="14" spans="3:8" x14ac:dyDescent="0.25">
      <c r="C14" s="203">
        <v>8</v>
      </c>
      <c r="D14" s="184" t="s">
        <v>73</v>
      </c>
      <c r="E14" s="185">
        <v>500000</v>
      </c>
      <c r="F14" s="185">
        <v>36285000</v>
      </c>
      <c r="G14" s="186">
        <v>25215000</v>
      </c>
      <c r="H14" s="185">
        <f t="shared" si="0"/>
        <v>62000000</v>
      </c>
    </row>
    <row r="15" spans="3:8" x14ac:dyDescent="0.25">
      <c r="C15" s="204">
        <v>9</v>
      </c>
      <c r="D15" s="187" t="s">
        <v>75</v>
      </c>
      <c r="E15" s="188">
        <v>500000</v>
      </c>
      <c r="F15" s="188">
        <v>9000000</v>
      </c>
      <c r="G15" s="189">
        <v>5500000</v>
      </c>
      <c r="H15" s="188">
        <f t="shared" si="0"/>
        <v>15000000</v>
      </c>
    </row>
    <row r="16" spans="3:8" x14ac:dyDescent="0.25">
      <c r="C16" s="204">
        <v>10</v>
      </c>
      <c r="D16" s="187" t="s">
        <v>87</v>
      </c>
      <c r="E16" s="188">
        <v>5000000</v>
      </c>
      <c r="F16" s="188">
        <v>30444000</v>
      </c>
      <c r="G16" s="189">
        <v>21156000</v>
      </c>
      <c r="H16" s="188">
        <f t="shared" si="0"/>
        <v>56600000</v>
      </c>
    </row>
    <row r="17" spans="3:8" x14ac:dyDescent="0.25">
      <c r="C17" s="204">
        <v>11</v>
      </c>
      <c r="D17" s="187" t="s">
        <v>91</v>
      </c>
      <c r="E17" s="188">
        <v>2000000</v>
      </c>
      <c r="F17" s="188">
        <v>8260000</v>
      </c>
      <c r="G17" s="189">
        <v>5740000</v>
      </c>
      <c r="H17" s="188">
        <f t="shared" si="0"/>
        <v>16000000</v>
      </c>
    </row>
    <row r="18" spans="3:8" x14ac:dyDescent="0.25">
      <c r="C18" s="204">
        <v>12</v>
      </c>
      <c r="D18" s="187" t="s">
        <v>97</v>
      </c>
      <c r="E18" s="188">
        <v>2000000</v>
      </c>
      <c r="F18" s="188">
        <v>18832800</v>
      </c>
      <c r="G18" s="189">
        <v>13087200</v>
      </c>
      <c r="H18" s="188">
        <f t="shared" si="0"/>
        <v>33920000</v>
      </c>
    </row>
    <row r="19" spans="3:8" x14ac:dyDescent="0.25">
      <c r="C19" s="204">
        <v>13</v>
      </c>
      <c r="D19" s="187" t="s">
        <v>102</v>
      </c>
      <c r="E19" s="188">
        <v>10000000</v>
      </c>
      <c r="F19" s="188">
        <v>206500000</v>
      </c>
      <c r="G19" s="189">
        <v>183500000</v>
      </c>
      <c r="H19" s="188">
        <f t="shared" si="0"/>
        <v>400000000</v>
      </c>
    </row>
    <row r="20" spans="3:8" x14ac:dyDescent="0.25">
      <c r="C20" s="204">
        <v>14</v>
      </c>
      <c r="D20" s="187" t="s">
        <v>113</v>
      </c>
      <c r="E20" s="188">
        <v>2000000</v>
      </c>
      <c r="F20" s="188">
        <v>59000000</v>
      </c>
      <c r="G20" s="189">
        <v>41000000</v>
      </c>
      <c r="H20" s="188">
        <f t="shared" si="0"/>
        <v>102000000</v>
      </c>
    </row>
    <row r="21" spans="3:8" x14ac:dyDescent="0.25">
      <c r="C21" s="204">
        <v>15</v>
      </c>
      <c r="D21" s="187" t="s">
        <v>122</v>
      </c>
      <c r="E21" s="188">
        <v>200000</v>
      </c>
      <c r="F21" s="188">
        <v>2478000</v>
      </c>
      <c r="G21" s="189">
        <v>1722000</v>
      </c>
      <c r="H21" s="188">
        <f t="shared" si="0"/>
        <v>4400000</v>
      </c>
    </row>
    <row r="22" spans="3:8" x14ac:dyDescent="0.25">
      <c r="C22" s="204">
        <v>16</v>
      </c>
      <c r="D22" s="187" t="s">
        <v>129</v>
      </c>
      <c r="E22" s="188">
        <v>1000000</v>
      </c>
      <c r="F22" s="188">
        <v>46350400</v>
      </c>
      <c r="G22" s="189">
        <v>32209600</v>
      </c>
      <c r="H22" s="188">
        <f t="shared" si="0"/>
        <v>79560000</v>
      </c>
    </row>
    <row r="23" spans="3:8" x14ac:dyDescent="0.25">
      <c r="C23" s="204">
        <v>17</v>
      </c>
      <c r="D23" s="187" t="s">
        <v>136</v>
      </c>
      <c r="E23" s="188">
        <v>1000000</v>
      </c>
      <c r="F23" s="188">
        <v>44250000</v>
      </c>
      <c r="G23" s="189">
        <v>30750000</v>
      </c>
      <c r="H23" s="188">
        <f t="shared" si="0"/>
        <v>76000000</v>
      </c>
    </row>
    <row r="24" spans="3:8" x14ac:dyDescent="0.25">
      <c r="C24" s="204">
        <v>18</v>
      </c>
      <c r="D24" s="187" t="s">
        <v>145</v>
      </c>
      <c r="E24" s="188">
        <v>1000000</v>
      </c>
      <c r="F24" s="190">
        <v>34810000</v>
      </c>
      <c r="G24" s="190">
        <v>24190000</v>
      </c>
      <c r="H24" s="188">
        <f t="shared" si="0"/>
        <v>60000000</v>
      </c>
    </row>
    <row r="25" spans="3:8" x14ac:dyDescent="0.25">
      <c r="C25" s="204">
        <v>19</v>
      </c>
      <c r="D25" s="187" t="s">
        <v>148</v>
      </c>
      <c r="E25" s="188">
        <v>1000000</v>
      </c>
      <c r="F25" s="188">
        <v>26762400</v>
      </c>
      <c r="G25" s="189">
        <v>18597600</v>
      </c>
      <c r="H25" s="188">
        <f t="shared" si="0"/>
        <v>46360000</v>
      </c>
    </row>
    <row r="26" spans="3:8" x14ac:dyDescent="0.25">
      <c r="C26" s="204">
        <v>20</v>
      </c>
      <c r="D26" s="187" t="s">
        <v>150</v>
      </c>
      <c r="E26" s="188">
        <v>200000</v>
      </c>
      <c r="F26" s="188">
        <v>9912000</v>
      </c>
      <c r="G26" s="189">
        <v>6888000</v>
      </c>
      <c r="H26" s="188">
        <f t="shared" si="0"/>
        <v>17000000</v>
      </c>
    </row>
    <row r="27" spans="3:8" x14ac:dyDescent="0.25">
      <c r="C27" s="204">
        <v>21</v>
      </c>
      <c r="D27" s="187" t="s">
        <v>153</v>
      </c>
      <c r="E27" s="188">
        <v>1000000</v>
      </c>
      <c r="F27" s="188">
        <v>22797600</v>
      </c>
      <c r="G27" s="189">
        <v>15842400</v>
      </c>
      <c r="H27" s="188">
        <f t="shared" si="0"/>
        <v>39640000</v>
      </c>
    </row>
    <row r="28" spans="3:8" x14ac:dyDescent="0.25">
      <c r="C28" s="204">
        <v>22</v>
      </c>
      <c r="D28" s="187" t="s">
        <v>155</v>
      </c>
      <c r="E28" s="188">
        <v>1000000</v>
      </c>
      <c r="F28" s="188">
        <v>13000000</v>
      </c>
      <c r="G28" s="189">
        <v>6000000</v>
      </c>
      <c r="H28" s="188">
        <f t="shared" si="0"/>
        <v>20000000</v>
      </c>
    </row>
    <row r="29" spans="3:8" x14ac:dyDescent="0.25">
      <c r="C29" s="204">
        <v>23</v>
      </c>
      <c r="D29" s="187" t="s">
        <v>171</v>
      </c>
      <c r="E29" s="188">
        <v>1000000</v>
      </c>
      <c r="F29" s="188">
        <v>12000000</v>
      </c>
      <c r="G29" s="189">
        <v>7000000</v>
      </c>
      <c r="H29" s="188">
        <f t="shared" si="0"/>
        <v>20000000</v>
      </c>
    </row>
    <row r="30" spans="3:8" x14ac:dyDescent="0.25">
      <c r="C30" s="204">
        <v>24</v>
      </c>
      <c r="D30" s="187" t="s">
        <v>188</v>
      </c>
      <c r="E30" s="188">
        <v>1000000</v>
      </c>
      <c r="F30" s="188">
        <v>45000000</v>
      </c>
      <c r="G30" s="189">
        <v>14000000</v>
      </c>
      <c r="H30" s="188">
        <f t="shared" si="0"/>
        <v>60000000</v>
      </c>
    </row>
    <row r="31" spans="3:8" x14ac:dyDescent="0.25">
      <c r="C31" s="204">
        <v>25</v>
      </c>
      <c r="D31" s="187" t="s">
        <v>193</v>
      </c>
      <c r="E31" s="188">
        <v>200000</v>
      </c>
      <c r="F31" s="188">
        <v>2360000</v>
      </c>
      <c r="G31" s="189">
        <v>1640000</v>
      </c>
      <c r="H31" s="188">
        <f t="shared" si="0"/>
        <v>4200000</v>
      </c>
    </row>
    <row r="32" spans="3:8" x14ac:dyDescent="0.25">
      <c r="C32" s="204">
        <v>26</v>
      </c>
      <c r="D32" s="187" t="s">
        <v>198</v>
      </c>
      <c r="E32" s="188">
        <v>2000000</v>
      </c>
      <c r="F32" s="188">
        <v>16968400</v>
      </c>
      <c r="G32" s="189">
        <v>11791600</v>
      </c>
      <c r="H32" s="188">
        <f t="shared" si="0"/>
        <v>30760000</v>
      </c>
    </row>
    <row r="33" spans="3:8" x14ac:dyDescent="0.25">
      <c r="C33" s="204">
        <v>27</v>
      </c>
      <c r="D33" s="191" t="s">
        <v>1105</v>
      </c>
      <c r="E33" s="188">
        <v>500000</v>
      </c>
      <c r="F33" s="188">
        <v>7434000</v>
      </c>
      <c r="G33" s="189">
        <v>2066000</v>
      </c>
      <c r="H33" s="188">
        <f t="shared" si="0"/>
        <v>10000000</v>
      </c>
    </row>
    <row r="34" spans="3:8" x14ac:dyDescent="0.25">
      <c r="C34" s="204">
        <v>28</v>
      </c>
      <c r="D34" s="191" t="s">
        <v>212</v>
      </c>
      <c r="E34" s="188">
        <v>500000</v>
      </c>
      <c r="F34" s="188">
        <v>8000000</v>
      </c>
      <c r="G34" s="189">
        <v>1500000</v>
      </c>
      <c r="H34" s="188">
        <f t="shared" si="0"/>
        <v>10000000</v>
      </c>
    </row>
    <row r="35" spans="3:8" x14ac:dyDescent="0.25">
      <c r="C35" s="204">
        <v>29</v>
      </c>
      <c r="D35" s="187" t="s">
        <v>215</v>
      </c>
      <c r="E35" s="188">
        <v>1000000</v>
      </c>
      <c r="F35" s="188">
        <v>8850000</v>
      </c>
      <c r="G35" s="189">
        <v>6150000</v>
      </c>
      <c r="H35" s="188">
        <f t="shared" si="0"/>
        <v>16000000</v>
      </c>
    </row>
    <row r="36" spans="3:8" x14ac:dyDescent="0.25">
      <c r="C36" s="204">
        <v>30</v>
      </c>
      <c r="D36" s="191" t="s">
        <v>221</v>
      </c>
      <c r="E36" s="188">
        <v>4500000</v>
      </c>
      <c r="F36" s="188">
        <v>100500000</v>
      </c>
      <c r="G36" s="189">
        <v>45000000</v>
      </c>
      <c r="H36" s="188">
        <f t="shared" si="0"/>
        <v>150000000</v>
      </c>
    </row>
    <row r="37" spans="3:8" x14ac:dyDescent="0.25">
      <c r="C37" s="204">
        <v>31</v>
      </c>
      <c r="D37" s="187" t="s">
        <v>230</v>
      </c>
      <c r="E37" s="188">
        <v>500000</v>
      </c>
      <c r="F37" s="188">
        <v>7000000</v>
      </c>
      <c r="G37" s="189">
        <v>2500000</v>
      </c>
      <c r="H37" s="188">
        <f t="shared" si="0"/>
        <v>10000000</v>
      </c>
    </row>
    <row r="38" spans="3:8" x14ac:dyDescent="0.25">
      <c r="C38" s="204">
        <v>32</v>
      </c>
      <c r="D38" s="187" t="s">
        <v>242</v>
      </c>
      <c r="E38" s="188">
        <v>200000</v>
      </c>
      <c r="F38" s="188">
        <v>1070000</v>
      </c>
      <c r="G38" s="189">
        <v>730000</v>
      </c>
      <c r="H38" s="188">
        <f t="shared" si="0"/>
        <v>2000000</v>
      </c>
    </row>
    <row r="39" spans="3:8" x14ac:dyDescent="0.25">
      <c r="C39" s="204">
        <v>33</v>
      </c>
      <c r="D39" s="187" t="s">
        <v>246</v>
      </c>
      <c r="E39" s="188">
        <v>1000000</v>
      </c>
      <c r="F39" s="188">
        <v>96700000</v>
      </c>
      <c r="G39" s="189">
        <v>52300000</v>
      </c>
      <c r="H39" s="188">
        <f t="shared" si="0"/>
        <v>150000000</v>
      </c>
    </row>
    <row r="40" spans="3:8" x14ac:dyDescent="0.25">
      <c r="C40" s="204">
        <v>34</v>
      </c>
      <c r="D40" s="187" t="s">
        <v>254</v>
      </c>
      <c r="E40" s="188">
        <v>5000000</v>
      </c>
      <c r="F40" s="188">
        <v>106200000</v>
      </c>
      <c r="G40" s="189">
        <v>99800000</v>
      </c>
      <c r="H40" s="188">
        <f t="shared" si="0"/>
        <v>211000000</v>
      </c>
    </row>
    <row r="41" spans="3:8" x14ac:dyDescent="0.25">
      <c r="C41" s="204">
        <v>35</v>
      </c>
      <c r="D41" s="187" t="s">
        <v>260</v>
      </c>
      <c r="E41" s="188">
        <v>500000</v>
      </c>
      <c r="F41" s="188">
        <v>20650000</v>
      </c>
      <c r="G41" s="189">
        <v>14350000</v>
      </c>
      <c r="H41" s="188">
        <f t="shared" si="0"/>
        <v>35500000</v>
      </c>
    </row>
    <row r="42" spans="3:8" x14ac:dyDescent="0.25">
      <c r="C42" s="204">
        <v>36</v>
      </c>
      <c r="D42" s="187" t="s">
        <v>266</v>
      </c>
      <c r="E42" s="188">
        <v>500000</v>
      </c>
      <c r="F42" s="188">
        <v>23600000</v>
      </c>
      <c r="G42" s="189">
        <v>16400000</v>
      </c>
      <c r="H42" s="188">
        <f t="shared" si="0"/>
        <v>40500000</v>
      </c>
    </row>
    <row r="43" spans="3:8" x14ac:dyDescent="0.25">
      <c r="C43" s="204">
        <v>37</v>
      </c>
      <c r="D43" s="187" t="s">
        <v>271</v>
      </c>
      <c r="E43" s="188">
        <v>2000000</v>
      </c>
      <c r="F43" s="188">
        <v>118000000</v>
      </c>
      <c r="G43" s="189">
        <v>82000000</v>
      </c>
      <c r="H43" s="188">
        <f t="shared" si="0"/>
        <v>202000000</v>
      </c>
    </row>
    <row r="44" spans="3:8" x14ac:dyDescent="0.25">
      <c r="C44" s="204">
        <v>38</v>
      </c>
      <c r="D44" s="187" t="s">
        <v>275</v>
      </c>
      <c r="E44" s="188">
        <v>10000000</v>
      </c>
      <c r="F44" s="188">
        <v>92677200</v>
      </c>
      <c r="G44" s="189">
        <v>80000000</v>
      </c>
      <c r="H44" s="188">
        <f t="shared" si="0"/>
        <v>182677200</v>
      </c>
    </row>
    <row r="45" spans="3:8" x14ac:dyDescent="0.25">
      <c r="C45" s="204">
        <v>39</v>
      </c>
      <c r="D45" s="187" t="s">
        <v>285</v>
      </c>
      <c r="E45" s="188">
        <v>5000000</v>
      </c>
      <c r="F45" s="188">
        <v>70800000</v>
      </c>
      <c r="G45" s="189">
        <v>49200000</v>
      </c>
      <c r="H45" s="188">
        <f t="shared" si="0"/>
        <v>125000000</v>
      </c>
    </row>
    <row r="46" spans="3:8" x14ac:dyDescent="0.25">
      <c r="C46" s="204">
        <v>40</v>
      </c>
      <c r="D46" s="187" t="s">
        <v>287</v>
      </c>
      <c r="E46" s="188">
        <v>5000000</v>
      </c>
      <c r="F46" s="188">
        <v>206500000</v>
      </c>
      <c r="G46" s="189">
        <v>160000000</v>
      </c>
      <c r="H46" s="188">
        <f t="shared" si="0"/>
        <v>371500000</v>
      </c>
    </row>
    <row r="47" spans="3:8" x14ac:dyDescent="0.25">
      <c r="C47" s="204">
        <v>41</v>
      </c>
      <c r="D47" s="187" t="s">
        <v>326</v>
      </c>
      <c r="E47" s="188">
        <v>500000</v>
      </c>
      <c r="F47" s="188">
        <v>53100000</v>
      </c>
      <c r="G47" s="189">
        <v>36900000</v>
      </c>
      <c r="H47" s="188">
        <f t="shared" si="0"/>
        <v>90500000</v>
      </c>
    </row>
    <row r="48" spans="3:8" x14ac:dyDescent="0.25">
      <c r="C48" s="204">
        <v>42</v>
      </c>
      <c r="D48" s="187" t="s">
        <v>333</v>
      </c>
      <c r="E48" s="188">
        <v>500000</v>
      </c>
      <c r="F48" s="188">
        <v>15859200</v>
      </c>
      <c r="G48" s="189">
        <v>11020800</v>
      </c>
      <c r="H48" s="188">
        <f t="shared" si="0"/>
        <v>27380000</v>
      </c>
    </row>
    <row r="49" spans="3:8" x14ac:dyDescent="0.25">
      <c r="C49" s="204">
        <v>43</v>
      </c>
      <c r="D49" s="187" t="s">
        <v>335</v>
      </c>
      <c r="E49" s="188">
        <v>15000000</v>
      </c>
      <c r="F49" s="188">
        <v>224200000</v>
      </c>
      <c r="G49" s="189">
        <v>155800000</v>
      </c>
      <c r="H49" s="188">
        <f t="shared" si="0"/>
        <v>395000000</v>
      </c>
    </row>
    <row r="50" spans="3:8" x14ac:dyDescent="0.25">
      <c r="C50" s="204">
        <v>44</v>
      </c>
      <c r="D50" s="187" t="s">
        <v>339</v>
      </c>
      <c r="E50" s="188">
        <v>1000000</v>
      </c>
      <c r="F50" s="188">
        <v>88500000</v>
      </c>
      <c r="G50" s="189">
        <v>61500000</v>
      </c>
      <c r="H50" s="188">
        <f t="shared" si="0"/>
        <v>151000000</v>
      </c>
    </row>
    <row r="51" spans="3:8" x14ac:dyDescent="0.25">
      <c r="C51" s="204">
        <v>45</v>
      </c>
      <c r="D51" s="187" t="s">
        <v>342</v>
      </c>
      <c r="E51" s="188">
        <v>1000000</v>
      </c>
      <c r="F51" s="188">
        <v>12980000</v>
      </c>
      <c r="G51" s="189">
        <v>9020000</v>
      </c>
      <c r="H51" s="188">
        <f t="shared" si="0"/>
        <v>23000000</v>
      </c>
    </row>
    <row r="52" spans="3:8" x14ac:dyDescent="0.25">
      <c r="C52" s="204">
        <v>46</v>
      </c>
      <c r="D52" s="187" t="s">
        <v>1106</v>
      </c>
      <c r="E52" s="188">
        <v>500000</v>
      </c>
      <c r="F52" s="188">
        <v>3988400</v>
      </c>
      <c r="G52" s="189">
        <v>2771600</v>
      </c>
      <c r="H52" s="188">
        <f t="shared" si="0"/>
        <v>7260000</v>
      </c>
    </row>
    <row r="53" spans="3:8" x14ac:dyDescent="0.25">
      <c r="C53" s="204">
        <v>47</v>
      </c>
      <c r="D53" s="187" t="s">
        <v>347</v>
      </c>
      <c r="E53" s="188">
        <v>5000000</v>
      </c>
      <c r="F53" s="188">
        <v>129800000</v>
      </c>
      <c r="G53" s="189">
        <v>15200000</v>
      </c>
      <c r="H53" s="188">
        <f t="shared" si="0"/>
        <v>150000000</v>
      </c>
    </row>
    <row r="54" spans="3:8" x14ac:dyDescent="0.25">
      <c r="C54" s="204">
        <v>48</v>
      </c>
      <c r="D54" s="187" t="s">
        <v>350</v>
      </c>
      <c r="E54" s="188">
        <v>1000000</v>
      </c>
      <c r="F54" s="188">
        <v>38350000</v>
      </c>
      <c r="G54" s="189">
        <v>26650000</v>
      </c>
      <c r="H54" s="188">
        <f t="shared" si="0"/>
        <v>66000000</v>
      </c>
    </row>
    <row r="55" spans="3:8" x14ac:dyDescent="0.25">
      <c r="C55" s="204">
        <v>49</v>
      </c>
      <c r="D55" s="191" t="s">
        <v>356</v>
      </c>
      <c r="E55" s="188">
        <v>500000</v>
      </c>
      <c r="F55" s="188">
        <v>30000000</v>
      </c>
      <c r="G55" s="189">
        <v>9000000</v>
      </c>
      <c r="H55" s="188">
        <f t="shared" si="0"/>
        <v>39500000</v>
      </c>
    </row>
    <row r="56" spans="3:8" x14ac:dyDescent="0.25">
      <c r="C56" s="204">
        <v>50</v>
      </c>
      <c r="D56" s="187" t="s">
        <v>358</v>
      </c>
      <c r="E56" s="188">
        <v>500000</v>
      </c>
      <c r="F56" s="188">
        <v>5900000</v>
      </c>
      <c r="G56" s="189">
        <v>4100000</v>
      </c>
      <c r="H56" s="188">
        <f t="shared" si="0"/>
        <v>10500000</v>
      </c>
    </row>
    <row r="57" spans="3:8" x14ac:dyDescent="0.25">
      <c r="C57" s="204">
        <v>51</v>
      </c>
      <c r="D57" s="187" t="s">
        <v>360</v>
      </c>
      <c r="E57" s="188">
        <v>70000000</v>
      </c>
      <c r="F57" s="188">
        <v>2974456444</v>
      </c>
      <c r="G57" s="189">
        <v>2270695156</v>
      </c>
      <c r="H57" s="188">
        <f t="shared" si="0"/>
        <v>5315151600</v>
      </c>
    </row>
    <row r="58" spans="3:8" x14ac:dyDescent="0.25">
      <c r="C58" s="204">
        <v>52</v>
      </c>
      <c r="D58" s="187" t="s">
        <v>387</v>
      </c>
      <c r="E58" s="188">
        <v>9120000</v>
      </c>
      <c r="F58" s="188">
        <v>236880000</v>
      </c>
      <c r="G58" s="189">
        <v>164000000</v>
      </c>
      <c r="H58" s="188">
        <f t="shared" si="0"/>
        <v>410000000</v>
      </c>
    </row>
    <row r="59" spans="3:8" x14ac:dyDescent="0.25">
      <c r="C59" s="204">
        <v>53</v>
      </c>
      <c r="D59" s="187" t="s">
        <v>412</v>
      </c>
      <c r="E59" s="188">
        <v>2000000</v>
      </c>
      <c r="F59" s="188">
        <v>52533600</v>
      </c>
      <c r="G59" s="189">
        <v>36506400</v>
      </c>
      <c r="H59" s="188">
        <f t="shared" si="0"/>
        <v>91040000</v>
      </c>
    </row>
    <row r="60" spans="3:8" x14ac:dyDescent="0.25">
      <c r="C60" s="204">
        <v>54</v>
      </c>
      <c r="D60" s="187" t="s">
        <v>419</v>
      </c>
      <c r="E60" s="188">
        <v>2000000</v>
      </c>
      <c r="F60" s="188">
        <v>79296000</v>
      </c>
      <c r="G60" s="189">
        <v>55104000</v>
      </c>
      <c r="H60" s="188">
        <f t="shared" si="0"/>
        <v>136400000</v>
      </c>
    </row>
    <row r="61" spans="3:8" x14ac:dyDescent="0.25">
      <c r="C61" s="204">
        <v>55</v>
      </c>
      <c r="D61" s="187" t="s">
        <v>432</v>
      </c>
      <c r="E61" s="188">
        <v>500000</v>
      </c>
      <c r="F61" s="188">
        <v>3000000</v>
      </c>
      <c r="G61" s="189">
        <v>1500000</v>
      </c>
      <c r="H61" s="188">
        <f t="shared" si="0"/>
        <v>5000000</v>
      </c>
    </row>
    <row r="62" spans="3:8" x14ac:dyDescent="0.25">
      <c r="C62" s="206">
        <v>56</v>
      </c>
      <c r="D62" s="207" t="s">
        <v>435</v>
      </c>
      <c r="E62" s="208">
        <v>2000000</v>
      </c>
      <c r="F62" s="208">
        <v>30000000</v>
      </c>
      <c r="G62" s="209">
        <v>8000000</v>
      </c>
      <c r="H62" s="185">
        <f t="shared" si="0"/>
        <v>40000000</v>
      </c>
    </row>
    <row r="63" spans="3:8" x14ac:dyDescent="0.25">
      <c r="C63" s="203">
        <v>57</v>
      </c>
      <c r="D63" s="184" t="s">
        <v>437</v>
      </c>
      <c r="E63" s="185">
        <v>30000000</v>
      </c>
      <c r="F63" s="185">
        <v>892080000</v>
      </c>
      <c r="G63" s="186">
        <v>619920000</v>
      </c>
      <c r="H63" s="185">
        <f t="shared" si="0"/>
        <v>1542000000</v>
      </c>
    </row>
    <row r="64" spans="3:8" x14ac:dyDescent="0.25">
      <c r="C64" s="203">
        <v>58</v>
      </c>
      <c r="D64" s="184" t="s">
        <v>463</v>
      </c>
      <c r="E64" s="185">
        <v>5000000</v>
      </c>
      <c r="F64" s="185">
        <v>69384000</v>
      </c>
      <c r="G64" s="186">
        <v>48216000</v>
      </c>
      <c r="H64" s="185">
        <f t="shared" si="0"/>
        <v>122600000</v>
      </c>
    </row>
    <row r="65" spans="3:8" x14ac:dyDescent="0.25">
      <c r="C65" s="203">
        <v>59</v>
      </c>
      <c r="D65" s="184" t="s">
        <v>466</v>
      </c>
      <c r="E65" s="185">
        <v>720000</v>
      </c>
      <c r="F65" s="185">
        <v>3964800</v>
      </c>
      <c r="G65" s="186">
        <v>2755200</v>
      </c>
      <c r="H65" s="185">
        <f t="shared" si="0"/>
        <v>7440000</v>
      </c>
    </row>
    <row r="66" spans="3:8" x14ac:dyDescent="0.25">
      <c r="C66" s="203">
        <v>60</v>
      </c>
      <c r="D66" s="184" t="s">
        <v>469</v>
      </c>
      <c r="E66" s="185">
        <v>5000000</v>
      </c>
      <c r="F66" s="185">
        <v>88500000</v>
      </c>
      <c r="G66" s="186">
        <v>61500000</v>
      </c>
      <c r="H66" s="185">
        <f t="shared" si="0"/>
        <v>155000000</v>
      </c>
    </row>
    <row r="67" spans="3:8" x14ac:dyDescent="0.25">
      <c r="C67" s="203">
        <v>61</v>
      </c>
      <c r="D67" s="184" t="s">
        <v>480</v>
      </c>
      <c r="E67" s="185">
        <v>5000000</v>
      </c>
      <c r="F67" s="185">
        <v>118000000</v>
      </c>
      <c r="G67" s="186">
        <v>82000000</v>
      </c>
      <c r="H67" s="185">
        <f t="shared" si="0"/>
        <v>205000000</v>
      </c>
    </row>
    <row r="68" spans="3:8" x14ac:dyDescent="0.25">
      <c r="C68" s="203">
        <v>62</v>
      </c>
      <c r="D68" s="184" t="s">
        <v>494</v>
      </c>
      <c r="E68" s="185">
        <v>2000000</v>
      </c>
      <c r="F68" s="185">
        <v>29500000</v>
      </c>
      <c r="G68" s="186">
        <v>20500000</v>
      </c>
      <c r="H68" s="185">
        <f t="shared" si="0"/>
        <v>52000000</v>
      </c>
    </row>
    <row r="69" spans="3:8" x14ac:dyDescent="0.25">
      <c r="C69" s="203">
        <v>63</v>
      </c>
      <c r="D69" s="184" t="s">
        <v>544</v>
      </c>
      <c r="E69" s="185">
        <v>3000000</v>
      </c>
      <c r="F69" s="185">
        <v>38350000</v>
      </c>
      <c r="G69" s="186">
        <v>26650000</v>
      </c>
      <c r="H69" s="185">
        <f t="shared" si="0"/>
        <v>68000000</v>
      </c>
    </row>
    <row r="70" spans="3:8" x14ac:dyDescent="0.25">
      <c r="C70" s="203">
        <v>64</v>
      </c>
      <c r="D70" s="184" t="s">
        <v>583</v>
      </c>
      <c r="E70" s="185">
        <v>5000000</v>
      </c>
      <c r="F70" s="185">
        <v>29736000</v>
      </c>
      <c r="G70" s="186">
        <v>20664000</v>
      </c>
      <c r="H70" s="185">
        <f t="shared" si="0"/>
        <v>55400000</v>
      </c>
    </row>
    <row r="71" spans="3:8" x14ac:dyDescent="0.25">
      <c r="C71" s="203">
        <v>65</v>
      </c>
      <c r="D71" s="184" t="s">
        <v>585</v>
      </c>
      <c r="E71" s="185">
        <v>1000000</v>
      </c>
      <c r="F71" s="185">
        <v>29500000</v>
      </c>
      <c r="G71" s="186">
        <v>20500000</v>
      </c>
      <c r="H71" s="185">
        <f t="shared" ref="H71:H111" si="1">E71+F71+G71</f>
        <v>51000000</v>
      </c>
    </row>
    <row r="72" spans="3:8" x14ac:dyDescent="0.25">
      <c r="C72" s="203">
        <v>66</v>
      </c>
      <c r="D72" s="184" t="s">
        <v>588</v>
      </c>
      <c r="E72" s="185">
        <v>3000000</v>
      </c>
      <c r="F72" s="185">
        <v>44250000</v>
      </c>
      <c r="G72" s="186">
        <v>30750000</v>
      </c>
      <c r="H72" s="185">
        <f t="shared" si="1"/>
        <v>78000000</v>
      </c>
    </row>
    <row r="73" spans="3:8" x14ac:dyDescent="0.25">
      <c r="C73" s="203">
        <v>67</v>
      </c>
      <c r="D73" s="184" t="s">
        <v>596</v>
      </c>
      <c r="E73" s="185">
        <v>1000000</v>
      </c>
      <c r="F73" s="185">
        <v>7670000</v>
      </c>
      <c r="G73" s="186">
        <v>5330000</v>
      </c>
      <c r="H73" s="185">
        <f t="shared" si="1"/>
        <v>14000000</v>
      </c>
    </row>
    <row r="74" spans="3:8" x14ac:dyDescent="0.25">
      <c r="C74" s="203">
        <v>68</v>
      </c>
      <c r="D74" s="184" t="s">
        <v>599</v>
      </c>
      <c r="E74" s="185">
        <v>1000000</v>
      </c>
      <c r="F74" s="185">
        <v>15859200</v>
      </c>
      <c r="G74" s="186">
        <v>11020800</v>
      </c>
      <c r="H74" s="185">
        <f t="shared" si="1"/>
        <v>27880000</v>
      </c>
    </row>
    <row r="75" spans="3:8" x14ac:dyDescent="0.25">
      <c r="C75" s="203">
        <v>69</v>
      </c>
      <c r="D75" s="213" t="s">
        <v>605</v>
      </c>
      <c r="E75" s="214">
        <v>1000000</v>
      </c>
      <c r="F75" s="214">
        <v>129000000</v>
      </c>
      <c r="G75" s="215">
        <v>2640000</v>
      </c>
      <c r="H75" s="214">
        <f t="shared" si="1"/>
        <v>132640000</v>
      </c>
    </row>
    <row r="76" spans="3:8" x14ac:dyDescent="0.25">
      <c r="C76" s="203">
        <v>70</v>
      </c>
      <c r="D76" s="184" t="s">
        <v>626</v>
      </c>
      <c r="E76" s="185">
        <v>1000000</v>
      </c>
      <c r="F76" s="185">
        <v>123900000</v>
      </c>
      <c r="G76" s="186">
        <v>75100000</v>
      </c>
      <c r="H76" s="185">
        <f t="shared" si="1"/>
        <v>200000000</v>
      </c>
    </row>
    <row r="77" spans="3:8" x14ac:dyDescent="0.25">
      <c r="C77" s="203">
        <v>71</v>
      </c>
      <c r="D77" s="184" t="s">
        <v>635</v>
      </c>
      <c r="E77" s="185">
        <v>1000000</v>
      </c>
      <c r="F77" s="185">
        <v>59000000</v>
      </c>
      <c r="G77" s="186">
        <v>41000000</v>
      </c>
      <c r="H77" s="185">
        <f t="shared" si="1"/>
        <v>101000000</v>
      </c>
    </row>
    <row r="78" spans="3:8" x14ac:dyDescent="0.25">
      <c r="C78" s="203">
        <v>72</v>
      </c>
      <c r="D78" s="184" t="s">
        <v>637</v>
      </c>
      <c r="E78" s="185">
        <v>50000000</v>
      </c>
      <c r="F78" s="185">
        <v>975860000</v>
      </c>
      <c r="G78" s="186">
        <v>678140000</v>
      </c>
      <c r="H78" s="185">
        <f t="shared" si="1"/>
        <v>1704000000</v>
      </c>
    </row>
    <row r="79" spans="3:8" x14ac:dyDescent="0.25">
      <c r="C79" s="203">
        <v>73</v>
      </c>
      <c r="D79" s="184" t="s">
        <v>706</v>
      </c>
      <c r="E79" s="185">
        <v>50000000</v>
      </c>
      <c r="F79" s="185">
        <v>1062000000</v>
      </c>
      <c r="G79" s="186">
        <v>860000000</v>
      </c>
      <c r="H79" s="185">
        <f t="shared" si="1"/>
        <v>1972000000</v>
      </c>
    </row>
    <row r="80" spans="3:8" x14ac:dyDescent="0.25">
      <c r="C80" s="203">
        <v>74</v>
      </c>
      <c r="D80" s="184" t="s">
        <v>776</v>
      </c>
      <c r="E80" s="185">
        <v>3000000</v>
      </c>
      <c r="F80" s="185">
        <v>180000000</v>
      </c>
      <c r="G80" s="186">
        <v>40000000</v>
      </c>
      <c r="H80" s="185">
        <f t="shared" si="1"/>
        <v>223000000</v>
      </c>
    </row>
    <row r="81" spans="3:8" x14ac:dyDescent="0.25">
      <c r="C81" s="203">
        <v>75</v>
      </c>
      <c r="D81" s="184" t="s">
        <v>794</v>
      </c>
      <c r="E81" s="185">
        <v>1000000</v>
      </c>
      <c r="F81" s="185">
        <v>295000000</v>
      </c>
      <c r="G81" s="186">
        <v>205000000</v>
      </c>
      <c r="H81" s="185">
        <f t="shared" si="1"/>
        <v>501000000</v>
      </c>
    </row>
    <row r="82" spans="3:8" x14ac:dyDescent="0.25">
      <c r="C82" s="203">
        <v>76</v>
      </c>
      <c r="D82" s="184" t="s">
        <v>825</v>
      </c>
      <c r="E82" s="185">
        <v>500000</v>
      </c>
      <c r="F82" s="185">
        <v>535814156</v>
      </c>
      <c r="G82" s="186">
        <v>388185844</v>
      </c>
      <c r="H82" s="185">
        <f t="shared" si="1"/>
        <v>924500000</v>
      </c>
    </row>
    <row r="83" spans="3:8" x14ac:dyDescent="0.25">
      <c r="C83" s="203">
        <v>77</v>
      </c>
      <c r="D83" s="184" t="s">
        <v>843</v>
      </c>
      <c r="E83" s="185">
        <v>1000000</v>
      </c>
      <c r="F83" s="185">
        <v>257240000</v>
      </c>
      <c r="G83" s="186">
        <v>178760000</v>
      </c>
      <c r="H83" s="185">
        <f t="shared" si="1"/>
        <v>437000000</v>
      </c>
    </row>
    <row r="84" spans="3:8" x14ac:dyDescent="0.25">
      <c r="C84" s="203">
        <v>78</v>
      </c>
      <c r="D84" s="184" t="s">
        <v>850</v>
      </c>
      <c r="E84" s="185">
        <v>2000000</v>
      </c>
      <c r="F84" s="185">
        <v>84252000</v>
      </c>
      <c r="G84" s="186">
        <v>58548000</v>
      </c>
      <c r="H84" s="185">
        <f t="shared" si="1"/>
        <v>144800000</v>
      </c>
    </row>
    <row r="85" spans="3:8" x14ac:dyDescent="0.25">
      <c r="C85" s="203">
        <v>79</v>
      </c>
      <c r="D85" s="184" t="s">
        <v>856</v>
      </c>
      <c r="E85" s="185">
        <v>2000000</v>
      </c>
      <c r="F85" s="185">
        <v>95580000</v>
      </c>
      <c r="G85" s="186">
        <v>66420000</v>
      </c>
      <c r="H85" s="185">
        <f t="shared" si="1"/>
        <v>164000000</v>
      </c>
    </row>
    <row r="86" spans="3:8" x14ac:dyDescent="0.25">
      <c r="C86" s="203">
        <v>80</v>
      </c>
      <c r="D86" s="184" t="s">
        <v>861</v>
      </c>
      <c r="E86" s="185">
        <v>3000000</v>
      </c>
      <c r="F86" s="185">
        <v>590000000</v>
      </c>
      <c r="G86" s="186">
        <v>410000000</v>
      </c>
      <c r="H86" s="185">
        <f t="shared" si="1"/>
        <v>1003000000</v>
      </c>
    </row>
    <row r="87" spans="3:8" x14ac:dyDescent="0.25">
      <c r="C87" s="203">
        <v>81</v>
      </c>
      <c r="D87" s="184" t="s">
        <v>868</v>
      </c>
      <c r="E87" s="185">
        <v>3000000</v>
      </c>
      <c r="F87" s="185">
        <v>1180000000</v>
      </c>
      <c r="G87" s="186">
        <v>820000000</v>
      </c>
      <c r="H87" s="185">
        <f t="shared" si="1"/>
        <v>2003000000</v>
      </c>
    </row>
    <row r="88" spans="3:8" x14ac:dyDescent="0.25">
      <c r="C88" s="204">
        <v>82</v>
      </c>
      <c r="D88" s="187" t="s">
        <v>880</v>
      </c>
      <c r="E88" s="188">
        <v>1000000</v>
      </c>
      <c r="F88" s="188">
        <v>8000000</v>
      </c>
      <c r="G88" s="189">
        <v>1000000</v>
      </c>
      <c r="H88" s="188">
        <f t="shared" si="1"/>
        <v>10000000</v>
      </c>
    </row>
    <row r="89" spans="3:8" x14ac:dyDescent="0.25">
      <c r="C89" s="204">
        <v>83</v>
      </c>
      <c r="D89" s="187" t="s">
        <v>885</v>
      </c>
      <c r="E89" s="188">
        <v>500000</v>
      </c>
      <c r="F89" s="188">
        <v>76700000</v>
      </c>
      <c r="G89" s="189">
        <v>53300000</v>
      </c>
      <c r="H89" s="188">
        <f t="shared" si="1"/>
        <v>130500000</v>
      </c>
    </row>
    <row r="90" spans="3:8" x14ac:dyDescent="0.25">
      <c r="C90" s="204">
        <v>84</v>
      </c>
      <c r="D90" s="187" t="s">
        <v>887</v>
      </c>
      <c r="E90" s="188">
        <v>500000</v>
      </c>
      <c r="F90" s="188">
        <v>40710000</v>
      </c>
      <c r="G90" s="189">
        <v>28290000</v>
      </c>
      <c r="H90" s="188">
        <f t="shared" si="1"/>
        <v>69500000</v>
      </c>
    </row>
    <row r="91" spans="3:8" x14ac:dyDescent="0.25">
      <c r="C91" s="204">
        <v>85</v>
      </c>
      <c r="D91" s="187" t="s">
        <v>891</v>
      </c>
      <c r="E91" s="188">
        <v>1000000</v>
      </c>
      <c r="F91" s="188">
        <v>12000000</v>
      </c>
      <c r="G91" s="189">
        <v>7000000</v>
      </c>
      <c r="H91" s="188">
        <f t="shared" si="1"/>
        <v>20000000</v>
      </c>
    </row>
    <row r="92" spans="3:8" x14ac:dyDescent="0.25">
      <c r="C92" s="204">
        <v>86</v>
      </c>
      <c r="D92" s="191" t="s">
        <v>894</v>
      </c>
      <c r="E92" s="188">
        <v>500000</v>
      </c>
      <c r="F92" s="188">
        <v>1770000</v>
      </c>
      <c r="G92" s="189">
        <v>1230000</v>
      </c>
      <c r="H92" s="188">
        <f t="shared" si="1"/>
        <v>3500000</v>
      </c>
    </row>
    <row r="93" spans="3:8" x14ac:dyDescent="0.25">
      <c r="C93" s="203">
        <v>87</v>
      </c>
      <c r="D93" s="184" t="s">
        <v>898</v>
      </c>
      <c r="E93" s="185">
        <v>500000</v>
      </c>
      <c r="F93" s="185">
        <v>20000000</v>
      </c>
      <c r="G93" s="186">
        <v>10250000</v>
      </c>
      <c r="H93" s="185">
        <f t="shared" si="1"/>
        <v>30750000</v>
      </c>
    </row>
    <row r="94" spans="3:8" x14ac:dyDescent="0.25">
      <c r="C94" s="203">
        <v>88</v>
      </c>
      <c r="D94" s="184" t="s">
        <v>901</v>
      </c>
      <c r="E94" s="185">
        <v>1000000</v>
      </c>
      <c r="F94" s="185">
        <v>23600000</v>
      </c>
      <c r="G94" s="186">
        <v>16400000</v>
      </c>
      <c r="H94" s="185">
        <f t="shared" si="1"/>
        <v>41000000</v>
      </c>
    </row>
    <row r="95" spans="3:8" x14ac:dyDescent="0.25">
      <c r="C95" s="203">
        <v>89</v>
      </c>
      <c r="D95" s="184" t="s">
        <v>904</v>
      </c>
      <c r="E95" s="185">
        <v>500000</v>
      </c>
      <c r="F95" s="185">
        <v>28910000</v>
      </c>
      <c r="G95" s="186">
        <v>20090000</v>
      </c>
      <c r="H95" s="185">
        <f t="shared" si="1"/>
        <v>49500000</v>
      </c>
    </row>
    <row r="96" spans="3:8" x14ac:dyDescent="0.25">
      <c r="C96" s="203">
        <v>90</v>
      </c>
      <c r="D96" s="184" t="s">
        <v>918</v>
      </c>
      <c r="E96" s="185">
        <v>1000000</v>
      </c>
      <c r="F96" s="185">
        <v>59000000</v>
      </c>
      <c r="G96" s="186">
        <v>41000000</v>
      </c>
      <c r="H96" s="185">
        <f t="shared" si="1"/>
        <v>101000000</v>
      </c>
    </row>
    <row r="97" spans="3:8" x14ac:dyDescent="0.25">
      <c r="C97" s="203">
        <v>91</v>
      </c>
      <c r="D97" s="184" t="s">
        <v>923</v>
      </c>
      <c r="E97" s="185">
        <v>1000000</v>
      </c>
      <c r="F97" s="185">
        <v>47200000</v>
      </c>
      <c r="G97" s="186">
        <v>32800000</v>
      </c>
      <c r="H97" s="185">
        <f t="shared" si="1"/>
        <v>81000000</v>
      </c>
    </row>
    <row r="98" spans="3:8" x14ac:dyDescent="0.25">
      <c r="C98" s="203">
        <v>92</v>
      </c>
      <c r="D98" s="184" t="s">
        <v>938</v>
      </c>
      <c r="E98" s="185">
        <v>30000000</v>
      </c>
      <c r="F98" s="185">
        <v>900000000</v>
      </c>
      <c r="G98" s="186">
        <v>706742800</v>
      </c>
      <c r="H98" s="185">
        <f t="shared" si="1"/>
        <v>1636742800</v>
      </c>
    </row>
    <row r="99" spans="3:8" x14ac:dyDescent="0.25">
      <c r="C99" s="203">
        <v>93</v>
      </c>
      <c r="D99" s="213" t="s">
        <v>1004</v>
      </c>
      <c r="E99" s="214">
        <v>300000</v>
      </c>
      <c r="F99" s="214">
        <v>69800000</v>
      </c>
      <c r="G99" s="215">
        <v>48400000</v>
      </c>
      <c r="H99" s="214">
        <f t="shared" si="1"/>
        <v>118500000</v>
      </c>
    </row>
    <row r="100" spans="3:8" x14ac:dyDescent="0.25">
      <c r="C100" s="203">
        <v>94</v>
      </c>
      <c r="D100" s="184" t="s">
        <v>1030</v>
      </c>
      <c r="E100" s="185">
        <v>500000</v>
      </c>
      <c r="F100" s="185">
        <v>5015000</v>
      </c>
      <c r="G100" s="186">
        <v>3485000</v>
      </c>
      <c r="H100" s="185">
        <f t="shared" si="1"/>
        <v>9000000</v>
      </c>
    </row>
    <row r="101" spans="3:8" x14ac:dyDescent="0.25">
      <c r="C101" s="203">
        <v>95</v>
      </c>
      <c r="D101" s="184" t="s">
        <v>1037</v>
      </c>
      <c r="E101" s="185">
        <v>11260000</v>
      </c>
      <c r="F101" s="185">
        <v>601934400</v>
      </c>
      <c r="G101" s="186">
        <v>415555600</v>
      </c>
      <c r="H101" s="185">
        <f t="shared" si="1"/>
        <v>1028750000</v>
      </c>
    </row>
    <row r="102" spans="3:8" x14ac:dyDescent="0.25">
      <c r="C102" s="203">
        <v>96</v>
      </c>
      <c r="D102" s="184" t="s">
        <v>1049</v>
      </c>
      <c r="E102" s="185">
        <v>500000</v>
      </c>
      <c r="F102" s="185">
        <v>118000000</v>
      </c>
      <c r="G102" s="186">
        <v>82000000</v>
      </c>
      <c r="H102" s="185">
        <f t="shared" si="1"/>
        <v>200500000</v>
      </c>
    </row>
    <row r="103" spans="3:8" x14ac:dyDescent="0.25">
      <c r="C103" s="203">
        <v>97</v>
      </c>
      <c r="D103" s="184" t="s">
        <v>1052</v>
      </c>
      <c r="E103" s="185">
        <v>500000</v>
      </c>
      <c r="F103" s="185">
        <v>88500000</v>
      </c>
      <c r="G103" s="186">
        <v>61500000</v>
      </c>
      <c r="H103" s="185">
        <f t="shared" si="1"/>
        <v>150500000</v>
      </c>
    </row>
    <row r="104" spans="3:8" x14ac:dyDescent="0.25">
      <c r="C104" s="203">
        <v>98</v>
      </c>
      <c r="D104" s="184" t="s">
        <v>1056</v>
      </c>
      <c r="E104" s="185">
        <v>200000</v>
      </c>
      <c r="F104" s="185">
        <v>1475000</v>
      </c>
      <c r="G104" s="186">
        <v>1025000</v>
      </c>
      <c r="H104" s="185">
        <f t="shared" si="1"/>
        <v>2700000</v>
      </c>
    </row>
    <row r="105" spans="3:8" x14ac:dyDescent="0.25">
      <c r="C105" s="203">
        <v>99</v>
      </c>
      <c r="D105" s="184" t="s">
        <v>1058</v>
      </c>
      <c r="E105" s="185">
        <v>600000</v>
      </c>
      <c r="F105" s="185">
        <v>23500000</v>
      </c>
      <c r="G105" s="186">
        <v>16400000</v>
      </c>
      <c r="H105" s="185">
        <f t="shared" si="1"/>
        <v>40500000</v>
      </c>
    </row>
    <row r="106" spans="3:8" x14ac:dyDescent="0.25">
      <c r="C106" s="203">
        <v>100</v>
      </c>
      <c r="D106" s="184" t="s">
        <v>1062</v>
      </c>
      <c r="E106" s="185">
        <v>10000000</v>
      </c>
      <c r="F106" s="185">
        <v>80000000</v>
      </c>
      <c r="G106" s="186">
        <v>40000000</v>
      </c>
      <c r="H106" s="185">
        <f t="shared" si="1"/>
        <v>130000000</v>
      </c>
    </row>
    <row r="107" spans="3:8" x14ac:dyDescent="0.25">
      <c r="C107" s="203">
        <v>101</v>
      </c>
      <c r="D107" s="184" t="s">
        <v>1067</v>
      </c>
      <c r="E107" s="185">
        <v>500000</v>
      </c>
      <c r="F107" s="185">
        <v>80000000</v>
      </c>
      <c r="G107" s="186">
        <v>40000000</v>
      </c>
      <c r="H107" s="185">
        <f t="shared" si="1"/>
        <v>120500000</v>
      </c>
    </row>
    <row r="108" spans="3:8" x14ac:dyDescent="0.25">
      <c r="C108" s="203">
        <v>102</v>
      </c>
      <c r="D108" s="184" t="s">
        <v>1071</v>
      </c>
      <c r="E108" s="185">
        <v>500000</v>
      </c>
      <c r="F108" s="185">
        <v>80000000</v>
      </c>
      <c r="G108" s="186">
        <v>40000000</v>
      </c>
      <c r="H108" s="185">
        <f t="shared" si="1"/>
        <v>120500000</v>
      </c>
    </row>
    <row r="109" spans="3:8" x14ac:dyDescent="0.25">
      <c r="C109" s="203">
        <v>103</v>
      </c>
      <c r="D109" s="184" t="s">
        <v>1075</v>
      </c>
      <c r="E109" s="185">
        <v>500000</v>
      </c>
      <c r="F109" s="185">
        <v>70000000</v>
      </c>
      <c r="G109" s="186">
        <v>40000000</v>
      </c>
      <c r="H109" s="185">
        <f t="shared" si="1"/>
        <v>110500000</v>
      </c>
    </row>
    <row r="110" spans="3:8" x14ac:dyDescent="0.25">
      <c r="C110" s="203">
        <v>104</v>
      </c>
      <c r="D110" s="210" t="s">
        <v>1099</v>
      </c>
      <c r="E110" s="211">
        <v>1000000</v>
      </c>
      <c r="F110" s="211">
        <v>19680000</v>
      </c>
      <c r="G110" s="212">
        <v>680000</v>
      </c>
      <c r="H110" s="211">
        <f t="shared" si="1"/>
        <v>21360000</v>
      </c>
    </row>
    <row r="111" spans="3:8" x14ac:dyDescent="0.25">
      <c r="C111" s="203">
        <v>105</v>
      </c>
      <c r="D111" s="210" t="s">
        <v>1098</v>
      </c>
      <c r="E111" s="211">
        <v>200000</v>
      </c>
      <c r="F111" s="211">
        <v>1000000</v>
      </c>
      <c r="G111" s="212">
        <v>800000</v>
      </c>
      <c r="H111" s="211">
        <f t="shared" si="1"/>
        <v>2000000</v>
      </c>
    </row>
    <row r="112" spans="3:8" x14ac:dyDescent="0.25">
      <c r="C112" s="203"/>
      <c r="D112" s="183"/>
      <c r="E112" s="192">
        <f>SUM(E7:E111)</f>
        <v>430000000</v>
      </c>
      <c r="F112" s="192">
        <f>SUM(F7:F111)</f>
        <v>15050000000</v>
      </c>
      <c r="G112" s="192">
        <f>SUM(G7:G111)</f>
        <v>10542111600</v>
      </c>
      <c r="H112" s="192">
        <f>SUM(H7:H111)</f>
        <v>26022111600</v>
      </c>
    </row>
    <row r="113" spans="3:8" x14ac:dyDescent="0.25">
      <c r="C113" s="205"/>
      <c r="D113" s="194"/>
      <c r="E113" s="195"/>
      <c r="F113" s="195"/>
      <c r="G113" s="195"/>
      <c r="H113" s="195"/>
    </row>
    <row r="114" spans="3:8" x14ac:dyDescent="0.25">
      <c r="C114" s="205"/>
      <c r="D114" s="193"/>
      <c r="E114" s="196"/>
      <c r="F114" s="196"/>
      <c r="G114" s="196"/>
      <c r="H114" s="196"/>
    </row>
    <row r="115" spans="3:8" x14ac:dyDescent="0.25">
      <c r="C115" s="205"/>
      <c r="D115" s="193"/>
      <c r="E115" s="197"/>
      <c r="F115" s="197"/>
      <c r="G115" s="197"/>
      <c r="H115" s="197"/>
    </row>
    <row r="116" spans="3:8" x14ac:dyDescent="0.25">
      <c r="C116" s="205"/>
      <c r="D116" s="193"/>
      <c r="E116" s="198"/>
      <c r="F116" s="198"/>
      <c r="G116" s="193"/>
      <c r="H116" s="198"/>
    </row>
    <row r="117" spans="3:8" x14ac:dyDescent="0.25">
      <c r="C117" s="205"/>
      <c r="D117" s="193"/>
      <c r="E117" s="195"/>
      <c r="F117" s="199"/>
      <c r="G117" s="193"/>
      <c r="H117" s="200"/>
    </row>
    <row r="118" spans="3:8" x14ac:dyDescent="0.25">
      <c r="C118" s="205"/>
      <c r="D118" s="193"/>
      <c r="E118" s="193"/>
      <c r="F118" s="193"/>
      <c r="G118" s="193"/>
      <c r="H118" s="193"/>
    </row>
    <row r="119" spans="3:8" x14ac:dyDescent="0.25">
      <c r="C119" s="205"/>
      <c r="D119" s="193"/>
      <c r="E119" s="193"/>
      <c r="F119" s="193"/>
      <c r="G119" s="193"/>
      <c r="H119" s="193"/>
    </row>
    <row r="120" spans="3:8" ht="25.5" x14ac:dyDescent="0.25">
      <c r="C120" s="205"/>
      <c r="D120" s="216" t="s">
        <v>1107</v>
      </c>
      <c r="E120" s="216" t="s">
        <v>1108</v>
      </c>
      <c r="F120" s="216" t="s">
        <v>1109</v>
      </c>
      <c r="G120" s="216" t="s">
        <v>1080</v>
      </c>
      <c r="H120" s="193"/>
    </row>
    <row r="121" spans="3:8" x14ac:dyDescent="0.25">
      <c r="C121" s="205"/>
      <c r="D121" s="217">
        <f>E112</f>
        <v>430000000</v>
      </c>
      <c r="E121" s="217">
        <f>F112</f>
        <v>15050000000</v>
      </c>
      <c r="F121" s="218">
        <f>G112</f>
        <v>10542111600</v>
      </c>
      <c r="G121" s="217">
        <f>SUM(D121:F121)</f>
        <v>26022111600</v>
      </c>
      <c r="H121" s="193"/>
    </row>
    <row r="122" spans="3:8" x14ac:dyDescent="0.25">
      <c r="C122" s="205"/>
      <c r="D122" s="193"/>
      <c r="E122" s="193"/>
      <c r="F122" s="193"/>
      <c r="G122" s="193"/>
      <c r="H122" s="19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PRECIOS DE REFERENCIA</vt:lpstr>
      <vt:lpstr>PRESUPUESTO POR GRUPOS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Yolima Gonzalez</dc:creator>
  <cp:lastModifiedBy>Abelardo Romero</cp:lastModifiedBy>
  <cp:lastPrinted>2016-11-03T13:48:02Z</cp:lastPrinted>
  <dcterms:created xsi:type="dcterms:W3CDTF">2016-11-01T16:59:46Z</dcterms:created>
  <dcterms:modified xsi:type="dcterms:W3CDTF">2016-11-15T19:27:40Z</dcterms:modified>
</cp:coreProperties>
</file>