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workbookProtection workbookPassword="D672" lockStructure="1"/>
  <bookViews>
    <workbookView xWindow="120" yWindow="135" windowWidth="23715" windowHeight="9780"/>
  </bookViews>
  <sheets>
    <sheet name="EVALUACION S.A M CUANTIA 069-15" sheetId="1" r:id="rId1"/>
  </sheets>
  <calcPr calcId="145621"/>
</workbook>
</file>

<file path=xl/calcChain.xml><?xml version="1.0" encoding="utf-8"?>
<calcChain xmlns="http://schemas.openxmlformats.org/spreadsheetml/2006/main">
  <c r="AK7" i="1" l="1"/>
  <c r="AH7" i="1"/>
  <c r="AE7" i="1"/>
  <c r="AB7" i="1"/>
  <c r="V7" i="1"/>
  <c r="S7" i="1"/>
  <c r="S202" i="1"/>
  <c r="S203" i="1" l="1"/>
  <c r="AB169" i="1"/>
  <c r="AB170" i="1"/>
  <c r="AB171" i="1"/>
  <c r="AB172" i="1"/>
  <c r="AB173" i="1"/>
  <c r="AB174" i="1"/>
  <c r="AB175" i="1"/>
  <c r="AB176" i="1"/>
  <c r="AB177" i="1"/>
  <c r="AB178" i="1"/>
  <c r="AB179" i="1"/>
  <c r="AB180" i="1"/>
  <c r="AB181" i="1"/>
  <c r="AB182" i="1"/>
  <c r="AB183" i="1"/>
  <c r="AB184" i="1"/>
  <c r="AB185" i="1"/>
  <c r="AB186" i="1"/>
  <c r="AB187" i="1"/>
  <c r="AB188" i="1"/>
  <c r="AB189" i="1"/>
  <c r="AB190" i="1"/>
  <c r="AB191" i="1"/>
  <c r="AB192" i="1"/>
  <c r="AB193" i="1"/>
  <c r="AB194" i="1"/>
  <c r="AB195" i="1"/>
  <c r="AB196" i="1"/>
  <c r="AB197" i="1"/>
  <c r="AB198" i="1"/>
  <c r="AB199" i="1"/>
  <c r="AB200" i="1"/>
  <c r="AB201" i="1"/>
  <c r="AB202" i="1"/>
  <c r="AB203" i="1"/>
  <c r="AB208" i="1"/>
  <c r="AB168" i="1"/>
  <c r="AB164" i="1"/>
  <c r="AB138" i="1"/>
  <c r="AB139" i="1"/>
  <c r="AB140" i="1"/>
  <c r="AB141" i="1"/>
  <c r="AB142" i="1"/>
  <c r="AB143" i="1"/>
  <c r="AB144" i="1"/>
  <c r="AB145" i="1"/>
  <c r="AB146" i="1"/>
  <c r="AB147" i="1"/>
  <c r="AB148" i="1"/>
  <c r="AB149" i="1"/>
  <c r="AB150" i="1"/>
  <c r="AB151" i="1"/>
  <c r="AB152" i="1"/>
  <c r="AB153" i="1"/>
  <c r="AB154" i="1"/>
  <c r="AB155" i="1"/>
  <c r="AB156" i="1"/>
  <c r="AB157" i="1"/>
  <c r="AB158" i="1"/>
  <c r="AB159" i="1"/>
  <c r="AB160" i="1"/>
  <c r="AB161" i="1"/>
  <c r="AB162" i="1"/>
  <c r="AB163" i="1"/>
  <c r="AB137" i="1"/>
  <c r="AB119" i="1"/>
  <c r="AB120" i="1"/>
  <c r="AB121" i="1"/>
  <c r="AB122" i="1"/>
  <c r="AB123" i="1"/>
  <c r="AB124" i="1"/>
  <c r="AB125" i="1"/>
  <c r="AB126" i="1"/>
  <c r="AB127" i="1"/>
  <c r="AB128" i="1"/>
  <c r="AB129" i="1"/>
  <c r="AB130" i="1"/>
  <c r="AB131" i="1"/>
  <c r="AB132" i="1"/>
  <c r="AB133" i="1"/>
  <c r="AB118" i="1"/>
  <c r="AB93" i="1"/>
  <c r="AB94" i="1"/>
  <c r="AB95" i="1"/>
  <c r="AB96" i="1"/>
  <c r="AB97" i="1"/>
  <c r="AB98" i="1"/>
  <c r="AB99" i="1"/>
  <c r="AB100" i="1"/>
  <c r="AB101" i="1"/>
  <c r="AB102" i="1"/>
  <c r="AB103" i="1"/>
  <c r="AB104" i="1"/>
  <c r="AB105" i="1"/>
  <c r="AB106" i="1"/>
  <c r="AB107" i="1"/>
  <c r="AB108" i="1"/>
  <c r="AB109" i="1"/>
  <c r="AB110" i="1"/>
  <c r="AB111" i="1"/>
  <c r="AB112" i="1"/>
  <c r="AB113" i="1"/>
  <c r="AB114" i="1"/>
  <c r="AB92" i="1"/>
  <c r="AB90" i="1"/>
  <c r="AB76" i="1"/>
  <c r="AB77" i="1"/>
  <c r="AB78" i="1"/>
  <c r="AB79" i="1"/>
  <c r="AB80" i="1"/>
  <c r="AB81" i="1"/>
  <c r="AB82" i="1"/>
  <c r="AB83" i="1"/>
  <c r="AB84" i="1"/>
  <c r="AB85" i="1"/>
  <c r="AB86" i="1"/>
  <c r="AB75" i="1"/>
  <c r="AB70" i="1"/>
  <c r="AB64" i="1"/>
  <c r="AB65" i="1"/>
  <c r="AB66" i="1"/>
  <c r="AB67" i="1"/>
  <c r="AB68" i="1"/>
  <c r="AB69" i="1"/>
  <c r="AB63" i="1"/>
  <c r="AB41" i="1"/>
  <c r="AB42" i="1"/>
  <c r="AB43" i="1"/>
  <c r="AB44" i="1"/>
  <c r="AB45" i="1"/>
  <c r="AB46" i="1"/>
  <c r="AB47" i="1"/>
  <c r="AB48" i="1"/>
  <c r="AB49" i="1"/>
  <c r="AB50" i="1"/>
  <c r="AB51" i="1"/>
  <c r="AB52" i="1"/>
  <c r="AB53" i="1"/>
  <c r="AB54" i="1"/>
  <c r="AB55" i="1"/>
  <c r="AB56" i="1"/>
  <c r="AB57" i="1"/>
  <c r="AB58" i="1"/>
  <c r="AB59" i="1"/>
  <c r="AB40" i="1"/>
  <c r="AB29" i="1"/>
  <c r="AB30" i="1"/>
  <c r="AB31" i="1"/>
  <c r="AB32" i="1"/>
  <c r="AB33" i="1"/>
  <c r="AB34" i="1"/>
  <c r="AB35" i="1"/>
  <c r="AB36" i="1"/>
  <c r="AB8" i="1"/>
  <c r="AB9" i="1"/>
  <c r="AB10" i="1"/>
  <c r="AB11" i="1"/>
  <c r="AB12" i="1"/>
  <c r="AB13" i="1"/>
  <c r="AB14" i="1"/>
  <c r="AB15" i="1"/>
  <c r="AB16" i="1"/>
  <c r="AB17" i="1"/>
  <c r="AB18" i="1"/>
  <c r="AB19" i="1"/>
  <c r="AB20" i="1"/>
  <c r="AB21" i="1"/>
  <c r="AB22" i="1"/>
  <c r="AB23" i="1"/>
  <c r="AB24" i="1"/>
  <c r="AB25" i="1"/>
  <c r="AB26" i="1"/>
  <c r="AB27" i="1"/>
  <c r="AB28" i="1"/>
  <c r="AE168" i="1" l="1"/>
  <c r="AE169" i="1"/>
  <c r="AE170" i="1"/>
  <c r="AE171" i="1"/>
  <c r="AE172" i="1"/>
  <c r="AE173" i="1"/>
  <c r="AE174" i="1"/>
  <c r="AE175" i="1"/>
  <c r="AE176" i="1"/>
  <c r="AE177" i="1"/>
  <c r="AE178" i="1"/>
  <c r="AE179" i="1"/>
  <c r="AE180" i="1"/>
  <c r="AE181" i="1"/>
  <c r="AE182" i="1"/>
  <c r="AE183" i="1"/>
  <c r="AE184" i="1"/>
  <c r="AE185" i="1"/>
  <c r="AE186" i="1"/>
  <c r="AE187" i="1"/>
  <c r="AE188" i="1"/>
  <c r="AE189" i="1"/>
  <c r="AE190" i="1"/>
  <c r="AE191" i="1"/>
  <c r="AE192" i="1"/>
  <c r="AE193" i="1"/>
  <c r="AE194" i="1"/>
  <c r="AE195" i="1"/>
  <c r="AE196" i="1"/>
  <c r="AE197" i="1"/>
  <c r="AE198" i="1"/>
  <c r="AE199" i="1"/>
  <c r="AE200" i="1"/>
  <c r="AE201" i="1"/>
  <c r="AE202" i="1"/>
  <c r="AE203" i="1"/>
  <c r="AE138" i="1"/>
  <c r="AE164" i="1"/>
  <c r="AE163" i="1"/>
  <c r="AE162" i="1"/>
  <c r="AE161" i="1"/>
  <c r="AE160" i="1"/>
  <c r="AE159" i="1"/>
  <c r="AE158" i="1"/>
  <c r="AE157" i="1"/>
  <c r="AE156" i="1"/>
  <c r="AE155" i="1"/>
  <c r="AE154" i="1"/>
  <c r="AE153" i="1"/>
  <c r="AE152" i="1"/>
  <c r="AE151" i="1"/>
  <c r="AE150" i="1"/>
  <c r="AE149" i="1"/>
  <c r="AE148" i="1"/>
  <c r="AE147" i="1"/>
  <c r="AE146" i="1"/>
  <c r="AE145" i="1"/>
  <c r="AE144" i="1"/>
  <c r="AE143" i="1"/>
  <c r="AE142" i="1"/>
  <c r="AE141" i="1"/>
  <c r="AE140" i="1"/>
  <c r="AE139" i="1"/>
  <c r="AE137" i="1"/>
  <c r="AE119" i="1"/>
  <c r="AE120" i="1"/>
  <c r="AE121" i="1"/>
  <c r="AE122" i="1"/>
  <c r="AE123" i="1"/>
  <c r="AE124" i="1"/>
  <c r="AE125" i="1"/>
  <c r="AE126" i="1"/>
  <c r="AE127" i="1"/>
  <c r="AE128" i="1"/>
  <c r="AE129" i="1"/>
  <c r="AE130" i="1"/>
  <c r="AE131" i="1"/>
  <c r="AE132" i="1"/>
  <c r="AE133" i="1"/>
  <c r="AE118" i="1"/>
  <c r="AE114" i="1"/>
  <c r="AE112" i="1"/>
  <c r="AE113" i="1"/>
  <c r="AE110" i="1"/>
  <c r="AE111" i="1"/>
  <c r="AE108" i="1"/>
  <c r="AE109" i="1"/>
  <c r="AE107" i="1"/>
  <c r="AE106" i="1"/>
  <c r="AE105" i="1"/>
  <c r="AE104" i="1"/>
  <c r="AE103" i="1"/>
  <c r="AE102" i="1"/>
  <c r="AE101" i="1"/>
  <c r="AE99" i="1"/>
  <c r="AE100" i="1"/>
  <c r="AE95" i="1"/>
  <c r="AE96" i="1"/>
  <c r="AE97" i="1"/>
  <c r="AE98" i="1"/>
  <c r="AE94" i="1"/>
  <c r="AE92" i="1"/>
  <c r="AE90" i="1"/>
  <c r="AE86" i="1"/>
  <c r="AE85" i="1"/>
  <c r="AE83" i="1"/>
  <c r="AE81" i="1"/>
  <c r="AE78" i="1"/>
  <c r="AE77" i="1"/>
  <c r="AE79" i="1"/>
  <c r="AE76" i="1"/>
  <c r="AE75" i="1"/>
  <c r="AE70" i="1"/>
  <c r="AE69" i="1"/>
  <c r="AE71" i="1"/>
  <c r="AE68" i="1"/>
  <c r="AE66" i="1"/>
  <c r="AE65" i="1"/>
  <c r="AE63" i="1"/>
  <c r="AE41" i="1"/>
  <c r="AE42" i="1"/>
  <c r="AE43" i="1"/>
  <c r="AE44" i="1"/>
  <c r="AE45" i="1"/>
  <c r="AE46" i="1"/>
  <c r="AE47" i="1"/>
  <c r="AE48" i="1"/>
  <c r="AE49" i="1"/>
  <c r="AE50" i="1"/>
  <c r="AE51" i="1"/>
  <c r="AE52" i="1"/>
  <c r="AE53" i="1"/>
  <c r="AE54" i="1"/>
  <c r="AE55" i="1"/>
  <c r="AE56" i="1"/>
  <c r="AE57" i="1"/>
  <c r="AE58" i="1"/>
  <c r="AE59" i="1"/>
  <c r="AE40" i="1"/>
  <c r="AE8" i="1"/>
  <c r="AE9" i="1"/>
  <c r="AE10" i="1"/>
  <c r="AE11" i="1"/>
  <c r="AE12" i="1"/>
  <c r="AE13" i="1"/>
  <c r="AE14" i="1"/>
  <c r="AE15" i="1"/>
  <c r="AE16" i="1"/>
  <c r="AE17" i="1"/>
  <c r="AE18" i="1"/>
  <c r="AE19" i="1"/>
  <c r="AE20" i="1"/>
  <c r="AE21" i="1"/>
  <c r="AE22" i="1"/>
  <c r="AE23" i="1"/>
  <c r="AE24" i="1"/>
  <c r="AE25" i="1"/>
  <c r="AE26" i="1"/>
  <c r="AE27" i="1"/>
  <c r="AE28" i="1"/>
  <c r="AE29" i="1"/>
  <c r="AE30" i="1"/>
  <c r="AE31" i="1"/>
  <c r="AE32" i="1"/>
  <c r="AE33" i="1"/>
  <c r="AE34" i="1"/>
  <c r="AE35" i="1"/>
  <c r="AE36" i="1"/>
  <c r="AK176" i="1" l="1"/>
  <c r="AK169" i="1"/>
  <c r="AK170" i="1"/>
  <c r="AK171" i="1"/>
  <c r="AK172" i="1"/>
  <c r="AK173" i="1"/>
  <c r="AK174" i="1"/>
  <c r="AK175" i="1"/>
  <c r="AK177" i="1"/>
  <c r="AK178" i="1"/>
  <c r="AK179" i="1"/>
  <c r="AK180" i="1"/>
  <c r="AK181" i="1"/>
  <c r="AK182" i="1"/>
  <c r="AK183" i="1"/>
  <c r="AK184" i="1"/>
  <c r="AK185" i="1"/>
  <c r="AK186" i="1"/>
  <c r="AK187" i="1"/>
  <c r="AK188" i="1"/>
  <c r="AK189" i="1"/>
  <c r="AK190" i="1"/>
  <c r="AK191" i="1"/>
  <c r="AK192" i="1"/>
  <c r="AK193" i="1"/>
  <c r="AK194" i="1"/>
  <c r="AK195" i="1"/>
  <c r="AK196" i="1"/>
  <c r="AK197" i="1"/>
  <c r="AK198" i="1"/>
  <c r="AK199" i="1"/>
  <c r="AK200" i="1"/>
  <c r="AK201" i="1"/>
  <c r="AK202" i="1"/>
  <c r="AK203" i="1"/>
  <c r="AK204" i="1"/>
  <c r="AK205" i="1"/>
  <c r="AK206" i="1"/>
  <c r="AK207" i="1"/>
  <c r="AK208" i="1"/>
  <c r="AK168" i="1"/>
  <c r="AK138" i="1"/>
  <c r="AK139" i="1"/>
  <c r="AK140" i="1"/>
  <c r="AK141" i="1"/>
  <c r="AK142" i="1"/>
  <c r="AK143" i="1"/>
  <c r="AK144" i="1"/>
  <c r="AK145" i="1"/>
  <c r="AK146" i="1"/>
  <c r="AK147" i="1"/>
  <c r="AK148" i="1"/>
  <c r="AK149" i="1"/>
  <c r="AK150" i="1"/>
  <c r="AK151" i="1"/>
  <c r="AK152" i="1"/>
  <c r="AK153" i="1"/>
  <c r="AK154" i="1"/>
  <c r="AK155" i="1"/>
  <c r="AK156" i="1"/>
  <c r="AK157" i="1"/>
  <c r="AK158" i="1"/>
  <c r="AK159" i="1"/>
  <c r="AK160" i="1"/>
  <c r="AK161" i="1"/>
  <c r="AK162" i="1"/>
  <c r="AK163" i="1"/>
  <c r="AK164" i="1"/>
  <c r="AK137" i="1"/>
  <c r="AK118" i="1"/>
  <c r="AK119" i="1"/>
  <c r="AK120" i="1"/>
  <c r="AK121" i="1"/>
  <c r="AK122" i="1"/>
  <c r="AK123" i="1"/>
  <c r="AK124" i="1"/>
  <c r="AK125" i="1"/>
  <c r="AK126" i="1"/>
  <c r="AK127" i="1"/>
  <c r="AK128" i="1"/>
  <c r="AK129" i="1"/>
  <c r="AK130" i="1"/>
  <c r="AK131" i="1"/>
  <c r="AK132" i="1"/>
  <c r="AK133" i="1"/>
  <c r="AK91" i="1"/>
  <c r="AK92" i="1"/>
  <c r="AK93" i="1"/>
  <c r="AK94" i="1"/>
  <c r="AK95" i="1"/>
  <c r="AK96" i="1"/>
  <c r="AK97" i="1"/>
  <c r="AK98" i="1"/>
  <c r="AK99" i="1"/>
  <c r="AK100" i="1"/>
  <c r="AK101" i="1"/>
  <c r="AK102" i="1"/>
  <c r="AK103" i="1"/>
  <c r="AK104" i="1"/>
  <c r="AK105" i="1"/>
  <c r="AK106" i="1"/>
  <c r="AK107" i="1"/>
  <c r="AK108" i="1"/>
  <c r="AK109" i="1"/>
  <c r="AK110" i="1"/>
  <c r="AK111" i="1"/>
  <c r="AK112" i="1"/>
  <c r="AK113" i="1"/>
  <c r="AK114" i="1"/>
  <c r="AK90" i="1"/>
  <c r="AK86" i="1"/>
  <c r="AK76" i="1"/>
  <c r="AK77" i="1"/>
  <c r="AK78" i="1"/>
  <c r="AK79" i="1"/>
  <c r="AK80" i="1"/>
  <c r="AK81" i="1"/>
  <c r="AK82" i="1"/>
  <c r="AK83" i="1"/>
  <c r="AK84" i="1"/>
  <c r="AK85" i="1"/>
  <c r="AK75" i="1"/>
  <c r="AK64" i="1"/>
  <c r="AK65" i="1"/>
  <c r="AK66" i="1"/>
  <c r="AK67" i="1"/>
  <c r="AK68" i="1"/>
  <c r="AK69" i="1"/>
  <c r="AK70" i="1"/>
  <c r="AK71" i="1"/>
  <c r="AK63" i="1"/>
  <c r="AK41" i="1"/>
  <c r="AK42" i="1"/>
  <c r="AK43" i="1"/>
  <c r="AK44" i="1"/>
  <c r="AK45" i="1"/>
  <c r="AK46" i="1"/>
  <c r="AK47" i="1"/>
  <c r="AK48" i="1"/>
  <c r="AK49" i="1"/>
  <c r="AK50" i="1"/>
  <c r="AK51" i="1"/>
  <c r="AK52" i="1"/>
  <c r="AK53" i="1"/>
  <c r="AK54" i="1"/>
  <c r="AK55" i="1"/>
  <c r="AK56" i="1"/>
  <c r="AK57" i="1"/>
  <c r="AK58" i="1"/>
  <c r="AK59" i="1"/>
  <c r="AK40" i="1"/>
  <c r="AK8" i="1"/>
  <c r="AK9" i="1"/>
  <c r="AK10" i="1"/>
  <c r="AK11" i="1"/>
  <c r="AK12" i="1"/>
  <c r="AK13" i="1"/>
  <c r="AK14" i="1"/>
  <c r="AK15" i="1"/>
  <c r="AK16" i="1"/>
  <c r="AK17" i="1"/>
  <c r="AK18" i="1"/>
  <c r="AK19" i="1"/>
  <c r="AK20" i="1"/>
  <c r="AK21" i="1"/>
  <c r="AK22" i="1"/>
  <c r="AK23" i="1"/>
  <c r="AK24" i="1"/>
  <c r="AK25" i="1"/>
  <c r="AK26" i="1"/>
  <c r="AK27" i="1"/>
  <c r="AK28" i="1"/>
  <c r="AK29" i="1"/>
  <c r="AK30" i="1"/>
  <c r="AK31" i="1"/>
  <c r="AK32" i="1"/>
  <c r="AK33" i="1"/>
  <c r="AK34" i="1"/>
  <c r="AK35" i="1"/>
  <c r="AK36" i="1"/>
  <c r="AH208" i="1" l="1"/>
  <c r="AH169" i="1"/>
  <c r="AH170" i="1"/>
  <c r="AH171" i="1"/>
  <c r="AH172" i="1"/>
  <c r="AH173" i="1"/>
  <c r="AH174" i="1"/>
  <c r="AH175" i="1"/>
  <c r="AH176" i="1"/>
  <c r="AH177" i="1"/>
  <c r="AH178" i="1"/>
  <c r="AH179" i="1"/>
  <c r="AH180" i="1"/>
  <c r="AH181" i="1"/>
  <c r="AH182" i="1"/>
  <c r="AH183" i="1"/>
  <c r="AH184" i="1"/>
  <c r="AH185" i="1"/>
  <c r="AH186" i="1"/>
  <c r="AH187" i="1"/>
  <c r="AH188" i="1"/>
  <c r="AH189" i="1"/>
  <c r="AH190" i="1"/>
  <c r="AH191" i="1"/>
  <c r="AH192" i="1"/>
  <c r="AH193" i="1"/>
  <c r="AH194" i="1"/>
  <c r="AH195" i="1"/>
  <c r="AH196" i="1"/>
  <c r="AH197" i="1"/>
  <c r="AH198" i="1"/>
  <c r="AH199" i="1"/>
  <c r="AH200" i="1"/>
  <c r="AH201" i="1"/>
  <c r="AH202" i="1"/>
  <c r="AH168" i="1"/>
  <c r="AH138" i="1"/>
  <c r="AH139" i="1"/>
  <c r="AH140" i="1"/>
  <c r="AH141" i="1"/>
  <c r="AH142" i="1"/>
  <c r="AH143" i="1"/>
  <c r="AH144" i="1"/>
  <c r="AH145" i="1"/>
  <c r="AH146" i="1"/>
  <c r="AH147" i="1"/>
  <c r="AH148" i="1"/>
  <c r="AH149" i="1"/>
  <c r="AH150" i="1"/>
  <c r="AH151" i="1"/>
  <c r="AH152" i="1"/>
  <c r="AH153" i="1"/>
  <c r="AH154" i="1"/>
  <c r="AH155" i="1"/>
  <c r="AH156" i="1"/>
  <c r="AH157" i="1"/>
  <c r="AH158" i="1"/>
  <c r="AH159" i="1"/>
  <c r="AH160" i="1"/>
  <c r="AH161" i="1"/>
  <c r="AH162" i="1"/>
  <c r="AH163" i="1"/>
  <c r="AH164" i="1"/>
  <c r="AH137" i="1"/>
  <c r="AH118" i="1"/>
  <c r="AH119" i="1"/>
  <c r="AH120" i="1"/>
  <c r="AH121" i="1"/>
  <c r="AH122" i="1"/>
  <c r="AH123" i="1"/>
  <c r="AH124" i="1"/>
  <c r="AH125" i="1"/>
  <c r="AH126" i="1"/>
  <c r="AH127" i="1"/>
  <c r="AH128" i="1"/>
  <c r="AH129" i="1"/>
  <c r="AH130" i="1"/>
  <c r="AH131" i="1"/>
  <c r="AH132" i="1"/>
  <c r="AH133" i="1"/>
  <c r="AH90" i="1"/>
  <c r="AH91" i="1"/>
  <c r="AH92" i="1"/>
  <c r="AH93" i="1"/>
  <c r="AH94" i="1"/>
  <c r="AH95" i="1"/>
  <c r="AH96" i="1"/>
  <c r="AH97" i="1"/>
  <c r="AH98" i="1"/>
  <c r="AH99" i="1"/>
  <c r="AH100" i="1"/>
  <c r="AH101" i="1"/>
  <c r="AH102" i="1"/>
  <c r="AH103" i="1"/>
  <c r="AH104" i="1"/>
  <c r="AH105" i="1"/>
  <c r="AH106" i="1"/>
  <c r="AH107" i="1"/>
  <c r="AH108" i="1"/>
  <c r="AH109" i="1"/>
  <c r="AH110" i="1"/>
  <c r="AH111" i="1"/>
  <c r="AH112" i="1"/>
  <c r="AH113" i="1"/>
  <c r="AH114" i="1"/>
  <c r="AH89" i="1"/>
  <c r="AH79" i="1"/>
  <c r="AH80" i="1"/>
  <c r="AH81" i="1"/>
  <c r="AH82" i="1"/>
  <c r="AH83" i="1"/>
  <c r="AH84" i="1"/>
  <c r="AH85" i="1"/>
  <c r="AH86" i="1"/>
  <c r="AH76" i="1"/>
  <c r="AH77" i="1"/>
  <c r="AH78" i="1"/>
  <c r="AH75" i="1"/>
  <c r="AH64" i="1"/>
  <c r="AH65" i="1"/>
  <c r="AH66" i="1"/>
  <c r="AH67" i="1"/>
  <c r="AH68" i="1"/>
  <c r="AH69" i="1"/>
  <c r="AH70" i="1"/>
  <c r="AH71" i="1"/>
  <c r="AH63" i="1"/>
  <c r="AH41" i="1"/>
  <c r="AH42" i="1"/>
  <c r="AH43" i="1"/>
  <c r="AH44" i="1"/>
  <c r="AH45" i="1"/>
  <c r="AH46" i="1"/>
  <c r="AH47" i="1"/>
  <c r="AH48" i="1"/>
  <c r="AH49" i="1"/>
  <c r="AH50" i="1"/>
  <c r="AH51" i="1"/>
  <c r="AH52" i="1"/>
  <c r="AH53" i="1"/>
  <c r="AH54" i="1"/>
  <c r="AH55" i="1"/>
  <c r="AH56" i="1"/>
  <c r="AH57" i="1"/>
  <c r="AH58" i="1"/>
  <c r="AH59" i="1"/>
  <c r="AH40" i="1"/>
  <c r="AH8" i="1"/>
  <c r="AH9" i="1"/>
  <c r="AH10" i="1"/>
  <c r="AH11" i="1"/>
  <c r="AH12" i="1"/>
  <c r="AH13" i="1"/>
  <c r="AH14" i="1"/>
  <c r="AH15" i="1"/>
  <c r="AH16" i="1"/>
  <c r="AH17" i="1"/>
  <c r="AH18" i="1"/>
  <c r="AH19" i="1"/>
  <c r="AH20" i="1"/>
  <c r="AH21" i="1"/>
  <c r="AH22" i="1"/>
  <c r="AH23" i="1"/>
  <c r="AH24" i="1"/>
  <c r="AH25" i="1"/>
  <c r="AH26" i="1"/>
  <c r="AH27" i="1"/>
  <c r="AH28" i="1"/>
  <c r="AH29" i="1"/>
  <c r="AH30" i="1"/>
  <c r="AH31" i="1"/>
  <c r="AH32" i="1"/>
  <c r="AH33" i="1"/>
  <c r="AH34" i="1"/>
  <c r="AH35" i="1"/>
  <c r="AH36" i="1"/>
  <c r="Y208" i="1" l="1"/>
  <c r="Y203" i="1"/>
  <c r="S208" i="1"/>
  <c r="Y170" i="1"/>
  <c r="Y171" i="1"/>
  <c r="Y172" i="1"/>
  <c r="Y173" i="1"/>
  <c r="Y174" i="1"/>
  <c r="Y176" i="1"/>
  <c r="Y178" i="1"/>
  <c r="Y179" i="1"/>
  <c r="Y181" i="1"/>
  <c r="Y183" i="1"/>
  <c r="Y184" i="1"/>
  <c r="Y185" i="1"/>
  <c r="Y187" i="1"/>
  <c r="Y189" i="1"/>
  <c r="Y191" i="1"/>
  <c r="Y193" i="1"/>
  <c r="Y194" i="1"/>
  <c r="Y196" i="1"/>
  <c r="Y198" i="1"/>
  <c r="Y200" i="1"/>
  <c r="Y201" i="1"/>
  <c r="Y202" i="1"/>
  <c r="Y168" i="1"/>
  <c r="Y164" i="1"/>
  <c r="Y138" i="1"/>
  <c r="Y139" i="1"/>
  <c r="Y141" i="1"/>
  <c r="Y143" i="1"/>
  <c r="Y144" i="1"/>
  <c r="Y146" i="1"/>
  <c r="Y148" i="1"/>
  <c r="Y149" i="1"/>
  <c r="Y151" i="1"/>
  <c r="Y153" i="1"/>
  <c r="Y155" i="1"/>
  <c r="Y156" i="1"/>
  <c r="Y157" i="1"/>
  <c r="Y159" i="1"/>
  <c r="Y160" i="1"/>
  <c r="Y161" i="1"/>
  <c r="Y162" i="1"/>
  <c r="Y163" i="1"/>
  <c r="Y137" i="1"/>
  <c r="Y120" i="1"/>
  <c r="Y121" i="1"/>
  <c r="Y123" i="1"/>
  <c r="Y124" i="1"/>
  <c r="Y125" i="1"/>
  <c r="Y126" i="1"/>
  <c r="Y128" i="1"/>
  <c r="Y130" i="1"/>
  <c r="Y132" i="1"/>
  <c r="Y133" i="1"/>
  <c r="Y118" i="1"/>
  <c r="Y114" i="1"/>
  <c r="Y92" i="1"/>
  <c r="Y94" i="1"/>
  <c r="Y96" i="1"/>
  <c r="Y97" i="1"/>
  <c r="Y98" i="1"/>
  <c r="Y100" i="1"/>
  <c r="Y101" i="1"/>
  <c r="Y102" i="1"/>
  <c r="Y103" i="1"/>
  <c r="Y104" i="1"/>
  <c r="Y105" i="1"/>
  <c r="Y106" i="1"/>
  <c r="Y107" i="1"/>
  <c r="Y109" i="1"/>
  <c r="Y111" i="1"/>
  <c r="Y113" i="1"/>
  <c r="Y90" i="1"/>
  <c r="Y77" i="1"/>
  <c r="Y78" i="1"/>
  <c r="Y79" i="1"/>
  <c r="Y81" i="1"/>
  <c r="Y83" i="1"/>
  <c r="Y85" i="1"/>
  <c r="Y86" i="1"/>
  <c r="Y75" i="1"/>
  <c r="Y64" i="1"/>
  <c r="Y65" i="1"/>
  <c r="Y66" i="1"/>
  <c r="Y67" i="1"/>
  <c r="Y68" i="1"/>
  <c r="Y69" i="1"/>
  <c r="Y70" i="1"/>
  <c r="Y71" i="1"/>
  <c r="Y63" i="1"/>
  <c r="Y41" i="1" l="1"/>
  <c r="Y42" i="1"/>
  <c r="Y43" i="1"/>
  <c r="Y44" i="1"/>
  <c r="Y45" i="1"/>
  <c r="Y46" i="1"/>
  <c r="Y47" i="1"/>
  <c r="Y48" i="1"/>
  <c r="Y49" i="1"/>
  <c r="Y50" i="1"/>
  <c r="Y51" i="1"/>
  <c r="Y52" i="1"/>
  <c r="Y53" i="1"/>
  <c r="Y54" i="1"/>
  <c r="Y55" i="1"/>
  <c r="Y56" i="1"/>
  <c r="Y57" i="1"/>
  <c r="Y58" i="1"/>
  <c r="Y59" i="1"/>
  <c r="Y40" i="1"/>
  <c r="Y8" i="1"/>
  <c r="Y9" i="1"/>
  <c r="Y10" i="1"/>
  <c r="Y11" i="1"/>
  <c r="Y12" i="1"/>
  <c r="Y13" i="1"/>
  <c r="Y14" i="1"/>
  <c r="Y15" i="1"/>
  <c r="Y16" i="1"/>
  <c r="Y17" i="1"/>
  <c r="Y18" i="1"/>
  <c r="Y19" i="1"/>
  <c r="Y20" i="1"/>
  <c r="Y21" i="1"/>
  <c r="Y22" i="1"/>
  <c r="Y23" i="1"/>
  <c r="Y24" i="1"/>
  <c r="Y25" i="1"/>
  <c r="Y26" i="1"/>
  <c r="Y27" i="1"/>
  <c r="Y28" i="1"/>
  <c r="Y29" i="1"/>
  <c r="Y30" i="1"/>
  <c r="Y31" i="1"/>
  <c r="Y32" i="1"/>
  <c r="Y33" i="1"/>
  <c r="Y34" i="1"/>
  <c r="Y35" i="1"/>
  <c r="Y36" i="1"/>
  <c r="Y7" i="1"/>
  <c r="V202" i="1" l="1"/>
  <c r="V169" i="1"/>
  <c r="V170" i="1"/>
  <c r="V171" i="1"/>
  <c r="V172" i="1"/>
  <c r="V173" i="1"/>
  <c r="V174" i="1"/>
  <c r="V175" i="1"/>
  <c r="V176" i="1"/>
  <c r="V177" i="1"/>
  <c r="V178" i="1"/>
  <c r="V179" i="1"/>
  <c r="V180" i="1"/>
  <c r="V181" i="1"/>
  <c r="V182" i="1"/>
  <c r="V183" i="1"/>
  <c r="V184" i="1"/>
  <c r="V185" i="1"/>
  <c r="V186" i="1"/>
  <c r="V187" i="1"/>
  <c r="V188" i="1"/>
  <c r="V189" i="1"/>
  <c r="V190" i="1"/>
  <c r="V191" i="1"/>
  <c r="V192" i="1"/>
  <c r="V193" i="1"/>
  <c r="V194" i="1"/>
  <c r="V195" i="1"/>
  <c r="V196" i="1"/>
  <c r="V197" i="1"/>
  <c r="V198" i="1"/>
  <c r="V199" i="1"/>
  <c r="V200" i="1"/>
  <c r="V201" i="1"/>
  <c r="V208" i="1"/>
  <c r="V168" i="1"/>
  <c r="U202" i="1" l="1"/>
  <c r="V137" i="1"/>
  <c r="V140" i="1"/>
  <c r="V142" i="1"/>
  <c r="V145" i="1"/>
  <c r="V147" i="1"/>
  <c r="V150" i="1"/>
  <c r="V152" i="1"/>
  <c r="V154" i="1"/>
  <c r="V158" i="1"/>
  <c r="U164" i="1"/>
  <c r="U203" i="1" s="1"/>
  <c r="V203" i="1" s="1"/>
  <c r="V119" i="1"/>
  <c r="V122" i="1"/>
  <c r="V127" i="1"/>
  <c r="V129" i="1"/>
  <c r="V131" i="1"/>
  <c r="U133" i="1"/>
  <c r="V91" i="1"/>
  <c r="V93" i="1"/>
  <c r="V95" i="1"/>
  <c r="V99" i="1"/>
  <c r="V108" i="1"/>
  <c r="V110" i="1"/>
  <c r="V112" i="1"/>
  <c r="U114" i="1"/>
  <c r="V80" i="1"/>
  <c r="V82" i="1"/>
  <c r="V84" i="1"/>
  <c r="V76" i="1"/>
  <c r="U86" i="1"/>
  <c r="V64" i="1"/>
  <c r="V69" i="1"/>
  <c r="U71" i="1"/>
  <c r="V41" i="1"/>
  <c r="V43" i="1"/>
  <c r="V46" i="1"/>
  <c r="V50" i="1"/>
  <c r="V52" i="1"/>
  <c r="V55" i="1"/>
  <c r="V57" i="1"/>
  <c r="U59" i="1"/>
  <c r="V8" i="1"/>
  <c r="V11" i="1"/>
  <c r="V15" i="1"/>
  <c r="V19" i="1"/>
  <c r="V21" i="1"/>
  <c r="V25" i="1"/>
  <c r="V29" i="1"/>
  <c r="V31" i="1"/>
  <c r="V34" i="1"/>
  <c r="U36" i="1"/>
  <c r="S199" i="1" l="1"/>
  <c r="S197" i="1"/>
  <c r="S195" i="1"/>
  <c r="S192" i="1"/>
  <c r="S190" i="1"/>
  <c r="S188" i="1"/>
  <c r="S186" i="1"/>
  <c r="S182" i="1"/>
  <c r="S180" i="1"/>
  <c r="S177" i="1"/>
  <c r="S175" i="1"/>
  <c r="S169" i="1"/>
  <c r="S140" i="1"/>
  <c r="S142" i="1"/>
  <c r="S145" i="1"/>
  <c r="S147" i="1"/>
  <c r="S150" i="1"/>
  <c r="S152" i="1"/>
  <c r="S154" i="1"/>
  <c r="S158" i="1"/>
  <c r="R164" i="1"/>
  <c r="S119" i="1"/>
  <c r="S122" i="1"/>
  <c r="S127" i="1"/>
  <c r="S129" i="1"/>
  <c r="S131" i="1"/>
  <c r="S91" i="1"/>
  <c r="S93" i="1"/>
  <c r="S95" i="1"/>
  <c r="S99" i="1"/>
  <c r="S108" i="1"/>
  <c r="S110" i="1"/>
  <c r="S112" i="1"/>
  <c r="S76" i="1"/>
  <c r="S80" i="1"/>
  <c r="S82" i="1"/>
  <c r="S84" i="1"/>
  <c r="R71" i="1"/>
  <c r="S64" i="1"/>
  <c r="S41" i="1"/>
  <c r="S43" i="1"/>
  <c r="S46" i="1"/>
  <c r="S50" i="1"/>
  <c r="S52" i="1"/>
  <c r="S55" i="1"/>
  <c r="S57" i="1"/>
  <c r="S8" i="1"/>
  <c r="S11" i="1"/>
  <c r="S15" i="1"/>
  <c r="S19" i="1"/>
  <c r="S21" i="1"/>
  <c r="S25" i="1"/>
  <c r="S27" i="1"/>
  <c r="S29" i="1"/>
  <c r="S31" i="1"/>
  <c r="S34" i="1"/>
  <c r="O7" i="1" l="1"/>
  <c r="P7" i="1" s="1"/>
  <c r="O201" i="1" l="1"/>
  <c r="P201" i="1" s="1"/>
  <c r="S201" i="1" s="1"/>
  <c r="N201" i="1"/>
  <c r="L201" i="1"/>
  <c r="J201" i="1"/>
  <c r="H201" i="1"/>
  <c r="F201" i="1"/>
  <c r="O200" i="1"/>
  <c r="P200" i="1" s="1"/>
  <c r="S200" i="1" s="1"/>
  <c r="N200" i="1"/>
  <c r="L200" i="1"/>
  <c r="J200" i="1"/>
  <c r="H200" i="1"/>
  <c r="F200" i="1"/>
  <c r="P198" i="1"/>
  <c r="S198" i="1" s="1"/>
  <c r="N198" i="1"/>
  <c r="L198" i="1"/>
  <c r="J198" i="1"/>
  <c r="H198" i="1"/>
  <c r="F198" i="1"/>
  <c r="P196" i="1"/>
  <c r="S196" i="1" s="1"/>
  <c r="O196" i="1"/>
  <c r="N196" i="1"/>
  <c r="L196" i="1"/>
  <c r="J196" i="1"/>
  <c r="H196" i="1"/>
  <c r="F196" i="1"/>
  <c r="O194" i="1"/>
  <c r="P194" i="1" s="1"/>
  <c r="S194" i="1" s="1"/>
  <c r="N194" i="1"/>
  <c r="L194" i="1"/>
  <c r="J194" i="1"/>
  <c r="H194" i="1"/>
  <c r="F194" i="1"/>
  <c r="P193" i="1"/>
  <c r="S193" i="1" s="1"/>
  <c r="N193" i="1"/>
  <c r="L193" i="1"/>
  <c r="J193" i="1"/>
  <c r="H193" i="1"/>
  <c r="F193" i="1"/>
  <c r="O191" i="1"/>
  <c r="P191" i="1" s="1"/>
  <c r="S191" i="1" s="1"/>
  <c r="N191" i="1"/>
  <c r="L191" i="1"/>
  <c r="J191" i="1"/>
  <c r="H191" i="1"/>
  <c r="F191" i="1"/>
  <c r="O189" i="1"/>
  <c r="P189" i="1" s="1"/>
  <c r="S189" i="1" s="1"/>
  <c r="N189" i="1"/>
  <c r="L189" i="1"/>
  <c r="J189" i="1"/>
  <c r="H189" i="1"/>
  <c r="F189" i="1"/>
  <c r="P187" i="1"/>
  <c r="S187" i="1" s="1"/>
  <c r="N187" i="1"/>
  <c r="L187" i="1"/>
  <c r="J187" i="1"/>
  <c r="H187" i="1"/>
  <c r="F187" i="1"/>
  <c r="P185" i="1"/>
  <c r="S185" i="1" s="1"/>
  <c r="N185" i="1"/>
  <c r="L185" i="1"/>
  <c r="J185" i="1"/>
  <c r="H185" i="1"/>
  <c r="F185" i="1"/>
  <c r="P184" i="1"/>
  <c r="S184" i="1" s="1"/>
  <c r="N184" i="1"/>
  <c r="L184" i="1"/>
  <c r="J184" i="1"/>
  <c r="H184" i="1"/>
  <c r="F184" i="1"/>
  <c r="O183" i="1"/>
  <c r="P183" i="1" s="1"/>
  <c r="S183" i="1" s="1"/>
  <c r="N183" i="1"/>
  <c r="L183" i="1"/>
  <c r="J183" i="1"/>
  <c r="H183" i="1"/>
  <c r="F183" i="1"/>
  <c r="P181" i="1"/>
  <c r="S181" i="1" s="1"/>
  <c r="N181" i="1"/>
  <c r="L181" i="1"/>
  <c r="J181" i="1"/>
  <c r="H181" i="1"/>
  <c r="F181" i="1"/>
  <c r="P179" i="1"/>
  <c r="S179" i="1" s="1"/>
  <c r="N179" i="1"/>
  <c r="L179" i="1"/>
  <c r="J179" i="1"/>
  <c r="H179" i="1"/>
  <c r="F179" i="1"/>
  <c r="P178" i="1"/>
  <c r="S178" i="1" s="1"/>
  <c r="N178" i="1"/>
  <c r="L178" i="1"/>
  <c r="J178" i="1"/>
  <c r="H178" i="1"/>
  <c r="F178" i="1"/>
  <c r="P176" i="1"/>
  <c r="S176" i="1" s="1"/>
  <c r="O176" i="1"/>
  <c r="N176" i="1"/>
  <c r="L176" i="1"/>
  <c r="J176" i="1"/>
  <c r="H176" i="1"/>
  <c r="F176" i="1"/>
  <c r="O174" i="1"/>
  <c r="P174" i="1" s="1"/>
  <c r="S174" i="1" s="1"/>
  <c r="N174" i="1"/>
  <c r="L174" i="1"/>
  <c r="J174" i="1"/>
  <c r="H174" i="1"/>
  <c r="F174" i="1"/>
  <c r="O173" i="1"/>
  <c r="P173" i="1" s="1"/>
  <c r="S173" i="1" s="1"/>
  <c r="N173" i="1"/>
  <c r="L173" i="1"/>
  <c r="J173" i="1"/>
  <c r="H173" i="1"/>
  <c r="F173" i="1"/>
  <c r="P172" i="1"/>
  <c r="S172" i="1" s="1"/>
  <c r="N172" i="1"/>
  <c r="L172" i="1"/>
  <c r="J172" i="1"/>
  <c r="H172" i="1"/>
  <c r="F172" i="1"/>
  <c r="P171" i="1"/>
  <c r="S171" i="1" s="1"/>
  <c r="N171" i="1"/>
  <c r="L171" i="1"/>
  <c r="J171" i="1"/>
  <c r="H171" i="1"/>
  <c r="F171" i="1"/>
  <c r="P170" i="1"/>
  <c r="S170" i="1" s="1"/>
  <c r="N170" i="1"/>
  <c r="L170" i="1"/>
  <c r="J170" i="1"/>
  <c r="H170" i="1"/>
  <c r="F170" i="1"/>
  <c r="P168" i="1"/>
  <c r="S168" i="1" s="1"/>
  <c r="N168" i="1"/>
  <c r="L168" i="1"/>
  <c r="L202" i="1" s="1"/>
  <c r="J168" i="1"/>
  <c r="H168" i="1"/>
  <c r="F168" i="1"/>
  <c r="P163" i="1"/>
  <c r="O163" i="1"/>
  <c r="N163" i="1"/>
  <c r="L163" i="1"/>
  <c r="J163" i="1"/>
  <c r="H163" i="1"/>
  <c r="F163" i="1"/>
  <c r="O162" i="1"/>
  <c r="P162" i="1" s="1"/>
  <c r="N162" i="1"/>
  <c r="L162" i="1"/>
  <c r="J162" i="1"/>
  <c r="H162" i="1"/>
  <c r="F162" i="1"/>
  <c r="O161" i="1"/>
  <c r="P161" i="1" s="1"/>
  <c r="N161" i="1"/>
  <c r="L161" i="1"/>
  <c r="J161" i="1"/>
  <c r="H161" i="1"/>
  <c r="F161" i="1"/>
  <c r="P160" i="1"/>
  <c r="N160" i="1"/>
  <c r="L160" i="1"/>
  <c r="J160" i="1"/>
  <c r="H160" i="1"/>
  <c r="F160" i="1"/>
  <c r="P159" i="1"/>
  <c r="N159" i="1"/>
  <c r="L159" i="1"/>
  <c r="J159" i="1"/>
  <c r="H159" i="1"/>
  <c r="F159" i="1"/>
  <c r="P157" i="1"/>
  <c r="O157" i="1"/>
  <c r="N157" i="1"/>
  <c r="L157" i="1"/>
  <c r="J157" i="1"/>
  <c r="H157" i="1"/>
  <c r="F157" i="1"/>
  <c r="O156" i="1"/>
  <c r="P156" i="1" s="1"/>
  <c r="N156" i="1"/>
  <c r="L156" i="1"/>
  <c r="J156" i="1"/>
  <c r="H156" i="1"/>
  <c r="F156" i="1"/>
  <c r="P155" i="1"/>
  <c r="N155" i="1"/>
  <c r="L155" i="1"/>
  <c r="J155" i="1"/>
  <c r="H155" i="1"/>
  <c r="F155" i="1"/>
  <c r="O153" i="1"/>
  <c r="P153" i="1" s="1"/>
  <c r="N153" i="1"/>
  <c r="L153" i="1"/>
  <c r="J153" i="1"/>
  <c r="H153" i="1"/>
  <c r="F153" i="1"/>
  <c r="P151" i="1"/>
  <c r="N151" i="1"/>
  <c r="L151" i="1"/>
  <c r="J151" i="1"/>
  <c r="H151" i="1"/>
  <c r="F151" i="1"/>
  <c r="P149" i="1"/>
  <c r="N149" i="1"/>
  <c r="L149" i="1"/>
  <c r="J149" i="1"/>
  <c r="H149" i="1"/>
  <c r="F149" i="1"/>
  <c r="O148" i="1"/>
  <c r="P148" i="1" s="1"/>
  <c r="N148" i="1"/>
  <c r="L148" i="1"/>
  <c r="J148" i="1"/>
  <c r="H148" i="1"/>
  <c r="F148" i="1"/>
  <c r="P146" i="1"/>
  <c r="N146" i="1"/>
  <c r="L146" i="1"/>
  <c r="J146" i="1"/>
  <c r="H146" i="1"/>
  <c r="F146" i="1"/>
  <c r="O144" i="1"/>
  <c r="P144" i="1" s="1"/>
  <c r="N144" i="1"/>
  <c r="L144" i="1"/>
  <c r="J144" i="1"/>
  <c r="H144" i="1"/>
  <c r="F144" i="1"/>
  <c r="O143" i="1"/>
  <c r="P143" i="1" s="1"/>
  <c r="N143" i="1"/>
  <c r="L143" i="1"/>
  <c r="J143" i="1"/>
  <c r="H143" i="1"/>
  <c r="F143" i="1"/>
  <c r="O141" i="1"/>
  <c r="P141" i="1" s="1"/>
  <c r="N141" i="1"/>
  <c r="L141" i="1"/>
  <c r="J141" i="1"/>
  <c r="H141" i="1"/>
  <c r="F141" i="1"/>
  <c r="O139" i="1"/>
  <c r="P139" i="1" s="1"/>
  <c r="N139" i="1"/>
  <c r="L139" i="1"/>
  <c r="J139" i="1"/>
  <c r="H139" i="1"/>
  <c r="F139" i="1"/>
  <c r="P138" i="1"/>
  <c r="N138" i="1"/>
  <c r="L138" i="1"/>
  <c r="J138" i="1"/>
  <c r="H138" i="1"/>
  <c r="F138" i="1"/>
  <c r="P137" i="1"/>
  <c r="N137" i="1"/>
  <c r="L137" i="1"/>
  <c r="J137" i="1"/>
  <c r="H137" i="1"/>
  <c r="F137" i="1"/>
  <c r="O132" i="1"/>
  <c r="P132" i="1" s="1"/>
  <c r="N132" i="1"/>
  <c r="L132" i="1"/>
  <c r="J132" i="1"/>
  <c r="H132" i="1"/>
  <c r="F132" i="1"/>
  <c r="O130" i="1"/>
  <c r="P130" i="1" s="1"/>
  <c r="N130" i="1"/>
  <c r="L130" i="1"/>
  <c r="J130" i="1"/>
  <c r="H130" i="1"/>
  <c r="F130" i="1"/>
  <c r="P128" i="1"/>
  <c r="N128" i="1"/>
  <c r="L128" i="1"/>
  <c r="J128" i="1"/>
  <c r="H128" i="1"/>
  <c r="F128" i="1"/>
  <c r="P126" i="1"/>
  <c r="N126" i="1"/>
  <c r="L126" i="1"/>
  <c r="J126" i="1"/>
  <c r="H126" i="1"/>
  <c r="F126" i="1"/>
  <c r="O125" i="1"/>
  <c r="P125" i="1" s="1"/>
  <c r="N125" i="1"/>
  <c r="L125" i="1"/>
  <c r="J125" i="1"/>
  <c r="H125" i="1"/>
  <c r="F125" i="1"/>
  <c r="P124" i="1"/>
  <c r="N124" i="1"/>
  <c r="L124" i="1"/>
  <c r="J124" i="1"/>
  <c r="H124" i="1"/>
  <c r="F124" i="1"/>
  <c r="P123" i="1"/>
  <c r="N123" i="1"/>
  <c r="L123" i="1"/>
  <c r="J123" i="1"/>
  <c r="H123" i="1"/>
  <c r="F123" i="1"/>
  <c r="O121" i="1"/>
  <c r="P121" i="1" s="1"/>
  <c r="N121" i="1"/>
  <c r="L121" i="1"/>
  <c r="J121" i="1"/>
  <c r="H121" i="1"/>
  <c r="F121" i="1"/>
  <c r="O120" i="1"/>
  <c r="P120" i="1" s="1"/>
  <c r="N120" i="1"/>
  <c r="L120" i="1"/>
  <c r="J120" i="1"/>
  <c r="H120" i="1"/>
  <c r="F120" i="1"/>
  <c r="P118" i="1"/>
  <c r="N118" i="1"/>
  <c r="L118" i="1"/>
  <c r="L133" i="1" s="1"/>
  <c r="J118" i="1"/>
  <c r="H118" i="1"/>
  <c r="F118" i="1"/>
  <c r="P113" i="1"/>
  <c r="O113" i="1"/>
  <c r="N113" i="1"/>
  <c r="L113" i="1"/>
  <c r="J113" i="1"/>
  <c r="H113" i="1"/>
  <c r="F113" i="1"/>
  <c r="O111" i="1"/>
  <c r="P111" i="1" s="1"/>
  <c r="N111" i="1"/>
  <c r="L111" i="1"/>
  <c r="J111" i="1"/>
  <c r="H111" i="1"/>
  <c r="F111" i="1"/>
  <c r="P109" i="1"/>
  <c r="N109" i="1"/>
  <c r="L109" i="1"/>
  <c r="J109" i="1"/>
  <c r="H109" i="1"/>
  <c r="F109" i="1"/>
  <c r="O107" i="1"/>
  <c r="P107" i="1" s="1"/>
  <c r="N107" i="1"/>
  <c r="L107" i="1"/>
  <c r="J107" i="1"/>
  <c r="H107" i="1"/>
  <c r="F107" i="1"/>
  <c r="P106" i="1"/>
  <c r="N106" i="1"/>
  <c r="L106" i="1"/>
  <c r="J106" i="1"/>
  <c r="H106" i="1"/>
  <c r="F106" i="1"/>
  <c r="O105" i="1"/>
  <c r="P105" i="1" s="1"/>
  <c r="N105" i="1"/>
  <c r="L105" i="1"/>
  <c r="J105" i="1"/>
  <c r="H105" i="1"/>
  <c r="F105" i="1"/>
  <c r="O104" i="1"/>
  <c r="P104" i="1" s="1"/>
  <c r="N104" i="1"/>
  <c r="L104" i="1"/>
  <c r="J104" i="1"/>
  <c r="H104" i="1"/>
  <c r="F104" i="1"/>
  <c r="O103" i="1"/>
  <c r="P103" i="1" s="1"/>
  <c r="N103" i="1"/>
  <c r="L103" i="1"/>
  <c r="J103" i="1"/>
  <c r="H103" i="1"/>
  <c r="F103" i="1"/>
  <c r="O102" i="1"/>
  <c r="P102" i="1" s="1"/>
  <c r="N102" i="1"/>
  <c r="L102" i="1"/>
  <c r="J102" i="1"/>
  <c r="H102" i="1"/>
  <c r="F102" i="1"/>
  <c r="O101" i="1"/>
  <c r="P101" i="1" s="1"/>
  <c r="N101" i="1"/>
  <c r="L101" i="1"/>
  <c r="J101" i="1"/>
  <c r="H101" i="1"/>
  <c r="F101" i="1"/>
  <c r="P100" i="1"/>
  <c r="N100" i="1"/>
  <c r="L100" i="1"/>
  <c r="J100" i="1"/>
  <c r="H100" i="1"/>
  <c r="F100" i="1"/>
  <c r="P98" i="1"/>
  <c r="N98" i="1"/>
  <c r="L98" i="1"/>
  <c r="J98" i="1"/>
  <c r="H98" i="1"/>
  <c r="F98" i="1"/>
  <c r="P97" i="1"/>
  <c r="N97" i="1"/>
  <c r="L97" i="1"/>
  <c r="J97" i="1"/>
  <c r="H97" i="1"/>
  <c r="F97" i="1"/>
  <c r="O96" i="1"/>
  <c r="P96" i="1" s="1"/>
  <c r="N96" i="1"/>
  <c r="L96" i="1"/>
  <c r="J96" i="1"/>
  <c r="H96" i="1"/>
  <c r="F96" i="1"/>
  <c r="P94" i="1"/>
  <c r="N94" i="1"/>
  <c r="L94" i="1"/>
  <c r="J94" i="1"/>
  <c r="H94" i="1"/>
  <c r="F94" i="1"/>
  <c r="O92" i="1"/>
  <c r="P92" i="1" s="1"/>
  <c r="N92" i="1"/>
  <c r="L92" i="1"/>
  <c r="J92" i="1"/>
  <c r="H92" i="1"/>
  <c r="F92" i="1"/>
  <c r="P90" i="1"/>
  <c r="N90" i="1"/>
  <c r="L90" i="1"/>
  <c r="J90" i="1"/>
  <c r="H90" i="1"/>
  <c r="F90" i="1"/>
  <c r="O85" i="1"/>
  <c r="P85" i="1" s="1"/>
  <c r="N85" i="1"/>
  <c r="L85" i="1"/>
  <c r="J85" i="1"/>
  <c r="H85" i="1"/>
  <c r="F85" i="1"/>
  <c r="P83" i="1"/>
  <c r="N83" i="1"/>
  <c r="L83" i="1"/>
  <c r="J83" i="1"/>
  <c r="H83" i="1"/>
  <c r="F83" i="1"/>
  <c r="O81" i="1"/>
  <c r="P81" i="1" s="1"/>
  <c r="N81" i="1"/>
  <c r="L81" i="1"/>
  <c r="J81" i="1"/>
  <c r="H81" i="1"/>
  <c r="F81" i="1"/>
  <c r="O79" i="1"/>
  <c r="P79" i="1" s="1"/>
  <c r="N79" i="1"/>
  <c r="L79" i="1"/>
  <c r="J79" i="1"/>
  <c r="H79" i="1"/>
  <c r="F79" i="1"/>
  <c r="P78" i="1"/>
  <c r="N78" i="1"/>
  <c r="L78" i="1"/>
  <c r="J78" i="1"/>
  <c r="H78" i="1"/>
  <c r="F78" i="1"/>
  <c r="O77" i="1"/>
  <c r="P77" i="1" s="1"/>
  <c r="N77" i="1"/>
  <c r="L77" i="1"/>
  <c r="J77" i="1"/>
  <c r="H77" i="1"/>
  <c r="F77" i="1"/>
  <c r="P75" i="1"/>
  <c r="N75" i="1"/>
  <c r="L75" i="1"/>
  <c r="J75" i="1"/>
  <c r="H75" i="1"/>
  <c r="F75" i="1"/>
  <c r="P70" i="1"/>
  <c r="N70" i="1"/>
  <c r="L70" i="1"/>
  <c r="J70" i="1"/>
  <c r="H70" i="1"/>
  <c r="F70" i="1"/>
  <c r="P68" i="1"/>
  <c r="N68" i="1"/>
  <c r="L68" i="1"/>
  <c r="J68" i="1"/>
  <c r="H68" i="1"/>
  <c r="F68" i="1"/>
  <c r="O67" i="1"/>
  <c r="P67" i="1" s="1"/>
  <c r="N67" i="1"/>
  <c r="L67" i="1"/>
  <c r="J67" i="1"/>
  <c r="H67" i="1"/>
  <c r="F67" i="1"/>
  <c r="O66" i="1"/>
  <c r="P66" i="1" s="1"/>
  <c r="N66" i="1"/>
  <c r="L66" i="1"/>
  <c r="J66" i="1"/>
  <c r="H66" i="1"/>
  <c r="F66" i="1"/>
  <c r="P65" i="1"/>
  <c r="N65" i="1"/>
  <c r="L65" i="1"/>
  <c r="J65" i="1"/>
  <c r="H65" i="1"/>
  <c r="F65" i="1"/>
  <c r="P63" i="1"/>
  <c r="N63" i="1"/>
  <c r="L63" i="1"/>
  <c r="J63" i="1"/>
  <c r="H63" i="1"/>
  <c r="F63" i="1"/>
  <c r="O58" i="1"/>
  <c r="P58" i="1" s="1"/>
  <c r="N58" i="1"/>
  <c r="L58" i="1"/>
  <c r="J58" i="1"/>
  <c r="H58" i="1"/>
  <c r="F58" i="1"/>
  <c r="O56" i="1"/>
  <c r="P56" i="1" s="1"/>
  <c r="N56" i="1"/>
  <c r="L56" i="1"/>
  <c r="J56" i="1"/>
  <c r="H56" i="1"/>
  <c r="F56" i="1"/>
  <c r="P54" i="1"/>
  <c r="N54" i="1"/>
  <c r="L54" i="1"/>
  <c r="J54" i="1"/>
  <c r="H54" i="1"/>
  <c r="F54" i="1"/>
  <c r="O53" i="1"/>
  <c r="P53" i="1" s="1"/>
  <c r="N53" i="1"/>
  <c r="L53" i="1"/>
  <c r="J53" i="1"/>
  <c r="H53" i="1"/>
  <c r="F53" i="1"/>
  <c r="O51" i="1"/>
  <c r="P51" i="1" s="1"/>
  <c r="N51" i="1"/>
  <c r="L51" i="1"/>
  <c r="J51" i="1"/>
  <c r="H51" i="1"/>
  <c r="F51" i="1"/>
  <c r="P49" i="1"/>
  <c r="N49" i="1"/>
  <c r="L49" i="1"/>
  <c r="J49" i="1"/>
  <c r="H49" i="1"/>
  <c r="F49" i="1"/>
  <c r="O48" i="1"/>
  <c r="P48" i="1" s="1"/>
  <c r="N48" i="1"/>
  <c r="L48" i="1"/>
  <c r="J48" i="1"/>
  <c r="H48" i="1"/>
  <c r="F48" i="1"/>
  <c r="O47" i="1"/>
  <c r="P47" i="1" s="1"/>
  <c r="N47" i="1"/>
  <c r="L47" i="1"/>
  <c r="J47" i="1"/>
  <c r="H47" i="1"/>
  <c r="F47" i="1"/>
  <c r="P45" i="1"/>
  <c r="N45" i="1"/>
  <c r="L45" i="1"/>
  <c r="J45" i="1"/>
  <c r="H45" i="1"/>
  <c r="F45" i="1"/>
  <c r="O44" i="1"/>
  <c r="P44" i="1" s="1"/>
  <c r="N44" i="1"/>
  <c r="L44" i="1"/>
  <c r="J44" i="1"/>
  <c r="H44" i="1"/>
  <c r="F44" i="1"/>
  <c r="P42" i="1"/>
  <c r="N42" i="1"/>
  <c r="L42" i="1"/>
  <c r="J42" i="1"/>
  <c r="H42" i="1"/>
  <c r="F42" i="1"/>
  <c r="O40" i="1"/>
  <c r="P40" i="1" s="1"/>
  <c r="N40" i="1"/>
  <c r="N59" i="1" s="1"/>
  <c r="L40" i="1"/>
  <c r="J40" i="1"/>
  <c r="H40" i="1"/>
  <c r="F40" i="1"/>
  <c r="F59" i="1" s="1"/>
  <c r="O35" i="1"/>
  <c r="P35" i="1" s="1"/>
  <c r="N35" i="1"/>
  <c r="L35" i="1"/>
  <c r="J35" i="1"/>
  <c r="H35" i="1"/>
  <c r="F35" i="1"/>
  <c r="P33" i="1"/>
  <c r="O33" i="1"/>
  <c r="N33" i="1"/>
  <c r="L33" i="1"/>
  <c r="J33" i="1"/>
  <c r="H33" i="1"/>
  <c r="F33" i="1"/>
  <c r="O32" i="1"/>
  <c r="P32" i="1" s="1"/>
  <c r="N32" i="1"/>
  <c r="L32" i="1"/>
  <c r="J32" i="1"/>
  <c r="H32" i="1"/>
  <c r="F32" i="1"/>
  <c r="O30" i="1"/>
  <c r="P30" i="1" s="1"/>
  <c r="N30" i="1"/>
  <c r="L30" i="1"/>
  <c r="J30" i="1"/>
  <c r="H30" i="1"/>
  <c r="F30" i="1"/>
  <c r="O28" i="1"/>
  <c r="P28" i="1" s="1"/>
  <c r="N28" i="1"/>
  <c r="L28" i="1"/>
  <c r="J28" i="1"/>
  <c r="H28" i="1"/>
  <c r="F28" i="1"/>
  <c r="O26" i="1"/>
  <c r="P26" i="1" s="1"/>
  <c r="N26" i="1"/>
  <c r="L26" i="1"/>
  <c r="J26" i="1"/>
  <c r="H26" i="1"/>
  <c r="F26" i="1"/>
  <c r="P24" i="1"/>
  <c r="N24" i="1"/>
  <c r="L24" i="1"/>
  <c r="J24" i="1"/>
  <c r="H24" i="1"/>
  <c r="F24" i="1"/>
  <c r="P23" i="1"/>
  <c r="N23" i="1"/>
  <c r="L23" i="1"/>
  <c r="J23" i="1"/>
  <c r="H23" i="1"/>
  <c r="F23" i="1"/>
  <c r="P22" i="1"/>
  <c r="N22" i="1"/>
  <c r="L22" i="1"/>
  <c r="J22" i="1"/>
  <c r="H22" i="1"/>
  <c r="F22" i="1"/>
  <c r="O20" i="1"/>
  <c r="P20" i="1" s="1"/>
  <c r="N20" i="1"/>
  <c r="L20" i="1"/>
  <c r="J20" i="1"/>
  <c r="H20" i="1"/>
  <c r="F20" i="1"/>
  <c r="P18" i="1"/>
  <c r="N18" i="1"/>
  <c r="L18" i="1"/>
  <c r="J18" i="1"/>
  <c r="H18" i="1"/>
  <c r="F18" i="1"/>
  <c r="O17" i="1"/>
  <c r="P17" i="1" s="1"/>
  <c r="N17" i="1"/>
  <c r="L17" i="1"/>
  <c r="J17" i="1"/>
  <c r="H17" i="1"/>
  <c r="F17" i="1"/>
  <c r="O16" i="1"/>
  <c r="P16" i="1" s="1"/>
  <c r="N16" i="1"/>
  <c r="L16" i="1"/>
  <c r="J16" i="1"/>
  <c r="H16" i="1"/>
  <c r="F16" i="1"/>
  <c r="P14" i="1"/>
  <c r="N14" i="1"/>
  <c r="L14" i="1"/>
  <c r="J14" i="1"/>
  <c r="H14" i="1"/>
  <c r="F14" i="1"/>
  <c r="O13" i="1"/>
  <c r="P13" i="1" s="1"/>
  <c r="N13" i="1"/>
  <c r="L13" i="1"/>
  <c r="J13" i="1"/>
  <c r="H13" i="1"/>
  <c r="F13" i="1"/>
  <c r="P12" i="1"/>
  <c r="N12" i="1"/>
  <c r="L12" i="1"/>
  <c r="J12" i="1"/>
  <c r="H12" i="1"/>
  <c r="F12" i="1"/>
  <c r="P10" i="1"/>
  <c r="N10" i="1"/>
  <c r="L10" i="1"/>
  <c r="J10" i="1"/>
  <c r="H10" i="1"/>
  <c r="F10" i="1"/>
  <c r="O9" i="1"/>
  <c r="P9" i="1" s="1"/>
  <c r="N9" i="1"/>
  <c r="L9" i="1"/>
  <c r="J9" i="1"/>
  <c r="H9" i="1"/>
  <c r="F9" i="1"/>
  <c r="N7" i="1"/>
  <c r="L7" i="1"/>
  <c r="J7" i="1"/>
  <c r="H7" i="1"/>
  <c r="F7" i="1"/>
  <c r="V144" i="1" l="1"/>
  <c r="S144" i="1"/>
  <c r="V92" i="1"/>
  <c r="S92" i="1"/>
  <c r="V96" i="1"/>
  <c r="S96" i="1"/>
  <c r="V107" i="1"/>
  <c r="S107" i="1"/>
  <c r="V121" i="1"/>
  <c r="S121" i="1"/>
  <c r="V153" i="1"/>
  <c r="S153" i="1"/>
  <c r="V35" i="1"/>
  <c r="S35" i="1"/>
  <c r="V102" i="1"/>
  <c r="S102" i="1"/>
  <c r="V161" i="1"/>
  <c r="S161" i="1"/>
  <c r="V120" i="1"/>
  <c r="S120" i="1"/>
  <c r="V18" i="1"/>
  <c r="S18" i="1"/>
  <c r="V32" i="1"/>
  <c r="S32" i="1"/>
  <c r="V40" i="1"/>
  <c r="S40" i="1"/>
  <c r="V44" i="1"/>
  <c r="S44" i="1"/>
  <c r="V47" i="1"/>
  <c r="S47" i="1"/>
  <c r="V49" i="1"/>
  <c r="S49" i="1"/>
  <c r="V53" i="1"/>
  <c r="S53" i="1"/>
  <c r="V56" i="1"/>
  <c r="S56" i="1"/>
  <c r="V63" i="1"/>
  <c r="S63" i="1"/>
  <c r="V66" i="1"/>
  <c r="S66" i="1"/>
  <c r="V68" i="1"/>
  <c r="S68" i="1"/>
  <c r="V75" i="1"/>
  <c r="S75" i="1"/>
  <c r="V78" i="1"/>
  <c r="S78" i="1"/>
  <c r="V81" i="1"/>
  <c r="S81" i="1"/>
  <c r="V85" i="1"/>
  <c r="S85" i="1"/>
  <c r="V97" i="1"/>
  <c r="S97" i="1"/>
  <c r="V100" i="1"/>
  <c r="S100" i="1"/>
  <c r="V111" i="1"/>
  <c r="S111" i="1"/>
  <c r="V123" i="1"/>
  <c r="S123" i="1"/>
  <c r="V125" i="1"/>
  <c r="S125" i="1"/>
  <c r="V128" i="1"/>
  <c r="S128" i="1"/>
  <c r="V132" i="1"/>
  <c r="S132" i="1"/>
  <c r="V138" i="1"/>
  <c r="S138" i="1"/>
  <c r="V141" i="1"/>
  <c r="S141" i="1"/>
  <c r="V156" i="1"/>
  <c r="S156" i="1"/>
  <c r="V162" i="1"/>
  <c r="S162" i="1"/>
  <c r="V33" i="1"/>
  <c r="S33" i="1"/>
  <c r="V105" i="1"/>
  <c r="S105" i="1"/>
  <c r="V113" i="1"/>
  <c r="S113" i="1"/>
  <c r="V13" i="1"/>
  <c r="S13" i="1"/>
  <c r="V28" i="1"/>
  <c r="S28" i="1"/>
  <c r="V104" i="1"/>
  <c r="S104" i="1"/>
  <c r="V106" i="1"/>
  <c r="S106" i="1"/>
  <c r="V118" i="1"/>
  <c r="S118" i="1"/>
  <c r="F164" i="1"/>
  <c r="N164" i="1"/>
  <c r="V148" i="1"/>
  <c r="S148" i="1"/>
  <c r="V151" i="1"/>
  <c r="S151" i="1"/>
  <c r="V159" i="1"/>
  <c r="S159" i="1"/>
  <c r="V94" i="1"/>
  <c r="S94" i="1"/>
  <c r="V103" i="1"/>
  <c r="S103" i="1"/>
  <c r="V10" i="1"/>
  <c r="S10" i="1"/>
  <c r="V16" i="1"/>
  <c r="S16" i="1"/>
  <c r="V22" i="1"/>
  <c r="S22" i="1"/>
  <c r="V24" i="1"/>
  <c r="S24" i="1"/>
  <c r="V9" i="1"/>
  <c r="S9" i="1"/>
  <c r="V12" i="1"/>
  <c r="S12" i="1"/>
  <c r="V14" i="1"/>
  <c r="S14" i="1"/>
  <c r="V17" i="1"/>
  <c r="S17" i="1"/>
  <c r="V20" i="1"/>
  <c r="S20" i="1"/>
  <c r="V23" i="1"/>
  <c r="S23" i="1"/>
  <c r="V26" i="1"/>
  <c r="S26" i="1"/>
  <c r="V30" i="1"/>
  <c r="S30" i="1"/>
  <c r="V42" i="1"/>
  <c r="S42" i="1"/>
  <c r="V45" i="1"/>
  <c r="S45" i="1"/>
  <c r="V48" i="1"/>
  <c r="S48" i="1"/>
  <c r="V51" i="1"/>
  <c r="S51" i="1"/>
  <c r="V54" i="1"/>
  <c r="S54" i="1"/>
  <c r="V58" i="1"/>
  <c r="S58" i="1"/>
  <c r="V65" i="1"/>
  <c r="S65" i="1"/>
  <c r="V67" i="1"/>
  <c r="S67" i="1"/>
  <c r="V70" i="1"/>
  <c r="S70" i="1"/>
  <c r="V77" i="1"/>
  <c r="S77" i="1"/>
  <c r="V79" i="1"/>
  <c r="S79" i="1"/>
  <c r="V83" i="1"/>
  <c r="S83" i="1"/>
  <c r="H114" i="1"/>
  <c r="V90" i="1"/>
  <c r="S90" i="1"/>
  <c r="V98" i="1"/>
  <c r="S98" i="1"/>
  <c r="V101" i="1"/>
  <c r="S101" i="1"/>
  <c r="V109" i="1"/>
  <c r="S109" i="1"/>
  <c r="V124" i="1"/>
  <c r="S124" i="1"/>
  <c r="V126" i="1"/>
  <c r="S126" i="1"/>
  <c r="V130" i="1"/>
  <c r="S130" i="1"/>
  <c r="S137" i="1"/>
  <c r="V139" i="1"/>
  <c r="S139" i="1"/>
  <c r="V143" i="1"/>
  <c r="S143" i="1"/>
  <c r="V155" i="1"/>
  <c r="S155" i="1"/>
  <c r="J202" i="1"/>
  <c r="V146" i="1"/>
  <c r="S146" i="1"/>
  <c r="V149" i="1"/>
  <c r="S149" i="1"/>
  <c r="V157" i="1"/>
  <c r="S157" i="1"/>
  <c r="V160" i="1"/>
  <c r="S160" i="1"/>
  <c r="V163" i="1"/>
  <c r="S163" i="1"/>
  <c r="F36" i="1"/>
  <c r="F203" i="1" s="1"/>
  <c r="L36" i="1"/>
  <c r="L59" i="1"/>
  <c r="H71" i="1"/>
  <c r="P71" i="1"/>
  <c r="L71" i="1"/>
  <c r="H86" i="1"/>
  <c r="P86" i="1"/>
  <c r="L86" i="1"/>
  <c r="F114" i="1"/>
  <c r="N114" i="1"/>
  <c r="J133" i="1"/>
  <c r="F133" i="1"/>
  <c r="N133" i="1"/>
  <c r="L164" i="1"/>
  <c r="H164" i="1"/>
  <c r="P164" i="1"/>
  <c r="H202" i="1"/>
  <c r="P202" i="1"/>
  <c r="H36" i="1"/>
  <c r="H59" i="1"/>
  <c r="J114" i="1"/>
  <c r="N36" i="1"/>
  <c r="J36" i="1"/>
  <c r="J59" i="1"/>
  <c r="F71" i="1"/>
  <c r="N71" i="1"/>
  <c r="J71" i="1"/>
  <c r="F86" i="1"/>
  <c r="N86" i="1"/>
  <c r="J86" i="1"/>
  <c r="L114" i="1"/>
  <c r="H133" i="1"/>
  <c r="J164" i="1"/>
  <c r="F202" i="1"/>
  <c r="N202" i="1"/>
  <c r="P114" i="1"/>
  <c r="P36" i="1"/>
  <c r="N203" i="1"/>
  <c r="P59" i="1"/>
  <c r="P133" i="1"/>
  <c r="V36" i="1" l="1"/>
  <c r="S36" i="1"/>
  <c r="V164" i="1"/>
  <c r="S164" i="1"/>
  <c r="V71" i="1"/>
  <c r="S71" i="1"/>
  <c r="V133" i="1"/>
  <c r="S133" i="1"/>
  <c r="V114" i="1"/>
  <c r="S114" i="1"/>
  <c r="V59" i="1"/>
  <c r="S59" i="1"/>
  <c r="L203" i="1"/>
  <c r="L205" i="1" s="1"/>
  <c r="H203" i="1"/>
  <c r="V86" i="1"/>
  <c r="S86" i="1"/>
  <c r="J203" i="1"/>
  <c r="F206" i="1"/>
  <c r="F207" i="1" s="1"/>
  <c r="F204" i="1"/>
  <c r="F205" i="1"/>
  <c r="L206" i="1"/>
  <c r="L207" i="1" s="1"/>
  <c r="L204" i="1"/>
  <c r="P203" i="1"/>
  <c r="N206" i="1"/>
  <c r="N207" i="1" s="1"/>
  <c r="N204" i="1"/>
  <c r="N205" i="1"/>
  <c r="L208" i="1" l="1"/>
  <c r="F208" i="1"/>
  <c r="H205" i="1"/>
  <c r="H204" i="1"/>
  <c r="H206" i="1"/>
  <c r="H207" i="1" s="1"/>
  <c r="N208" i="1"/>
  <c r="J205" i="1"/>
  <c r="J204" i="1"/>
  <c r="J208" i="1" s="1"/>
  <c r="J206" i="1"/>
  <c r="J207" i="1" s="1"/>
  <c r="P206" i="1"/>
  <c r="P204" i="1"/>
  <c r="P205" i="1"/>
  <c r="H208" i="1" l="1"/>
  <c r="P207" i="1"/>
  <c r="P208" i="1"/>
</calcChain>
</file>

<file path=xl/sharedStrings.xml><?xml version="1.0" encoding="utf-8"?>
<sst xmlns="http://schemas.openxmlformats.org/spreadsheetml/2006/main" count="797" uniqueCount="208">
  <si>
    <t>BAÑOS PUBLICOS ACCESO PRINCIPAL</t>
  </si>
  <si>
    <t>SEDEPROIN S.A.S.</t>
  </si>
  <si>
    <t>ING. MRP</t>
  </si>
  <si>
    <t>CENTRO AIRES Y SERVICIOS</t>
  </si>
  <si>
    <t>URBIMUEBLES Y SOLUCIONES</t>
  </si>
  <si>
    <t>MILENIUM BM LTDA.</t>
  </si>
  <si>
    <t>PRECIO DE REFERENCIA</t>
  </si>
  <si>
    <t>ITEM</t>
  </si>
  <si>
    <t>DESCRIPCION</t>
  </si>
  <si>
    <t>UND.</t>
  </si>
  <si>
    <t>CANT.</t>
  </si>
  <si>
    <t>VALOR UNITARIO</t>
  </si>
  <si>
    <t>VALOR TOTAL</t>
  </si>
  <si>
    <t>PRELIMINARES</t>
  </si>
  <si>
    <t>1.1</t>
  </si>
  <si>
    <t>Replanteo y localización.</t>
  </si>
  <si>
    <t>M2</t>
  </si>
  <si>
    <t>DEMOLICIONES</t>
  </si>
  <si>
    <t>2.1</t>
  </si>
  <si>
    <t>Demolición de piso existente.</t>
  </si>
  <si>
    <t>2.2</t>
  </si>
  <si>
    <t>Demolición de cielo raso existente.</t>
  </si>
  <si>
    <t>PISOS</t>
  </si>
  <si>
    <t>3.1</t>
  </si>
  <si>
    <t>Alistado de piso en mortero.</t>
  </si>
  <si>
    <t>3.2</t>
  </si>
  <si>
    <t>Suministro e instalación de tableta de Piso en granito prensado, destroncado y prensado  incluye boquilla.</t>
  </si>
  <si>
    <t>3.3</t>
  </si>
  <si>
    <t>Pulida y desmanche del piso en tableta de granito prensado.</t>
  </si>
  <si>
    <t>CARPINTERIA MADERA</t>
  </si>
  <si>
    <t>4.1</t>
  </si>
  <si>
    <t>Desmonte y monte de Puertas  en madera, incluye lijada, macillada, pintura y accesorios.</t>
  </si>
  <si>
    <t>UN</t>
  </si>
  <si>
    <t>4.2</t>
  </si>
  <si>
    <t>Suministro e instalación de puerta en madera de 0,63*2,14m, Incluye  accesorios.</t>
  </si>
  <si>
    <t>4.3</t>
  </si>
  <si>
    <t>Suministro e instalación de puerta en madera de 0,94*2,13m, Incluye accesorios.</t>
  </si>
  <si>
    <t>INSTALACIONES HIDROSANITARIAS</t>
  </si>
  <si>
    <t>5.1</t>
  </si>
  <si>
    <t>Suministro e instalación de lavamanos en cerámica tipo corona doble llave, incluye grifería y accesorios.</t>
  </si>
  <si>
    <t>INSTALACIONES ELECTRICAS</t>
  </si>
  <si>
    <t>6.1</t>
  </si>
  <si>
    <t>Suministro e instalación de toma corriente eléctrica incluye cableado.</t>
  </si>
  <si>
    <t>6.2</t>
  </si>
  <si>
    <t>Suministro e Instalación de interruptor.</t>
  </si>
  <si>
    <t>6.3</t>
  </si>
  <si>
    <t>Suministro e Instalación de Tapas ciegas para toma eléctrica.</t>
  </si>
  <si>
    <t>ILUMINACION</t>
  </si>
  <si>
    <t>7.1</t>
  </si>
  <si>
    <t>Suministro e instalación de lámpara redonda  de 12” tipo led.</t>
  </si>
  <si>
    <t>CIELO RASO</t>
  </si>
  <si>
    <t>8.1</t>
  </si>
  <si>
    <t>Suministro e instalación de cielo raso en Drywall incluye estructura, pulida y pintura epoxica.</t>
  </si>
  <si>
    <t>ENCHAPE</t>
  </si>
  <si>
    <t>9.1</t>
  </si>
  <si>
    <t>Suministro e instalación de enchape pared con tableta cerámica color gris incluye demolición de tableta existente.</t>
  </si>
  <si>
    <t>VIDRIERIA Y ESPEJOS</t>
  </si>
  <si>
    <t>10.1</t>
  </si>
  <si>
    <t>Suministro e instalación de espejo 4mm de 1,87*1,00m, incluye accesorios.</t>
  </si>
  <si>
    <t>10.2</t>
  </si>
  <si>
    <t>Suministro e instalación de espejo 4mm de 1,55*1,00m, incluye accesorios.</t>
  </si>
  <si>
    <t>PINTURA</t>
  </si>
  <si>
    <t>11.1</t>
  </si>
  <si>
    <t>Empaste de muros existentes en cerámica incluye estuco y pintura epoxica</t>
  </si>
  <si>
    <t>SUBTOTAL BAÑOS PUBLICOS ACCESO PRINCIPAL</t>
  </si>
  <si>
    <t>AREA DE FACTURACION</t>
  </si>
  <si>
    <t>UND</t>
  </si>
  <si>
    <t>Desmonte de cielo raso existente.</t>
  </si>
  <si>
    <t>Suministro e instalación de puerta con doble hoja inferior y superior de 0,93*2,13, incluye accesorios.</t>
  </si>
  <si>
    <t>Suministro e instalación de lavamanos en cerámica, incluye grifería y accesorios.</t>
  </si>
  <si>
    <t>Suministro e instalación de inodoro incluye accesorios.</t>
  </si>
  <si>
    <t>Suministro e instalación de inodoro con fluxómetro incluye accesorios.</t>
  </si>
  <si>
    <t xml:space="preserve">Suministro e instalación de lámpara de 0, 60*0,60 tipo led </t>
  </si>
  <si>
    <t xml:space="preserve"> Pintura epoxica a tres manos incluye resanes</t>
  </si>
  <si>
    <t>VOZ Y DATOS</t>
  </si>
  <si>
    <t xml:space="preserve"> trasladado de  cableado de la red de voz y datos incluye materiales</t>
  </si>
  <si>
    <t>ML</t>
  </si>
  <si>
    <t>SUBTOTAL AREA DE FACTURACION</t>
  </si>
  <si>
    <t>AREA DE AGENDAMIENTO Y COLOPROCTOLOGIA</t>
  </si>
  <si>
    <t>Suministro e instalación de muebles enchapados en formica RH brillante, color blanco especial para instalar equipos médicos, medidas alto 2,40 fondo 45cm ancho, 1,20 con puertas corredizas, parte interna accesorios para colgar equipos médicos.</t>
  </si>
  <si>
    <r>
      <t>SUMINISTRO E INSTALACION DE PUESTOS DE TRABAJO DE 1,50X1,50 CON LAS SIGUIENTES ESPECIFICACIONES:</t>
    </r>
    <r>
      <rPr>
        <sz val="9"/>
        <color rgb="FF000000"/>
        <rFont val="Arial Narrow"/>
        <family val="2"/>
      </rPr>
      <t xml:space="preserve"> Construidas en madera aglomerada espesor de 30mm densidad igual o mayor a 550kg/M3, contenido de humedad igual o menor al 8%, agarre de tornillo a la cara superior igual o mayor a 10kg, agarre de tornillo en canto superior a 70Kg. Enchapadas en laminado decorativo de alta presión de 0.8mm por la cara principal en color roble flor morado o semimate y con balance al respaldo o laminado no decorativo de alta presión de 0.6mm con recubrimiento fenólico, bordes recubiertos encanto rígido termofundido del mismo color de laminado. La perfilería metálica de los soportes será en lámina ColdRolled calibre 16 y 18 o aluminio acerado de alta resistencia. Estas superficies deben cumplir el máximo de especificaciones de normas técnicas como resistencia a la abrasión, al impacto, al agua hirviente, a la alta temperatura, facilidad de limpieza, resistencia al manchado y al rayado. Compuesto por los siguientes elementos:                                                                                                                                                         1  Superficie frontal de 0.60 X 0,90 x 1.50                                                                                                         1  Superficie de retorno de 0.60 x 0.90                                                                                                              1  Gabinete de piso 2 x 1                                                                                                                                    1  Pedestales metálicos                                                                                                                                     1  Gabinete colgante</t>
    </r>
  </si>
  <si>
    <t>2.3</t>
  </si>
  <si>
    <r>
      <t xml:space="preserve">SUMINISTRO E INSTALACION DE PUESTO DE TRABAJO 1,78*1,90: </t>
    </r>
    <r>
      <rPr>
        <sz val="9"/>
        <color rgb="FF000000"/>
        <rFont val="Arial Narrow"/>
        <family val="2"/>
      </rPr>
      <t>Construidas en madera aglomerada espesor de 30mm densidad igual o mayor a 550kg/M3, contenido de humedad igual o menor al 8%, agarre de tornillo a la cara superior igual o mayor a 10kg, agarre de tornillo encanto superior a 70Kg. Enchapadas en laminado decorativo de alta presión de 0.8mm por la cara principal en color roble flormorado o semimate y con balance al respaldo o laminado no decorativo de alta presión de 0.6mm con recubrimiento fenólico, bordes recubiertos encanto rígido termofundido del mismo color del laminado. La perfilería metálica de los soportes será en lámina Cold Rolled calibre 16 y 18 o aluminio acerado de alta resistencia. Estas superficies deben cumplir el máximo de especificaciones de normas técnicas como resistencia a la abrasión, al impacto, al agua hirviente, a la alta temperatura, facilidad de limpieza, resistencia al manchado y al rayado. Compuesto por los siguientes elementos:                                                                                           1 Superficie frontal de 0,70 x 1,78                                                                                                                     1 Superficie de retorno de 0,60 x 1,90                                                                                                               2 Gabinete de piso 2 x 1                                                                                                                                    4 Pedestales metálicos                                                                                                                                      2 gabinete colgante</t>
    </r>
  </si>
  <si>
    <t>2.4</t>
  </si>
  <si>
    <t>Suministro e instalación de Estaciones de enfermería  puesto de trabajo en L, muros en mampostería inc. Pañete, estuco y pintura epoxica, tapa de atención en L en material corian con frontales, mesa baja para computador + cajoneras  con chapas de seguridad, mueble con gabinete bajo para impresora, media caña en granito pulido, 4 puntos de corriente normal, regulada, voz y datos, incluye guarda camillas y esquineros en PVC color según diseño.</t>
  </si>
  <si>
    <t xml:space="preserve"> Pintura epoxica a tres manos incluye resanes.</t>
  </si>
  <si>
    <t>SUBTOTAL AREA DE AGENDAMIENTO Y COLOPROCTOLOGIA</t>
  </si>
  <si>
    <t>UNIDAD DE GESTION COORDINACION GENERALES</t>
  </si>
  <si>
    <r>
      <t>SUMINISTRO E INSTALACION DE PUESTOS DE TRABAJO DE 1,50X1,50 CON LAS SIGUIENTES ESPECIFICACIONES:</t>
    </r>
    <r>
      <rPr>
        <sz val="9"/>
        <color rgb="FF000000"/>
        <rFont val="Arial Narrow"/>
        <family val="2"/>
      </rPr>
      <t xml:space="preserve"> Construidas en madera aglomerada espesor de 30mm densidad igual o mayor a 550kg/M3, contenido de humedad igual o menor al 8%, agarre de tornillo a la cara superior igual o mayor a 10kg, agarre de tornillo en canto superior a 70Kg. Enchapadas en laminado decorativo de alta presión de 0.8mm por la cara principal en color roble flor morado o semimate y con balance al respaldo o laminado no decorativo de alta presión de 0.6mm con recubrimiento fenólico, bordes recubiertos encanto rígido termo fundido del mismo color de laminado. La perfilería metálica de los soportes será en lámina ColdRolled calibre 16 y 18 o aluminio acerado de alta resistencia. Estas superficies deben cumplir el máximo de especificaciones de normas técnicas como resistencia a la abrasión, al impacto, al agua hirviente, a la alta temperatura, facilidad de limpieza, resistencia al manchado y al rayado. Compuesto por los siguientes elementos:                                                                                                                                                         1  Superficie frontal de 0.60 X 0,90 x 1.50                                                                                                         1  Superficie de retorno de 0.60 x 0.90                                                                                                              1  Gabinete de piso 2 x 1                                                                                                                                   1  Pedestales metálicos                                                                                                                                     1  Gabinete colgante</t>
    </r>
  </si>
  <si>
    <t>Suministro e Instalación de mesa de juntas enchapada  en formica reborde en madecanto rígido, Estructura cromada en lamina Coll Rolled, acabado en pintura electrostática, capacidad 8 personas de 2,20 x 1,00m.</t>
  </si>
  <si>
    <t xml:space="preserve">Suministro e instalación de lámpara redonda de 12” tipo led. </t>
  </si>
  <si>
    <t>Suministro e instalación de cielo raso incluye estructura, pulida y pintura epoxica.</t>
  </si>
  <si>
    <t>SUBTOTAL UNIDAD DE GESTION COORDINACION GENERALES</t>
  </si>
  <si>
    <t>AREA DE DEMARTOLOGIA</t>
  </si>
  <si>
    <t>MAMPOSTERIA</t>
  </si>
  <si>
    <t>Muro en bloque N°5</t>
  </si>
  <si>
    <t>PAÑETE</t>
  </si>
  <si>
    <t>Pañete liso muros 1:4 ( incluye estuco acrílico)</t>
  </si>
  <si>
    <t>Desmonte de Ventana en aluminio.</t>
  </si>
  <si>
    <t>Demolición muro existente de 1,60 * 2,50m.</t>
  </si>
  <si>
    <t>Demolición muro existente de 2,00 * 1,20m.</t>
  </si>
  <si>
    <t xml:space="preserve">Suministro e Instalación de puestos de trabajo recto de 1,50 x 0,60cm fabricados en MDF enchapados en formica forma borde en madecanto rígido, Archivador 2x1 metálico, pedestal metálico en lamina Coll Rolled. </t>
  </si>
  <si>
    <t>5.2</t>
  </si>
  <si>
    <t>Suministro e Instalación de mueble para impresora, fabricado en MDF enchapado en formica de 1,20 de ancho por ,60 de fondo por 70cm de altura, entrepaño graduable en la parte interior con dos puertas y llaves.</t>
  </si>
  <si>
    <t>5.3</t>
  </si>
  <si>
    <t xml:space="preserve">Suministro e Instalación de puesto de trabajo recto de 1,20 * 0,60m, enchapado en formica forma borde en madecanto rígido, Archivador metálico 2 * 1, pedestal metálico fabricado en lamina Coll Rolled acabado en pintura electrostática. </t>
  </si>
  <si>
    <t>5.4</t>
  </si>
  <si>
    <t>Suministro e instalación de gabinete a pared, fabricado en lamina Coll Rolled, Acabado en pintura electrostática de 0,90 x 0,45m</t>
  </si>
  <si>
    <t>5.5</t>
  </si>
  <si>
    <t>Suministro e Instalación de puertas para mueble de 1,18 * 0,70m incluye accesorios.</t>
  </si>
  <si>
    <t>5.6</t>
  </si>
  <si>
    <t>Suministro e Instalación de puertas para mueble de 1,20 * 0,70m incluye accesorios.</t>
  </si>
  <si>
    <t>5.7</t>
  </si>
  <si>
    <t>Suministro de Locker de 9 puestos, fabricados en lamina Coll Rolled, Acabado en pintura electrostática con su respectivo portacandado.</t>
  </si>
  <si>
    <t>5.8</t>
  </si>
  <si>
    <t>Suministro e Instalación de mueble para laboratorio fabricado en MDF enchapado en formica de 1,65m de ancho x 0,70m de alto x ,060m de fondo, entrepaños graduables puertas con sus respectivos accesorios de Instalación.</t>
  </si>
  <si>
    <t>INSTALACIONES ESPECIALES</t>
  </si>
  <si>
    <t>Traslado punto de lavado, incluye accesorios y regata.</t>
  </si>
  <si>
    <t>SUBTOTAL AREA DE DEMARTOLOGIA</t>
  </si>
  <si>
    <t>CONSULTA EXTERNA</t>
  </si>
  <si>
    <t>Demolición de piso existente en mal estado consulta externa</t>
  </si>
  <si>
    <t>Desmonte de balastos y lámparas pasillos.</t>
  </si>
  <si>
    <t>Alistamiento de piso en mortero</t>
  </si>
  <si>
    <t>Suministro e instalación Piso en tableta  de granito pulido, destroncado pulido y sellado.</t>
  </si>
  <si>
    <t>suministro e instalacion de bocapuertas en granito pulido destroncado, pulido y sellado</t>
  </si>
  <si>
    <t>3.4</t>
  </si>
  <si>
    <t>Media caña en granito pulido de 15 cms, incluye pulido y sellado.</t>
  </si>
  <si>
    <t>Suministro e instalación de lámpara cuadrada de 0,60 * 0,60 m, tipo led.</t>
  </si>
  <si>
    <t>SUBTOTAL CONSULTA EXTERNA</t>
  </si>
  <si>
    <t>JEFATURA AREA CIRUGIA</t>
  </si>
  <si>
    <t>CANT</t>
  </si>
  <si>
    <t>Replanteo y localización</t>
  </si>
  <si>
    <t>1.2</t>
  </si>
  <si>
    <t>Demolición de muro en bloque No.4</t>
  </si>
  <si>
    <t>1.3</t>
  </si>
  <si>
    <t>Retiro y cargue de escombros</t>
  </si>
  <si>
    <t>GL</t>
  </si>
  <si>
    <t xml:space="preserve">Muro en Bloque No. 4 </t>
  </si>
  <si>
    <t>PAÑETES</t>
  </si>
  <si>
    <t xml:space="preserve">pañete para muro en bloque No. 4 </t>
  </si>
  <si>
    <t>Resanes de muro existente incluye estuco</t>
  </si>
  <si>
    <t>PINTURAS</t>
  </si>
  <si>
    <t>Pintura epoxica y estuco a tres manos sobre pañete</t>
  </si>
  <si>
    <t>Suministro e instalación de piso en tableta de granito prensado incluye sellamiento y brillado</t>
  </si>
  <si>
    <t xml:space="preserve">Alistado de piso  en mortero con arena de pozo </t>
  </si>
  <si>
    <t>ENCHAPES</t>
  </si>
  <si>
    <t>Mediacaña en granito pulido de 15cm incluye pulido y sellado</t>
  </si>
  <si>
    <t xml:space="preserve">CIELO RASO   </t>
  </si>
  <si>
    <t>Cielo raso en Drywall incluye pintura epoxica, estructura y soporte</t>
  </si>
  <si>
    <t>CARPINTERIA EN MADERA</t>
  </si>
  <si>
    <t>Suministro e instalacion de puerta en madera de 0,90 * 2,10 incluye marco metalico, cerradura y accesorios.</t>
  </si>
  <si>
    <t>8.2</t>
  </si>
  <si>
    <t>Suministro e Instalación de puesto de trabajo en L de 3,65 x 0,60m, enchapado en formica forma bode en madecanto rígido, incluye estructura y accesorios.</t>
  </si>
  <si>
    <t>8.3</t>
  </si>
  <si>
    <t>Suministro e Instalación de puesto de trabajo en L de 3,00 x 0,60m, enchapado en formica forma bordé en madecanto rígido, incluye estructura y accesorios.</t>
  </si>
  <si>
    <t>REDES ELECTRICAS</t>
  </si>
  <si>
    <t>Acometida en cable trenzado para conducción de corriente regulada para equipos.</t>
  </si>
  <si>
    <t>9.2</t>
  </si>
  <si>
    <t xml:space="preserve">Acometida en cable,  de 7  hilos para conducción de corriente normal. </t>
  </si>
  <si>
    <t>9.3</t>
  </si>
  <si>
    <t>Suministro e instalación de tomacorriente doble circuitos independientes.</t>
  </si>
  <si>
    <t>9.4</t>
  </si>
  <si>
    <t>Suministro e instalación de tomacorriente regulada doble circuitos independientes.</t>
  </si>
  <si>
    <t>9.5</t>
  </si>
  <si>
    <t>suministro e instalacion de lamparas tipo LED  de 0,60 *0,60 cms incluye adecuación y cableado</t>
  </si>
  <si>
    <t>SUBTOTAL JEFATURA AREA CIRUGIA</t>
  </si>
  <si>
    <t>AREA CAMARAS HIPERBARICAS</t>
  </si>
  <si>
    <t>Desmonte de Puerta</t>
  </si>
  <si>
    <t>Demolición de Muro</t>
  </si>
  <si>
    <t>Desmonte de Aparato Sanitario</t>
  </si>
  <si>
    <t>Desmonte Lavamanos</t>
  </si>
  <si>
    <t>2.5</t>
  </si>
  <si>
    <t>Demolición de tableta existente incluye demolición de alistado de piso existente</t>
  </si>
  <si>
    <t>Media caña en granito pulido de 15 cms</t>
  </si>
  <si>
    <t xml:space="preserve">CIELO RASO  </t>
  </si>
  <si>
    <t>Suministro e instalacion de puerta en madera de ,90*2,00m incluye marco cerraduras y accesorios</t>
  </si>
  <si>
    <t>CARPINTERIA EN VIDRIO TEMPLADO</t>
  </si>
  <si>
    <t>Suministro e instalacion de puerta de doble hoja en vidrio templado de 1,50*2,10 incluye marco cerraduras y accesorios.</t>
  </si>
  <si>
    <t>APARATOS SANITARIOS</t>
  </si>
  <si>
    <t>suministro e instalacion de inodoro con fluxómetro incluye accesorios</t>
  </si>
  <si>
    <t>Suministro  e instalación de lavamanos, incluye  accesorios como grifería y demás  de 1,73*,060</t>
  </si>
  <si>
    <t>VIDRIOS Y ESPEJOS</t>
  </si>
  <si>
    <t>Suministro e instalacion de espejos en 4mm de 0,60*1,0</t>
  </si>
  <si>
    <t>CORTINAS</t>
  </si>
  <si>
    <t>12.1</t>
  </si>
  <si>
    <t>Suministro e instalacion de cortina separadora instalada de techo a piso incluye soporte de techo, tener en cuenta plano anexo</t>
  </si>
  <si>
    <t>13.1</t>
  </si>
  <si>
    <t>Suministro e instalacion de lamparas led de 60*60 incluye adecuación y cableado</t>
  </si>
  <si>
    <t>13.2</t>
  </si>
  <si>
    <t>Suministro e instalacion de lamparas redondas de 12" led incluye adecuación y cableado</t>
  </si>
  <si>
    <t>SUBTOTAL AREA CAMARAS HIPERBARICAS</t>
  </si>
  <si>
    <t>COSTO DIRECTO TOTAL</t>
  </si>
  <si>
    <t>ADMINISTRACION</t>
  </si>
  <si>
    <t>IMPREVISTOS</t>
  </si>
  <si>
    <t>UTILIDAD</t>
  </si>
  <si>
    <t>IVA SOBRE UTILIDAD</t>
  </si>
  <si>
    <t>COSTO TOTAL</t>
  </si>
  <si>
    <t>CUMPLE; NO CUMPLE SEGUN PRECIO DE REFERENCIA</t>
  </si>
  <si>
    <t>CONSORCIO IGRECO</t>
  </si>
  <si>
    <t xml:space="preserve">                         VALOR OFERTADO                                             </t>
  </si>
  <si>
    <t>CONSORCIO FUTURO</t>
  </si>
  <si>
    <t>CONFERG S.A.S.</t>
  </si>
  <si>
    <t xml:space="preserve">                    VALOR OFERTADO                                             </t>
  </si>
  <si>
    <t xml:space="preserve"> CONSORCIO EDYKA</t>
  </si>
  <si>
    <t>ACONCI CONSTRUCCIONES S.A.S</t>
  </si>
  <si>
    <t>ESCOBAR ROBAYO</t>
  </si>
  <si>
    <t>PROTELCA INGENIEROS ARQUITECTOS</t>
  </si>
  <si>
    <t>NO PRESENTO VALOR</t>
  </si>
</sst>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42" formatCode="_(&quot;$&quot;\ * #,##0_);_(&quot;$&quot;\ * \(#,##0\);_(&quot;$&quot;\ * &quot;-&quot;_);_(@_)"/>
    <numFmt numFmtId="164" formatCode="_-&quot;$&quot;* #,##0_-;\-&quot;$&quot;* #,##0_-;_-&quot;$&quot;* &quot;-&quot;_-;_-@_-"/>
  </numFmts>
  <fonts count="15" x14ac:knownFonts="1">
    <font>
      <sz val="11"/>
      <color theme="1"/>
      <name val="Calibri"/>
      <family val="2"/>
      <scheme val="minor"/>
    </font>
    <font>
      <sz val="11"/>
      <color theme="1"/>
      <name val="Calibri"/>
      <family val="2"/>
      <scheme val="minor"/>
    </font>
    <font>
      <b/>
      <sz val="11"/>
      <color theme="1"/>
      <name val="Calibri"/>
      <family val="2"/>
      <scheme val="minor"/>
    </font>
    <font>
      <sz val="11"/>
      <color theme="0"/>
      <name val="Calibri"/>
      <family val="2"/>
      <scheme val="minor"/>
    </font>
    <font>
      <b/>
      <sz val="11"/>
      <color theme="1"/>
      <name val="Arial"/>
      <family val="2"/>
    </font>
    <font>
      <b/>
      <sz val="10"/>
      <color theme="1"/>
      <name val="Calibri"/>
      <family val="2"/>
      <scheme val="minor"/>
    </font>
    <font>
      <b/>
      <sz val="10"/>
      <name val="Calibri"/>
      <family val="2"/>
      <scheme val="minor"/>
    </font>
    <font>
      <b/>
      <sz val="9"/>
      <color rgb="FF000000"/>
      <name val="Arial Narrow"/>
      <family val="2"/>
    </font>
    <font>
      <b/>
      <sz val="8"/>
      <color rgb="FF000000"/>
      <name val="Arial Narrow"/>
      <family val="2"/>
    </font>
    <font>
      <sz val="9"/>
      <color rgb="FF000000"/>
      <name val="Arial Narrow"/>
      <family val="2"/>
    </font>
    <font>
      <b/>
      <sz val="11"/>
      <color theme="1"/>
      <name val="Arial Narrow"/>
      <family val="2"/>
    </font>
    <font>
      <b/>
      <sz val="9"/>
      <color theme="1"/>
      <name val="Arial Narrow"/>
      <family val="2"/>
    </font>
    <font>
      <sz val="10"/>
      <color rgb="FF232323"/>
      <name val="Arial"/>
      <family val="2"/>
    </font>
    <font>
      <b/>
      <sz val="8"/>
      <color theme="1"/>
      <name val="Calibri"/>
      <family val="2"/>
      <scheme val="minor"/>
    </font>
    <font>
      <sz val="11"/>
      <name val="Calibri"/>
      <family val="2"/>
      <scheme val="minor"/>
    </font>
  </fonts>
  <fills count="4">
    <fill>
      <patternFill patternType="none"/>
    </fill>
    <fill>
      <patternFill patternType="gray125"/>
    </fill>
    <fill>
      <patternFill patternType="solid">
        <fgColor theme="0"/>
        <bgColor indexed="64"/>
      </patternFill>
    </fill>
    <fill>
      <patternFill patternType="solid">
        <fgColor theme="0" tint="-0.34998626667073579"/>
        <bgColor indexed="64"/>
      </patternFill>
    </fill>
  </fills>
  <borders count="32">
    <border>
      <left/>
      <right/>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right style="thin">
        <color indexed="64"/>
      </right>
      <top style="medium">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right style="thin">
        <color indexed="64"/>
      </right>
      <top style="thin">
        <color indexed="64"/>
      </top>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right style="thin">
        <color indexed="64"/>
      </right>
      <top style="thin">
        <color indexed="64"/>
      </top>
      <bottom style="medium">
        <color indexed="64"/>
      </bottom>
      <diagonal/>
    </border>
    <border>
      <left style="thin">
        <color indexed="64"/>
      </left>
      <right/>
      <top style="thin">
        <color indexed="64"/>
      </top>
      <bottom/>
      <diagonal/>
    </border>
    <border>
      <left/>
      <right/>
      <top style="medium">
        <color indexed="64"/>
      </top>
      <bottom style="medium">
        <color indexed="64"/>
      </bottom>
      <diagonal/>
    </border>
    <border>
      <left/>
      <right/>
      <top style="medium">
        <color indexed="64"/>
      </top>
      <bottom/>
      <diagonal/>
    </border>
  </borders>
  <cellStyleXfs count="3">
    <xf numFmtId="0" fontId="0" fillId="0" borderId="0"/>
    <xf numFmtId="42" fontId="1" fillId="0" borderId="0" applyFont="0" applyFill="0" applyBorder="0" applyAlignment="0" applyProtection="0"/>
    <xf numFmtId="9" fontId="1" fillId="0" borderId="0" applyFont="0" applyFill="0" applyBorder="0" applyAlignment="0" applyProtection="0"/>
  </cellStyleXfs>
  <cellXfs count="156">
    <xf numFmtId="0" fontId="0" fillId="0" borderId="0" xfId="0"/>
    <xf numFmtId="0" fontId="7" fillId="0" borderId="5" xfId="0" applyFont="1" applyBorder="1" applyAlignment="1">
      <alignment horizontal="center" vertical="center"/>
    </xf>
    <xf numFmtId="0" fontId="7" fillId="0" borderId="6" xfId="0" applyFont="1" applyBorder="1" applyAlignment="1">
      <alignment vertical="center"/>
    </xf>
    <xf numFmtId="0" fontId="7" fillId="0" borderId="6" xfId="0" applyFont="1" applyBorder="1" applyAlignment="1">
      <alignment horizontal="center" vertical="center"/>
    </xf>
    <xf numFmtId="0" fontId="7" fillId="0" borderId="7" xfId="0" applyFont="1" applyBorder="1" applyAlignment="1">
      <alignment horizontal="center" vertical="center"/>
    </xf>
    <xf numFmtId="3" fontId="8" fillId="0" borderId="5" xfId="0" applyNumberFormat="1" applyFont="1" applyFill="1" applyBorder="1" applyAlignment="1">
      <alignment horizontal="center" vertical="center"/>
    </xf>
    <xf numFmtId="3" fontId="7" fillId="0" borderId="8" xfId="0" applyNumberFormat="1" applyFont="1" applyFill="1" applyBorder="1" applyAlignment="1">
      <alignment horizontal="center" vertical="center"/>
    </xf>
    <xf numFmtId="0" fontId="7" fillId="0" borderId="7" xfId="0" applyFont="1" applyBorder="1" applyAlignment="1">
      <alignment vertical="center"/>
    </xf>
    <xf numFmtId="3" fontId="0" fillId="0" borderId="5" xfId="0" applyNumberFormat="1" applyBorder="1"/>
    <xf numFmtId="3" fontId="0" fillId="0" borderId="8" xfId="0" applyNumberFormat="1" applyBorder="1"/>
    <xf numFmtId="0" fontId="9" fillId="0" borderId="5" xfId="0" applyFont="1" applyBorder="1" applyAlignment="1">
      <alignment horizontal="center" vertical="center"/>
    </xf>
    <xf numFmtId="0" fontId="9" fillId="0" borderId="6" xfId="0" applyFont="1" applyBorder="1" applyAlignment="1">
      <alignment vertical="center"/>
    </xf>
    <xf numFmtId="0" fontId="9" fillId="0" borderId="6" xfId="0" applyFont="1" applyBorder="1" applyAlignment="1">
      <alignment horizontal="center" vertical="center"/>
    </xf>
    <xf numFmtId="0" fontId="9" fillId="0" borderId="7" xfId="0" applyFont="1" applyBorder="1" applyAlignment="1">
      <alignment horizontal="center" vertical="center"/>
    </xf>
    <xf numFmtId="3" fontId="0" fillId="0" borderId="5" xfId="0" applyNumberFormat="1" applyBorder="1" applyAlignment="1">
      <alignment horizontal="right" vertical="center"/>
    </xf>
    <xf numFmtId="3" fontId="0" fillId="0" borderId="8" xfId="0" applyNumberFormat="1" applyBorder="1" applyAlignment="1">
      <alignment horizontal="right" vertical="center"/>
    </xf>
    <xf numFmtId="0" fontId="7" fillId="0" borderId="6" xfId="0" applyFont="1" applyBorder="1" applyAlignment="1">
      <alignment vertical="center" wrapText="1"/>
    </xf>
    <xf numFmtId="0" fontId="7" fillId="0" borderId="7" xfId="0" applyFont="1" applyBorder="1" applyAlignment="1">
      <alignment vertical="center" wrapText="1"/>
    </xf>
    <xf numFmtId="0" fontId="9" fillId="0" borderId="6" xfId="0" applyFont="1" applyBorder="1" applyAlignment="1">
      <alignment vertical="center" wrapText="1"/>
    </xf>
    <xf numFmtId="0" fontId="2" fillId="0" borderId="0" xfId="0" applyFont="1"/>
    <xf numFmtId="0" fontId="7" fillId="0" borderId="8" xfId="0" applyFont="1" applyBorder="1" applyAlignment="1">
      <alignment horizontal="center" vertical="center"/>
    </xf>
    <xf numFmtId="3" fontId="8" fillId="0" borderId="15" xfId="0" applyNumberFormat="1" applyFont="1" applyFill="1" applyBorder="1" applyAlignment="1">
      <alignment horizontal="center" vertical="center"/>
    </xf>
    <xf numFmtId="3" fontId="7" fillId="0" borderId="4" xfId="0" applyNumberFormat="1" applyFont="1" applyFill="1" applyBorder="1" applyAlignment="1">
      <alignment horizontal="center" vertical="center"/>
    </xf>
    <xf numFmtId="0" fontId="7" fillId="0" borderId="8" xfId="0" applyFont="1" applyBorder="1" applyAlignment="1">
      <alignment vertical="center"/>
    </xf>
    <xf numFmtId="3" fontId="0" fillId="0" borderId="16" xfId="0" applyNumberFormat="1" applyBorder="1"/>
    <xf numFmtId="0" fontId="9" fillId="0" borderId="5" xfId="0" applyFont="1" applyFill="1" applyBorder="1" applyAlignment="1">
      <alignment horizontal="center" vertical="center"/>
    </xf>
    <xf numFmtId="0" fontId="9" fillId="0" borderId="6" xfId="0" applyFont="1" applyFill="1" applyBorder="1" applyAlignment="1">
      <alignment vertical="center"/>
    </xf>
    <xf numFmtId="0" fontId="9" fillId="0" borderId="6" xfId="0" applyFont="1" applyFill="1" applyBorder="1" applyAlignment="1">
      <alignment horizontal="center" vertical="center"/>
    </xf>
    <xf numFmtId="0" fontId="9" fillId="0" borderId="8" xfId="0" applyFont="1" applyFill="1" applyBorder="1" applyAlignment="1">
      <alignment horizontal="center" vertical="center"/>
    </xf>
    <xf numFmtId="3" fontId="0" fillId="0" borderId="16" xfId="0" applyNumberFormat="1" applyFill="1" applyBorder="1" applyAlignment="1">
      <alignment horizontal="right" vertical="center"/>
    </xf>
    <xf numFmtId="3" fontId="0" fillId="0" borderId="8" xfId="0" applyNumberFormat="1" applyFill="1" applyBorder="1" applyAlignment="1">
      <alignment horizontal="right" vertical="center"/>
    </xf>
    <xf numFmtId="3" fontId="0" fillId="0" borderId="5" xfId="0" applyNumberFormat="1" applyFill="1" applyBorder="1" applyAlignment="1">
      <alignment horizontal="right" vertical="center"/>
    </xf>
    <xf numFmtId="0" fontId="0" fillId="0" borderId="0" xfId="0" applyFill="1"/>
    <xf numFmtId="0" fontId="7" fillId="0" borderId="5" xfId="0" applyFont="1" applyFill="1" applyBorder="1" applyAlignment="1">
      <alignment horizontal="center" vertical="center"/>
    </xf>
    <xf numFmtId="0" fontId="7" fillId="0" borderId="6" xfId="0" applyFont="1" applyFill="1" applyBorder="1" applyAlignment="1">
      <alignment vertical="center"/>
    </xf>
    <xf numFmtId="0" fontId="7" fillId="0" borderId="8" xfId="0" applyFont="1" applyFill="1" applyBorder="1" applyAlignment="1">
      <alignment vertical="center"/>
    </xf>
    <xf numFmtId="3" fontId="0" fillId="0" borderId="16" xfId="0" applyNumberFormat="1" applyFill="1" applyBorder="1"/>
    <xf numFmtId="3" fontId="0" fillId="0" borderId="8" xfId="0" applyNumberFormat="1" applyFill="1" applyBorder="1"/>
    <xf numFmtId="0" fontId="7" fillId="0" borderId="6" xfId="0" applyFont="1" applyFill="1" applyBorder="1" applyAlignment="1">
      <alignment vertical="center" wrapText="1"/>
    </xf>
    <xf numFmtId="0" fontId="7" fillId="0" borderId="8" xfId="0" applyFont="1" applyFill="1" applyBorder="1" applyAlignment="1">
      <alignment vertical="center" wrapText="1"/>
    </xf>
    <xf numFmtId="0" fontId="9" fillId="0" borderId="6" xfId="0" applyFont="1" applyFill="1" applyBorder="1" applyAlignment="1">
      <alignment vertical="center" wrapText="1"/>
    </xf>
    <xf numFmtId="0" fontId="9" fillId="0" borderId="8" xfId="0" applyFont="1" applyBorder="1" applyAlignment="1">
      <alignment horizontal="center" vertical="center"/>
    </xf>
    <xf numFmtId="3" fontId="0" fillId="0" borderId="16" xfId="0" applyNumberFormat="1" applyBorder="1" applyAlignment="1">
      <alignment horizontal="right" vertical="center"/>
    </xf>
    <xf numFmtId="0" fontId="7" fillId="0" borderId="8" xfId="0" applyFont="1" applyBorder="1" applyAlignment="1">
      <alignment vertical="center" wrapText="1"/>
    </xf>
    <xf numFmtId="0" fontId="9" fillId="0" borderId="7" xfId="0" applyFont="1" applyFill="1" applyBorder="1" applyAlignment="1">
      <alignment horizontal="center" vertical="center"/>
    </xf>
    <xf numFmtId="0" fontId="9" fillId="0" borderId="11" xfId="0" applyFont="1" applyBorder="1" applyAlignment="1">
      <alignment horizontal="center" vertical="center"/>
    </xf>
    <xf numFmtId="0" fontId="9" fillId="0" borderId="17" xfId="0" applyFont="1" applyBorder="1" applyAlignment="1">
      <alignment vertical="center" wrapText="1"/>
    </xf>
    <xf numFmtId="0" fontId="9" fillId="0" borderId="17" xfId="0" applyFont="1" applyBorder="1" applyAlignment="1">
      <alignment horizontal="center" vertical="center"/>
    </xf>
    <xf numFmtId="0" fontId="9" fillId="0" borderId="12" xfId="0" applyFont="1" applyBorder="1" applyAlignment="1">
      <alignment horizontal="center" vertical="center"/>
    </xf>
    <xf numFmtId="3" fontId="0" fillId="0" borderId="15" xfId="0" applyNumberFormat="1" applyBorder="1"/>
    <xf numFmtId="3" fontId="2" fillId="0" borderId="4" xfId="0" applyNumberFormat="1" applyFont="1" applyBorder="1"/>
    <xf numFmtId="9" fontId="0" fillId="0" borderId="16" xfId="2" applyFont="1" applyBorder="1"/>
    <xf numFmtId="3" fontId="0" fillId="0" borderId="0" xfId="0" applyNumberFormat="1"/>
    <xf numFmtId="3" fontId="7" fillId="0" borderId="7" xfId="0" applyNumberFormat="1" applyFont="1" applyFill="1" applyBorder="1" applyAlignment="1">
      <alignment horizontal="center" vertical="center"/>
    </xf>
    <xf numFmtId="3" fontId="0" fillId="0" borderId="7" xfId="0" applyNumberFormat="1" applyBorder="1"/>
    <xf numFmtId="3" fontId="0" fillId="0" borderId="7" xfId="0" applyNumberFormat="1" applyBorder="1" applyAlignment="1">
      <alignment horizontal="right" vertical="center"/>
    </xf>
    <xf numFmtId="3" fontId="0" fillId="0" borderId="7" xfId="0" applyNumberFormat="1" applyFill="1" applyBorder="1" applyAlignment="1">
      <alignment horizontal="right" vertical="center"/>
    </xf>
    <xf numFmtId="3" fontId="0" fillId="0" borderId="7" xfId="0" applyNumberFormat="1" applyFill="1" applyBorder="1"/>
    <xf numFmtId="3" fontId="7" fillId="0" borderId="3" xfId="0" applyNumberFormat="1" applyFont="1" applyFill="1" applyBorder="1" applyAlignment="1">
      <alignment horizontal="center" vertical="center"/>
    </xf>
    <xf numFmtId="3" fontId="7" fillId="0" borderId="6" xfId="0" applyNumberFormat="1" applyFont="1" applyFill="1" applyBorder="1" applyAlignment="1">
      <alignment horizontal="center" vertical="center"/>
    </xf>
    <xf numFmtId="0" fontId="0" fillId="0" borderId="6" xfId="0" applyBorder="1" applyAlignment="1">
      <alignment horizontal="center" vertical="center"/>
    </xf>
    <xf numFmtId="3" fontId="2" fillId="0" borderId="3" xfId="0" applyNumberFormat="1" applyFont="1" applyBorder="1"/>
    <xf numFmtId="10" fontId="12" fillId="0" borderId="6" xfId="0" applyNumberFormat="1" applyFont="1" applyBorder="1" applyAlignment="1">
      <alignment horizontal="right" vertical="center" wrapText="1"/>
    </xf>
    <xf numFmtId="3" fontId="0" fillId="0" borderId="6" xfId="0" applyNumberFormat="1" applyBorder="1" applyAlignment="1">
      <alignment horizontal="right" vertical="center"/>
    </xf>
    <xf numFmtId="42" fontId="0" fillId="0" borderId="6" xfId="1" applyFont="1" applyBorder="1" applyAlignment="1">
      <alignment horizontal="center" vertical="center"/>
    </xf>
    <xf numFmtId="0" fontId="3" fillId="0" borderId="6" xfId="0" applyFont="1" applyBorder="1" applyAlignment="1">
      <alignment horizontal="center" vertical="center"/>
    </xf>
    <xf numFmtId="0" fontId="7" fillId="0" borderId="5" xfId="0" applyFont="1" applyFill="1" applyBorder="1" applyAlignment="1">
      <alignment horizontal="center" vertical="center" wrapText="1"/>
    </xf>
    <xf numFmtId="0" fontId="7" fillId="0" borderId="6" xfId="0" applyFont="1" applyFill="1" applyBorder="1" applyAlignment="1">
      <alignment horizontal="center" vertical="center" wrapText="1"/>
    </xf>
    <xf numFmtId="0" fontId="7" fillId="0" borderId="8" xfId="0" applyFont="1" applyFill="1" applyBorder="1" applyAlignment="1">
      <alignment horizontal="center" vertical="center" wrapText="1"/>
    </xf>
    <xf numFmtId="0" fontId="9" fillId="0" borderId="5" xfId="0" applyFont="1" applyFill="1" applyBorder="1" applyAlignment="1">
      <alignment horizontal="center" vertical="center" wrapText="1"/>
    </xf>
    <xf numFmtId="0" fontId="9" fillId="0" borderId="6" xfId="0" applyFont="1" applyFill="1" applyBorder="1" applyAlignment="1">
      <alignment horizontal="center" vertical="center" wrapText="1"/>
    </xf>
    <xf numFmtId="0" fontId="9" fillId="0" borderId="8" xfId="0" applyFont="1" applyFill="1" applyBorder="1" applyAlignment="1">
      <alignment horizontal="center" vertical="center" wrapText="1"/>
    </xf>
    <xf numFmtId="3" fontId="0" fillId="0" borderId="23" xfId="0" applyNumberFormat="1" applyBorder="1" applyAlignment="1">
      <alignment horizontal="center"/>
    </xf>
    <xf numFmtId="3" fontId="0" fillId="0" borderId="24" xfId="0" applyNumberFormat="1" applyBorder="1" applyAlignment="1">
      <alignment horizontal="center"/>
    </xf>
    <xf numFmtId="0" fontId="11" fillId="0" borderId="1" xfId="0" applyFont="1" applyBorder="1" applyAlignment="1">
      <alignment horizontal="center" vertical="center"/>
    </xf>
    <xf numFmtId="0" fontId="11" fillId="0" borderId="2" xfId="0" applyFont="1" applyBorder="1" applyAlignment="1">
      <alignment horizontal="center" vertical="center"/>
    </xf>
    <xf numFmtId="0" fontId="11" fillId="0" borderId="4" xfId="0" applyFont="1" applyBorder="1" applyAlignment="1">
      <alignment horizontal="center" vertical="center"/>
    </xf>
    <xf numFmtId="0" fontId="10" fillId="0" borderId="1" xfId="0" applyFont="1" applyBorder="1" applyAlignment="1">
      <alignment horizontal="center" vertical="center"/>
    </xf>
    <xf numFmtId="0" fontId="10" fillId="0" borderId="2" xfId="0" applyFont="1" applyBorder="1" applyAlignment="1">
      <alignment horizontal="center" vertical="center"/>
    </xf>
    <xf numFmtId="0" fontId="10" fillId="0" borderId="3" xfId="0" applyFont="1" applyBorder="1" applyAlignment="1">
      <alignment horizontal="center" vertical="center"/>
    </xf>
    <xf numFmtId="3" fontId="0" fillId="0" borderId="1" xfId="0" applyNumberFormat="1" applyBorder="1" applyAlignment="1">
      <alignment horizontal="center"/>
    </xf>
    <xf numFmtId="3" fontId="0" fillId="0" borderId="4" xfId="0" applyNumberFormat="1" applyBorder="1" applyAlignment="1">
      <alignment horizontal="center"/>
    </xf>
    <xf numFmtId="0" fontId="4" fillId="0" borderId="1" xfId="0" applyFont="1" applyBorder="1" applyAlignment="1">
      <alignment horizontal="center" vertical="center"/>
    </xf>
    <xf numFmtId="0" fontId="4" fillId="0" borderId="2" xfId="0" applyFont="1" applyBorder="1" applyAlignment="1">
      <alignment horizontal="center" vertical="center"/>
    </xf>
    <xf numFmtId="0" fontId="4" fillId="0" borderId="3" xfId="0" applyFont="1" applyBorder="1" applyAlignment="1">
      <alignment horizontal="center" vertical="center"/>
    </xf>
    <xf numFmtId="0" fontId="4" fillId="0" borderId="4" xfId="0" applyFont="1" applyBorder="1" applyAlignment="1">
      <alignment horizontal="center" vertical="center"/>
    </xf>
    <xf numFmtId="3" fontId="8" fillId="0" borderId="13" xfId="0" applyNumberFormat="1" applyFont="1" applyFill="1" applyBorder="1" applyAlignment="1">
      <alignment horizontal="center" vertical="center"/>
    </xf>
    <xf numFmtId="3" fontId="8" fillId="0" borderId="14" xfId="0" applyNumberFormat="1" applyFont="1" applyFill="1" applyBorder="1" applyAlignment="1">
      <alignment horizontal="center" vertical="center"/>
    </xf>
    <xf numFmtId="3" fontId="8" fillId="0" borderId="30" xfId="0" applyNumberFormat="1" applyFont="1" applyFill="1" applyBorder="1" applyAlignment="1">
      <alignment horizontal="center" vertical="center"/>
    </xf>
    <xf numFmtId="3" fontId="5" fillId="0" borderId="1" xfId="0" applyNumberFormat="1" applyFont="1" applyBorder="1" applyAlignment="1">
      <alignment horizontal="center"/>
    </xf>
    <xf numFmtId="3" fontId="5" fillId="0" borderId="4" xfId="0" applyNumberFormat="1" applyFont="1" applyBorder="1" applyAlignment="1">
      <alignment horizontal="center"/>
    </xf>
    <xf numFmtId="3" fontId="8" fillId="0" borderId="6" xfId="0" applyNumberFormat="1" applyFont="1" applyFill="1" applyBorder="1" applyAlignment="1">
      <alignment horizontal="center" vertical="center"/>
    </xf>
    <xf numFmtId="3" fontId="7" fillId="0" borderId="6" xfId="0" applyNumberFormat="1" applyFont="1" applyFill="1" applyBorder="1" applyAlignment="1">
      <alignment horizontal="center" vertical="center"/>
    </xf>
    <xf numFmtId="3" fontId="0" fillId="0" borderId="3" xfId="0" applyNumberFormat="1" applyBorder="1" applyAlignment="1">
      <alignment horizontal="center"/>
    </xf>
    <xf numFmtId="3" fontId="0" fillId="0" borderId="31" xfId="0" applyNumberFormat="1" applyBorder="1" applyAlignment="1">
      <alignment horizontal="center"/>
    </xf>
    <xf numFmtId="3" fontId="7" fillId="0" borderId="7" xfId="0" applyNumberFormat="1" applyFont="1" applyFill="1" applyBorder="1" applyAlignment="1">
      <alignment horizontal="center" vertical="center"/>
    </xf>
    <xf numFmtId="9" fontId="0" fillId="0" borderId="6" xfId="0" applyNumberFormat="1" applyFill="1" applyBorder="1" applyAlignment="1">
      <alignment horizontal="right" vertical="center"/>
    </xf>
    <xf numFmtId="3" fontId="6" fillId="0" borderId="6" xfId="0" applyNumberFormat="1" applyFont="1" applyFill="1" applyBorder="1" applyAlignment="1">
      <alignment horizontal="left" vertical="center"/>
    </xf>
    <xf numFmtId="3" fontId="6" fillId="0" borderId="6" xfId="0" applyNumberFormat="1" applyFont="1" applyFill="1" applyBorder="1" applyAlignment="1">
      <alignment vertical="center"/>
    </xf>
    <xf numFmtId="3" fontId="2" fillId="0" borderId="6" xfId="0" applyNumberFormat="1" applyFont="1" applyBorder="1" applyAlignment="1">
      <alignment horizontal="right" vertical="center"/>
    </xf>
    <xf numFmtId="164" fontId="2" fillId="0" borderId="6" xfId="0" applyNumberFormat="1" applyFont="1" applyFill="1" applyBorder="1" applyAlignment="1">
      <alignment horizontal="center" vertical="center"/>
    </xf>
    <xf numFmtId="0" fontId="2" fillId="0" borderId="6" xfId="0" applyFont="1" applyBorder="1" applyAlignment="1">
      <alignment horizontal="center" vertical="center"/>
    </xf>
    <xf numFmtId="0" fontId="13" fillId="0" borderId="6" xfId="0" applyFont="1" applyBorder="1" applyAlignment="1">
      <alignment horizontal="center" vertical="center" wrapText="1"/>
    </xf>
    <xf numFmtId="0" fontId="0" fillId="0" borderId="6" xfId="0" applyBorder="1" applyAlignment="1">
      <alignment vertical="center"/>
    </xf>
    <xf numFmtId="3" fontId="0" fillId="0" borderId="6" xfId="0" applyNumberFormat="1" applyBorder="1" applyAlignment="1">
      <alignment vertical="center"/>
    </xf>
    <xf numFmtId="0" fontId="3" fillId="0" borderId="6" xfId="0" applyFont="1" applyFill="1" applyBorder="1" applyAlignment="1">
      <alignment horizontal="center" vertical="center"/>
    </xf>
    <xf numFmtId="3" fontId="3" fillId="0" borderId="6" xfId="0" applyNumberFormat="1" applyFont="1" applyBorder="1" applyAlignment="1">
      <alignment vertical="center"/>
    </xf>
    <xf numFmtId="3" fontId="2" fillId="0" borderId="6" xfId="0" applyNumberFormat="1" applyFont="1" applyBorder="1" applyAlignment="1">
      <alignment vertical="center"/>
    </xf>
    <xf numFmtId="3" fontId="0" fillId="0" borderId="6" xfId="0" applyNumberFormat="1" applyFill="1" applyBorder="1" applyAlignment="1">
      <alignment vertical="center"/>
    </xf>
    <xf numFmtId="3" fontId="3" fillId="0" borderId="6" xfId="0" applyNumberFormat="1" applyFont="1" applyFill="1" applyBorder="1" applyAlignment="1">
      <alignment vertical="center"/>
    </xf>
    <xf numFmtId="0" fontId="0" fillId="0" borderId="6" xfId="0" applyFill="1" applyBorder="1" applyAlignment="1">
      <alignment horizontal="center" vertical="center" wrapText="1"/>
    </xf>
    <xf numFmtId="3" fontId="0" fillId="2" borderId="6" xfId="0" applyNumberFormat="1" applyFill="1" applyBorder="1" applyAlignment="1">
      <alignment vertical="center"/>
    </xf>
    <xf numFmtId="0" fontId="0" fillId="0" borderId="6" xfId="0" applyFont="1" applyBorder="1" applyAlignment="1">
      <alignment horizontal="center" vertical="center"/>
    </xf>
    <xf numFmtId="0" fontId="0" fillId="0" borderId="0" xfId="0" applyAlignment="1">
      <alignment vertical="center"/>
    </xf>
    <xf numFmtId="3" fontId="2" fillId="2" borderId="6" xfId="0" applyNumberFormat="1" applyFont="1" applyFill="1" applyBorder="1" applyAlignment="1">
      <alignment vertical="center"/>
    </xf>
    <xf numFmtId="9" fontId="0" fillId="0" borderId="6" xfId="0" applyNumberFormat="1" applyBorder="1" applyAlignment="1">
      <alignment vertical="center"/>
    </xf>
    <xf numFmtId="0" fontId="3" fillId="0" borderId="0" xfId="0" applyFont="1"/>
    <xf numFmtId="0" fontId="3" fillId="0" borderId="6" xfId="0" applyFont="1" applyBorder="1" applyAlignment="1">
      <alignment vertical="center"/>
    </xf>
    <xf numFmtId="3" fontId="3" fillId="0" borderId="6" xfId="0" applyNumberFormat="1" applyFont="1" applyBorder="1" applyAlignment="1">
      <alignment horizontal="right" vertical="center"/>
    </xf>
    <xf numFmtId="3" fontId="3" fillId="2" borderId="6" xfId="0" applyNumberFormat="1" applyFont="1" applyFill="1" applyBorder="1" applyAlignment="1">
      <alignment vertical="center"/>
    </xf>
    <xf numFmtId="0" fontId="7" fillId="3" borderId="9" xfId="0" applyFont="1" applyFill="1" applyBorder="1" applyAlignment="1">
      <alignment horizontal="left" vertical="center"/>
    </xf>
    <xf numFmtId="0" fontId="7" fillId="3" borderId="10" xfId="0" applyFont="1" applyFill="1" applyBorder="1" applyAlignment="1">
      <alignment horizontal="left" vertical="center"/>
    </xf>
    <xf numFmtId="3" fontId="2" fillId="3" borderId="11" xfId="0" applyNumberFormat="1" applyFont="1" applyFill="1" applyBorder="1" applyAlignment="1">
      <alignment horizontal="right" vertical="center"/>
    </xf>
    <xf numFmtId="3" fontId="2" fillId="3" borderId="12" xfId="0" applyNumberFormat="1" applyFont="1" applyFill="1" applyBorder="1" applyAlignment="1">
      <alignment horizontal="right" vertical="center"/>
    </xf>
    <xf numFmtId="3" fontId="2" fillId="3" borderId="29" xfId="0" applyNumberFormat="1" applyFont="1" applyFill="1" applyBorder="1" applyAlignment="1">
      <alignment horizontal="right" vertical="center"/>
    </xf>
    <xf numFmtId="3" fontId="2" fillId="3" borderId="6" xfId="0" applyNumberFormat="1" applyFont="1" applyFill="1" applyBorder="1" applyAlignment="1">
      <alignment vertical="center"/>
    </xf>
    <xf numFmtId="0" fontId="2" fillId="3" borderId="6" xfId="0" applyFont="1" applyFill="1" applyBorder="1" applyAlignment="1">
      <alignment horizontal="center" vertical="center"/>
    </xf>
    <xf numFmtId="0" fontId="2" fillId="3" borderId="6" xfId="0" applyFont="1" applyFill="1" applyBorder="1" applyAlignment="1">
      <alignment vertical="center"/>
    </xf>
    <xf numFmtId="0" fontId="7" fillId="3" borderId="11" xfId="0" applyFont="1" applyFill="1" applyBorder="1" applyAlignment="1">
      <alignment horizontal="left" vertical="center"/>
    </xf>
    <xf numFmtId="0" fontId="7" fillId="3" borderId="17" xfId="0" applyFont="1" applyFill="1" applyBorder="1" applyAlignment="1">
      <alignment horizontal="left" vertical="center"/>
    </xf>
    <xf numFmtId="0" fontId="7" fillId="3" borderId="12" xfId="0" applyFont="1" applyFill="1" applyBorder="1" applyAlignment="1">
      <alignment horizontal="left" vertical="center"/>
    </xf>
    <xf numFmtId="3" fontId="2" fillId="3" borderId="18" xfId="0" applyNumberFormat="1" applyFont="1" applyFill="1" applyBorder="1" applyAlignment="1">
      <alignment horizontal="right" vertical="center"/>
    </xf>
    <xf numFmtId="0" fontId="7" fillId="3" borderId="19" xfId="0" applyFont="1" applyFill="1" applyBorder="1" applyAlignment="1">
      <alignment horizontal="left" vertical="center"/>
    </xf>
    <xf numFmtId="0" fontId="7" fillId="3" borderId="20" xfId="0" applyFont="1" applyFill="1" applyBorder="1" applyAlignment="1">
      <alignment horizontal="left" vertical="center"/>
    </xf>
    <xf numFmtId="0" fontId="7" fillId="3" borderId="21" xfId="0" applyFont="1" applyFill="1" applyBorder="1" applyAlignment="1">
      <alignment horizontal="left" vertical="center"/>
    </xf>
    <xf numFmtId="3" fontId="2" fillId="3" borderId="6" xfId="0" applyNumberFormat="1" applyFont="1" applyFill="1" applyBorder="1" applyAlignment="1">
      <alignment horizontal="right" vertical="center"/>
    </xf>
    <xf numFmtId="3" fontId="2" fillId="3" borderId="19" xfId="0" applyNumberFormat="1" applyFont="1" applyFill="1" applyBorder="1" applyAlignment="1">
      <alignment horizontal="right" vertical="center"/>
    </xf>
    <xf numFmtId="3" fontId="2" fillId="3" borderId="22" xfId="0" applyNumberFormat="1" applyFont="1" applyFill="1" applyBorder="1" applyAlignment="1">
      <alignment horizontal="right" vertical="center"/>
    </xf>
    <xf numFmtId="0" fontId="2" fillId="3" borderId="25" xfId="0" applyFont="1" applyFill="1" applyBorder="1" applyAlignment="1">
      <alignment horizontal="left"/>
    </xf>
    <xf numFmtId="0" fontId="2" fillId="3" borderId="26" xfId="0" applyFont="1" applyFill="1" applyBorder="1" applyAlignment="1">
      <alignment horizontal="left"/>
    </xf>
    <xf numFmtId="0" fontId="2" fillId="3" borderId="27" xfId="0" applyFont="1" applyFill="1" applyBorder="1" applyAlignment="1">
      <alignment horizontal="left"/>
    </xf>
    <xf numFmtId="42" fontId="2" fillId="3" borderId="6" xfId="1" applyFont="1" applyFill="1" applyBorder="1" applyAlignment="1">
      <alignment horizontal="center" vertical="center"/>
    </xf>
    <xf numFmtId="0" fontId="7" fillId="3" borderId="19" xfId="0" applyFont="1" applyFill="1" applyBorder="1" applyAlignment="1">
      <alignment horizontal="center" vertical="center" wrapText="1"/>
    </xf>
    <xf numFmtId="0" fontId="7" fillId="3" borderId="20" xfId="0" applyFont="1" applyFill="1" applyBorder="1" applyAlignment="1">
      <alignment horizontal="center" vertical="center" wrapText="1"/>
    </xf>
    <xf numFmtId="0" fontId="7" fillId="3" borderId="22" xfId="0" applyFont="1" applyFill="1" applyBorder="1" applyAlignment="1">
      <alignment horizontal="center" vertical="center" wrapText="1"/>
    </xf>
    <xf numFmtId="3" fontId="2" fillId="3" borderId="28" xfId="0" applyNumberFormat="1" applyFont="1" applyFill="1" applyBorder="1"/>
    <xf numFmtId="3" fontId="2" fillId="3" borderId="22" xfId="0" applyNumberFormat="1" applyFont="1" applyFill="1" applyBorder="1"/>
    <xf numFmtId="3" fontId="2" fillId="3" borderId="21" xfId="0" applyNumberFormat="1" applyFont="1" applyFill="1" applyBorder="1"/>
    <xf numFmtId="164" fontId="2" fillId="3" borderId="6" xfId="0" applyNumberFormat="1" applyFont="1" applyFill="1" applyBorder="1" applyAlignment="1">
      <alignment horizontal="center" vertical="center"/>
    </xf>
    <xf numFmtId="0" fontId="14" fillId="0" borderId="6" xfId="0" applyFont="1" applyBorder="1" applyAlignment="1">
      <alignment horizontal="center" vertical="center"/>
    </xf>
    <xf numFmtId="3" fontId="0" fillId="0" borderId="0" xfId="0" applyNumberFormat="1" applyAlignment="1">
      <alignment vertical="center"/>
    </xf>
    <xf numFmtId="9" fontId="0" fillId="0" borderId="6" xfId="0" applyNumberFormat="1" applyBorder="1" applyAlignment="1">
      <alignment horizontal="right" vertical="center"/>
    </xf>
    <xf numFmtId="3" fontId="5" fillId="0" borderId="3" xfId="0" applyNumberFormat="1" applyFont="1" applyBorder="1" applyAlignment="1">
      <alignment horizontal="center"/>
    </xf>
    <xf numFmtId="3" fontId="6" fillId="0" borderId="6" xfId="0" applyNumberFormat="1" applyFont="1" applyFill="1" applyBorder="1" applyAlignment="1">
      <alignment horizontal="center"/>
    </xf>
    <xf numFmtId="3" fontId="5" fillId="0" borderId="15" xfId="0" applyNumberFormat="1" applyFont="1" applyBorder="1" applyAlignment="1">
      <alignment horizontal="center"/>
    </xf>
    <xf numFmtId="0" fontId="4" fillId="0" borderId="6" xfId="0" applyFont="1" applyBorder="1" applyAlignment="1">
      <alignment horizontal="center" vertical="center"/>
    </xf>
  </cellXfs>
  <cellStyles count="3">
    <cellStyle name="Moneda [0]" xfId="1" builtinId="7"/>
    <cellStyle name="Normal" xfId="0" builtinId="0"/>
    <cellStyle name="Porcentaje" xfId="2"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50"/>
  </sheetPr>
  <dimension ref="A3:AL213"/>
  <sheetViews>
    <sheetView tabSelected="1" topLeftCell="A187" zoomScaleNormal="100" workbookViewId="0">
      <selection activeCell="S212" sqref="S212"/>
    </sheetView>
  </sheetViews>
  <sheetFormatPr baseColWidth="10" defaultRowHeight="15" x14ac:dyDescent="0.25"/>
  <cols>
    <col min="1" max="1" width="4.42578125" bestFit="1" customWidth="1"/>
    <col min="2" max="2" width="50.42578125" customWidth="1"/>
    <col min="3" max="3" width="4.42578125" bestFit="1" customWidth="1"/>
    <col min="4" max="4" width="5.42578125" bestFit="1" customWidth="1"/>
    <col min="5" max="5" width="12.7109375" style="52" hidden="1" customWidth="1"/>
    <col min="6" max="6" width="11.42578125" style="52" hidden="1" customWidth="1"/>
    <col min="7" max="7" width="12.140625" style="52" hidden="1" customWidth="1"/>
    <col min="8" max="8" width="11.42578125" style="52" hidden="1" customWidth="1"/>
    <col min="9" max="9" width="12.140625" style="52" hidden="1" customWidth="1"/>
    <col min="10" max="10" width="11.42578125" style="52" hidden="1" customWidth="1"/>
    <col min="11" max="11" width="12.140625" style="52" hidden="1" customWidth="1"/>
    <col min="12" max="12" width="11.42578125" style="52" hidden="1" customWidth="1"/>
    <col min="13" max="13" width="12.140625" style="52" hidden="1" customWidth="1"/>
    <col min="14" max="14" width="11.42578125" style="52" hidden="1" customWidth="1"/>
    <col min="15" max="15" width="12.140625" style="52" customWidth="1"/>
    <col min="16" max="16" width="13" style="52" customWidth="1"/>
    <col min="17" max="17" width="16" style="113" customWidth="1"/>
    <col min="18" max="18" width="15.42578125" style="113" customWidth="1"/>
    <col min="19" max="19" width="18.42578125" style="113" customWidth="1"/>
    <col min="20" max="20" width="15.42578125" style="113" customWidth="1"/>
    <col min="21" max="21" width="17.140625" style="113" customWidth="1"/>
    <col min="22" max="22" width="18.28515625" style="113" customWidth="1"/>
    <col min="23" max="23" width="14.140625" style="113" customWidth="1"/>
    <col min="24" max="24" width="11.42578125" style="113" customWidth="1"/>
    <col min="25" max="25" width="18.7109375" style="113" customWidth="1"/>
    <col min="26" max="26" width="13.85546875" style="113" customWidth="1"/>
    <col min="27" max="27" width="14.5703125" style="113" customWidth="1"/>
    <col min="28" max="28" width="20.140625" style="113" customWidth="1"/>
    <col min="29" max="29" width="14.42578125" style="113" customWidth="1"/>
    <col min="30" max="30" width="11.42578125" style="113" customWidth="1"/>
    <col min="31" max="31" width="19.85546875" style="113" customWidth="1"/>
    <col min="32" max="32" width="13.140625" style="113" customWidth="1"/>
    <col min="33" max="33" width="14.28515625" style="113" customWidth="1"/>
    <col min="34" max="34" width="20" style="113" customWidth="1"/>
    <col min="35" max="35" width="14.140625" style="113" customWidth="1"/>
    <col min="36" max="36" width="13" style="113" customWidth="1"/>
    <col min="37" max="37" width="11.42578125" style="113"/>
  </cols>
  <sheetData>
    <row r="3" spans="1:38" ht="15.75" thickBot="1" x14ac:dyDescent="0.3">
      <c r="A3" s="155" t="s">
        <v>0</v>
      </c>
      <c r="B3" s="155"/>
      <c r="C3" s="155"/>
      <c r="D3" s="155"/>
      <c r="O3" s="153" t="s">
        <v>6</v>
      </c>
      <c r="P3" s="153"/>
      <c r="Q3" s="101" t="s">
        <v>198</v>
      </c>
      <c r="R3" s="101"/>
      <c r="S3" s="101"/>
      <c r="T3" s="101" t="s">
        <v>200</v>
      </c>
      <c r="U3" s="101"/>
      <c r="V3" s="101"/>
      <c r="W3" s="101" t="s">
        <v>201</v>
      </c>
      <c r="X3" s="101"/>
      <c r="Y3" s="101"/>
      <c r="Z3" s="101" t="s">
        <v>203</v>
      </c>
      <c r="AA3" s="101"/>
      <c r="AB3" s="101"/>
      <c r="AC3" s="101" t="s">
        <v>204</v>
      </c>
      <c r="AD3" s="101"/>
      <c r="AE3" s="101"/>
      <c r="AF3" s="101" t="s">
        <v>205</v>
      </c>
      <c r="AG3" s="101"/>
      <c r="AH3" s="101"/>
      <c r="AI3" s="101" t="s">
        <v>206</v>
      </c>
      <c r="AJ3" s="101"/>
      <c r="AK3" s="101"/>
    </row>
    <row r="4" spans="1:38" ht="34.5" customHeight="1" x14ac:dyDescent="0.25">
      <c r="A4" s="155"/>
      <c r="B4" s="155"/>
      <c r="C4" s="155"/>
      <c r="D4" s="155"/>
      <c r="E4" s="154" t="s">
        <v>1</v>
      </c>
      <c r="F4" s="90"/>
      <c r="G4" s="89" t="s">
        <v>2</v>
      </c>
      <c r="H4" s="90"/>
      <c r="I4" s="89" t="s">
        <v>3</v>
      </c>
      <c r="J4" s="90"/>
      <c r="K4" s="89" t="s">
        <v>4</v>
      </c>
      <c r="L4" s="90"/>
      <c r="M4" s="89" t="s">
        <v>5</v>
      </c>
      <c r="N4" s="152"/>
      <c r="O4" s="153"/>
      <c r="P4" s="153"/>
      <c r="Q4" s="97" t="s">
        <v>199</v>
      </c>
      <c r="R4" s="97"/>
      <c r="S4" s="102" t="s">
        <v>197</v>
      </c>
      <c r="T4" s="97" t="s">
        <v>199</v>
      </c>
      <c r="U4" s="97"/>
      <c r="V4" s="102" t="s">
        <v>197</v>
      </c>
      <c r="W4" s="97" t="s">
        <v>199</v>
      </c>
      <c r="X4" s="97"/>
      <c r="Y4" s="102" t="s">
        <v>197</v>
      </c>
      <c r="Z4" s="98" t="s">
        <v>202</v>
      </c>
      <c r="AA4" s="98"/>
      <c r="AB4" s="102" t="s">
        <v>197</v>
      </c>
      <c r="AC4" s="98" t="s">
        <v>202</v>
      </c>
      <c r="AD4" s="98"/>
      <c r="AE4" s="102" t="s">
        <v>197</v>
      </c>
      <c r="AF4" s="98" t="s">
        <v>202</v>
      </c>
      <c r="AG4" s="98"/>
      <c r="AH4" s="102" t="s">
        <v>197</v>
      </c>
      <c r="AI4" s="98" t="s">
        <v>202</v>
      </c>
      <c r="AJ4" s="98"/>
      <c r="AK4" s="102" t="s">
        <v>197</v>
      </c>
    </row>
    <row r="5" spans="1:38" ht="23.25" customHeight="1" x14ac:dyDescent="0.25">
      <c r="A5" s="1" t="s">
        <v>7</v>
      </c>
      <c r="B5" s="2" t="s">
        <v>8</v>
      </c>
      <c r="C5" s="3" t="s">
        <v>9</v>
      </c>
      <c r="D5" s="4" t="s">
        <v>10</v>
      </c>
      <c r="E5" s="5" t="s">
        <v>11</v>
      </c>
      <c r="F5" s="6" t="s">
        <v>12</v>
      </c>
      <c r="G5" s="5" t="s">
        <v>11</v>
      </c>
      <c r="H5" s="6" t="s">
        <v>12</v>
      </c>
      <c r="I5" s="5" t="s">
        <v>11</v>
      </c>
      <c r="J5" s="6" t="s">
        <v>12</v>
      </c>
      <c r="K5" s="5" t="s">
        <v>11</v>
      </c>
      <c r="L5" s="6" t="s">
        <v>12</v>
      </c>
      <c r="M5" s="5" t="s">
        <v>11</v>
      </c>
      <c r="N5" s="6" t="s">
        <v>12</v>
      </c>
      <c r="O5" s="5" t="s">
        <v>11</v>
      </c>
      <c r="P5" s="53" t="s">
        <v>12</v>
      </c>
      <c r="Q5" s="59" t="s">
        <v>11</v>
      </c>
      <c r="R5" s="59" t="s">
        <v>12</v>
      </c>
      <c r="S5" s="102"/>
      <c r="T5" s="59" t="s">
        <v>11</v>
      </c>
      <c r="U5" s="59" t="s">
        <v>12</v>
      </c>
      <c r="V5" s="102"/>
      <c r="W5" s="59" t="s">
        <v>11</v>
      </c>
      <c r="X5" s="59" t="s">
        <v>12</v>
      </c>
      <c r="Y5" s="102"/>
      <c r="Z5" s="59" t="s">
        <v>11</v>
      </c>
      <c r="AA5" s="59" t="s">
        <v>12</v>
      </c>
      <c r="AB5" s="102"/>
      <c r="AC5" s="59" t="s">
        <v>11</v>
      </c>
      <c r="AD5" s="59" t="s">
        <v>12</v>
      </c>
      <c r="AE5" s="102"/>
      <c r="AF5" s="59" t="s">
        <v>11</v>
      </c>
      <c r="AG5" s="59" t="s">
        <v>12</v>
      </c>
      <c r="AH5" s="102"/>
      <c r="AI5" s="59" t="s">
        <v>11</v>
      </c>
      <c r="AJ5" s="59" t="s">
        <v>12</v>
      </c>
      <c r="AK5" s="102"/>
    </row>
    <row r="6" spans="1:38" x14ac:dyDescent="0.25">
      <c r="A6" s="1">
        <v>1</v>
      </c>
      <c r="B6" s="2" t="s">
        <v>13</v>
      </c>
      <c r="C6" s="2"/>
      <c r="D6" s="7"/>
      <c r="E6" s="8"/>
      <c r="F6" s="9"/>
      <c r="G6" s="8"/>
      <c r="H6" s="9"/>
      <c r="I6" s="8"/>
      <c r="J6" s="9"/>
      <c r="K6" s="8"/>
      <c r="L6" s="9"/>
      <c r="M6" s="8"/>
      <c r="N6" s="9"/>
      <c r="O6" s="8"/>
      <c r="P6" s="54"/>
      <c r="Q6" s="103"/>
      <c r="R6" s="103"/>
      <c r="S6" s="103"/>
      <c r="T6" s="103"/>
      <c r="U6" s="103"/>
      <c r="V6" s="103"/>
      <c r="W6" s="103"/>
      <c r="X6" s="103"/>
      <c r="Y6" s="103"/>
      <c r="Z6" s="103"/>
      <c r="AA6" s="103"/>
      <c r="AB6" s="103"/>
      <c r="AC6" s="103"/>
      <c r="AD6" s="103"/>
      <c r="AE6" s="103"/>
      <c r="AF6" s="103"/>
      <c r="AG6" s="103"/>
      <c r="AH6" s="103"/>
      <c r="AI6" s="103"/>
      <c r="AJ6" s="103"/>
      <c r="AK6" s="103"/>
    </row>
    <row r="7" spans="1:38" x14ac:dyDescent="0.25">
      <c r="A7" s="10" t="s">
        <v>14</v>
      </c>
      <c r="B7" s="11" t="s">
        <v>15</v>
      </c>
      <c r="C7" s="12" t="s">
        <v>16</v>
      </c>
      <c r="D7" s="13">
        <v>29.74</v>
      </c>
      <c r="E7" s="14">
        <v>42000</v>
      </c>
      <c r="F7" s="15">
        <f>+D7*E7</f>
        <v>1249080</v>
      </c>
      <c r="G7" s="14">
        <v>18000</v>
      </c>
      <c r="H7" s="15">
        <f>+D7*G7</f>
        <v>535320</v>
      </c>
      <c r="I7" s="14">
        <v>17500</v>
      </c>
      <c r="J7" s="15">
        <f>+D7*I7</f>
        <v>520450</v>
      </c>
      <c r="K7" s="14">
        <v>12500</v>
      </c>
      <c r="L7" s="15">
        <f>+D7*K7</f>
        <v>371750</v>
      </c>
      <c r="M7" s="14">
        <v>29000</v>
      </c>
      <c r="N7" s="15">
        <f>+D7*M7</f>
        <v>862460</v>
      </c>
      <c r="O7" s="14">
        <f>ROUND(((G7+I7+K7)/3),0)</f>
        <v>16000</v>
      </c>
      <c r="P7" s="55">
        <f>+D7*O7</f>
        <v>475840</v>
      </c>
      <c r="Q7" s="104">
        <v>16000</v>
      </c>
      <c r="R7" s="104">
        <v>475840</v>
      </c>
      <c r="S7" s="60" t="str">
        <f>IF(R7&lt;=P7,"CUMPLE","NO CUMPLE")</f>
        <v>CUMPLE</v>
      </c>
      <c r="T7" s="104">
        <v>15657</v>
      </c>
      <c r="U7" s="104">
        <v>465639.18</v>
      </c>
      <c r="V7" s="60" t="str">
        <f>IF(U7&lt;=P7,"CUMPLE","NO CUMPLE")</f>
        <v>CUMPLE</v>
      </c>
      <c r="W7" s="104">
        <v>15664</v>
      </c>
      <c r="X7" s="104">
        <v>465847.36</v>
      </c>
      <c r="Y7" s="60" t="str">
        <f>IF(X7&lt;=P7,"CUMPLE","NO CUMPLE")</f>
        <v>CUMPLE</v>
      </c>
      <c r="Z7" s="104">
        <v>15760</v>
      </c>
      <c r="AA7" s="104">
        <v>468702.4</v>
      </c>
      <c r="AB7" s="60" t="str">
        <f>IF(AA7&lt;=P7,"CUMPLE","NO CUMPLE")</f>
        <v>CUMPLE</v>
      </c>
      <c r="AC7" s="104">
        <v>15520</v>
      </c>
      <c r="AD7" s="104">
        <v>461564</v>
      </c>
      <c r="AE7" s="60" t="str">
        <f>IF(AD7&lt;=P7,"CUMPLE","NO CUMPLE")</f>
        <v>CUMPLE</v>
      </c>
      <c r="AF7" s="104">
        <v>15000</v>
      </c>
      <c r="AG7" s="104">
        <v>446100</v>
      </c>
      <c r="AH7" s="60" t="str">
        <f>IF(AG7&lt;=P7,"CUMPLE","NO CUMPLE")</f>
        <v>CUMPLE</v>
      </c>
      <c r="AI7" s="104">
        <v>15704</v>
      </c>
      <c r="AJ7" s="104">
        <v>467036.95999999996</v>
      </c>
      <c r="AK7" s="60" t="str">
        <f>IF(AJ7&lt;=P7,"CUMPLE","NO CUMPLE")</f>
        <v>CUMPLE</v>
      </c>
    </row>
    <row r="8" spans="1:38" x14ac:dyDescent="0.25">
      <c r="A8" s="1">
        <v>2</v>
      </c>
      <c r="B8" s="16" t="s">
        <v>17</v>
      </c>
      <c r="C8" s="16"/>
      <c r="D8" s="17"/>
      <c r="E8" s="14"/>
      <c r="F8" s="15"/>
      <c r="G8" s="14"/>
      <c r="H8" s="15"/>
      <c r="I8" s="14"/>
      <c r="J8" s="15"/>
      <c r="K8" s="14"/>
      <c r="L8" s="15"/>
      <c r="M8" s="14"/>
      <c r="N8" s="15"/>
      <c r="O8" s="14"/>
      <c r="P8" s="55"/>
      <c r="Q8" s="106"/>
      <c r="R8" s="106"/>
      <c r="S8" s="105" t="str">
        <f t="shared" ref="S8:S36" si="0">IF(R8&lt;=P8,"CUMPLE","NO CUMPLE")</f>
        <v>CUMPLE</v>
      </c>
      <c r="T8" s="106"/>
      <c r="U8" s="106"/>
      <c r="V8" s="65" t="str">
        <f t="shared" ref="V8:V36" si="1">IF(U8&lt;=P8,"CUMPLE","NO CUMPLE")</f>
        <v>CUMPLE</v>
      </c>
      <c r="W8" s="106"/>
      <c r="X8" s="106"/>
      <c r="Y8" s="65" t="str">
        <f t="shared" ref="Y8:Y36" si="2">IF(X8&lt;=P8,"CUMPLE","NO CUMPLE")</f>
        <v>CUMPLE</v>
      </c>
      <c r="Z8" s="106"/>
      <c r="AA8" s="106"/>
      <c r="AB8" s="65" t="str">
        <f t="shared" ref="AB8:AB36" si="3">IF(AA8&lt;=P8,"CUMPLE","NO CUMPLE")</f>
        <v>CUMPLE</v>
      </c>
      <c r="AC8" s="106"/>
      <c r="AD8" s="106"/>
      <c r="AE8" s="65" t="str">
        <f t="shared" ref="AE8:AE36" si="4">IF(AD8&lt;=P8,"CUMPLE","NO CUMPLE")</f>
        <v>CUMPLE</v>
      </c>
      <c r="AF8" s="106"/>
      <c r="AG8" s="106"/>
      <c r="AH8" s="65" t="str">
        <f t="shared" ref="AH8:AH36" si="5">IF(AG8&lt;=P8,"CUMPLE","NO CUMPLE")</f>
        <v>CUMPLE</v>
      </c>
      <c r="AI8" s="106">
        <v>0</v>
      </c>
      <c r="AJ8" s="106"/>
      <c r="AK8" s="65" t="str">
        <f t="shared" ref="AK8:AK36" si="6">IF(AJ8&lt;=P8,"CUMPLE","NO CUMPLE")</f>
        <v>CUMPLE</v>
      </c>
      <c r="AL8" s="116"/>
    </row>
    <row r="9" spans="1:38" x14ac:dyDescent="0.25">
      <c r="A9" s="10" t="s">
        <v>18</v>
      </c>
      <c r="B9" s="18" t="s">
        <v>19</v>
      </c>
      <c r="C9" s="12" t="s">
        <v>16</v>
      </c>
      <c r="D9" s="13">
        <v>2.97</v>
      </c>
      <c r="E9" s="14">
        <v>62000</v>
      </c>
      <c r="F9" s="15">
        <f>+D9*E9</f>
        <v>184140</v>
      </c>
      <c r="G9" s="14">
        <v>40500</v>
      </c>
      <c r="H9" s="15">
        <f>+D9*G9</f>
        <v>120285.00000000001</v>
      </c>
      <c r="I9" s="14">
        <v>41750</v>
      </c>
      <c r="J9" s="15">
        <f>+D9*I9</f>
        <v>123997.50000000001</v>
      </c>
      <c r="K9" s="14">
        <v>38000</v>
      </c>
      <c r="L9" s="15">
        <f>+D9*K9</f>
        <v>112860.00000000001</v>
      </c>
      <c r="M9" s="14">
        <v>38000</v>
      </c>
      <c r="N9" s="15">
        <f>+D9*M9</f>
        <v>112860.00000000001</v>
      </c>
      <c r="O9" s="14">
        <f>ROUND(((G9+I9+K9+M9)/4),0)</f>
        <v>39563</v>
      </c>
      <c r="P9" s="55">
        <f>+D9*O9</f>
        <v>117502.11</v>
      </c>
      <c r="Q9" s="104">
        <v>39563</v>
      </c>
      <c r="R9" s="104">
        <v>117502.11</v>
      </c>
      <c r="S9" s="60" t="str">
        <f>IF(R9&lt;=P9,"CUMPLE","NO CUMPLE")</f>
        <v>CUMPLE</v>
      </c>
      <c r="T9" s="104">
        <v>38715</v>
      </c>
      <c r="U9" s="104">
        <v>114983.55</v>
      </c>
      <c r="V9" s="60" t="str">
        <f t="shared" si="1"/>
        <v>CUMPLE</v>
      </c>
      <c r="W9" s="104">
        <v>38732.177000000003</v>
      </c>
      <c r="X9" s="104">
        <v>115034.56569000002</v>
      </c>
      <c r="Y9" s="60" t="str">
        <f t="shared" si="2"/>
        <v>CUMPLE</v>
      </c>
      <c r="Z9" s="104">
        <v>38970</v>
      </c>
      <c r="AA9" s="104">
        <v>115740.90000000001</v>
      </c>
      <c r="AB9" s="60" t="str">
        <f t="shared" si="3"/>
        <v>CUMPLE</v>
      </c>
      <c r="AC9" s="104">
        <v>38376</v>
      </c>
      <c r="AD9" s="104">
        <v>113976</v>
      </c>
      <c r="AE9" s="60" t="str">
        <f t="shared" si="4"/>
        <v>CUMPLE</v>
      </c>
      <c r="AF9" s="104">
        <v>36000</v>
      </c>
      <c r="AG9" s="104">
        <v>106920</v>
      </c>
      <c r="AH9" s="60" t="str">
        <f t="shared" si="5"/>
        <v>CUMPLE</v>
      </c>
      <c r="AI9" s="104">
        <v>38831</v>
      </c>
      <c r="AJ9" s="104">
        <v>115328.07</v>
      </c>
      <c r="AK9" s="60" t="str">
        <f t="shared" si="6"/>
        <v>CUMPLE</v>
      </c>
    </row>
    <row r="10" spans="1:38" x14ac:dyDescent="0.25">
      <c r="A10" s="10" t="s">
        <v>20</v>
      </c>
      <c r="B10" s="18" t="s">
        <v>21</v>
      </c>
      <c r="C10" s="12" t="s">
        <v>16</v>
      </c>
      <c r="D10" s="13">
        <v>29.74</v>
      </c>
      <c r="E10" s="14"/>
      <c r="F10" s="15">
        <f>+D10*E10</f>
        <v>0</v>
      </c>
      <c r="G10" s="14"/>
      <c r="H10" s="15">
        <f>+D10*G10</f>
        <v>0</v>
      </c>
      <c r="I10" s="14">
        <v>19500</v>
      </c>
      <c r="J10" s="15">
        <f>+D10*I10</f>
        <v>579930</v>
      </c>
      <c r="K10" s="14">
        <v>19500</v>
      </c>
      <c r="L10" s="15">
        <f>+D10*K10</f>
        <v>579930</v>
      </c>
      <c r="M10" s="14">
        <v>25000</v>
      </c>
      <c r="N10" s="15">
        <f>+D10*M10</f>
        <v>743500</v>
      </c>
      <c r="O10" s="14">
        <v>19500</v>
      </c>
      <c r="P10" s="55">
        <f>+D10*O10</f>
        <v>579930</v>
      </c>
      <c r="Q10" s="104">
        <v>19500</v>
      </c>
      <c r="R10" s="104">
        <v>579930</v>
      </c>
      <c r="S10" s="60" t="str">
        <f t="shared" si="0"/>
        <v>CUMPLE</v>
      </c>
      <c r="T10" s="104">
        <v>19082</v>
      </c>
      <c r="U10" s="104">
        <v>567498.67999999993</v>
      </c>
      <c r="V10" s="60" t="str">
        <f t="shared" si="1"/>
        <v>CUMPLE</v>
      </c>
      <c r="W10" s="104">
        <v>19090.5</v>
      </c>
      <c r="X10" s="104">
        <v>567751.47</v>
      </c>
      <c r="Y10" s="60" t="str">
        <f t="shared" si="2"/>
        <v>CUMPLE</v>
      </c>
      <c r="Z10" s="104">
        <v>19208</v>
      </c>
      <c r="AA10" s="104">
        <v>571245.91999999993</v>
      </c>
      <c r="AB10" s="60" t="str">
        <f t="shared" si="3"/>
        <v>CUMPLE</v>
      </c>
      <c r="AC10" s="104">
        <v>18915</v>
      </c>
      <c r="AD10" s="104">
        <v>562532</v>
      </c>
      <c r="AE10" s="60" t="str">
        <f t="shared" si="4"/>
        <v>CUMPLE</v>
      </c>
      <c r="AF10" s="104">
        <v>18000</v>
      </c>
      <c r="AG10" s="104">
        <v>535320</v>
      </c>
      <c r="AH10" s="60" t="str">
        <f t="shared" si="5"/>
        <v>CUMPLE</v>
      </c>
      <c r="AI10" s="104">
        <v>19139</v>
      </c>
      <c r="AJ10" s="104">
        <v>569193.86</v>
      </c>
      <c r="AK10" s="60" t="str">
        <f t="shared" si="6"/>
        <v>CUMPLE</v>
      </c>
    </row>
    <row r="11" spans="1:38" x14ac:dyDescent="0.25">
      <c r="A11" s="1">
        <v>3</v>
      </c>
      <c r="B11" s="16" t="s">
        <v>22</v>
      </c>
      <c r="C11" s="16"/>
      <c r="D11" s="17"/>
      <c r="E11" s="14"/>
      <c r="F11" s="15"/>
      <c r="G11" s="14"/>
      <c r="H11" s="15"/>
      <c r="I11" s="14"/>
      <c r="J11" s="15"/>
      <c r="K11" s="14"/>
      <c r="L11" s="15"/>
      <c r="M11" s="14"/>
      <c r="N11" s="15"/>
      <c r="O11" s="14"/>
      <c r="P11" s="55"/>
      <c r="Q11" s="106"/>
      <c r="R11" s="106"/>
      <c r="S11" s="65" t="str">
        <f t="shared" si="0"/>
        <v>CUMPLE</v>
      </c>
      <c r="T11" s="106"/>
      <c r="U11" s="106"/>
      <c r="V11" s="65" t="str">
        <f t="shared" si="1"/>
        <v>CUMPLE</v>
      </c>
      <c r="W11" s="106"/>
      <c r="X11" s="106"/>
      <c r="Y11" s="65" t="str">
        <f t="shared" si="2"/>
        <v>CUMPLE</v>
      </c>
      <c r="Z11" s="106"/>
      <c r="AA11" s="106"/>
      <c r="AB11" s="65" t="str">
        <f t="shared" si="3"/>
        <v>CUMPLE</v>
      </c>
      <c r="AC11" s="106"/>
      <c r="AD11" s="106"/>
      <c r="AE11" s="65" t="str">
        <f t="shared" si="4"/>
        <v>CUMPLE</v>
      </c>
      <c r="AF11" s="106"/>
      <c r="AG11" s="106"/>
      <c r="AH11" s="65" t="str">
        <f t="shared" si="5"/>
        <v>CUMPLE</v>
      </c>
      <c r="AI11" s="106">
        <v>0</v>
      </c>
      <c r="AJ11" s="106"/>
      <c r="AK11" s="65" t="str">
        <f t="shared" si="6"/>
        <v>CUMPLE</v>
      </c>
    </row>
    <row r="12" spans="1:38" x14ac:dyDescent="0.25">
      <c r="A12" s="10" t="s">
        <v>23</v>
      </c>
      <c r="B12" s="11" t="s">
        <v>24</v>
      </c>
      <c r="C12" s="12" t="s">
        <v>16</v>
      </c>
      <c r="D12" s="13">
        <v>2.97</v>
      </c>
      <c r="E12" s="14">
        <v>32000</v>
      </c>
      <c r="F12" s="15">
        <f>+D12*E12</f>
        <v>95040</v>
      </c>
      <c r="G12" s="14">
        <v>36000</v>
      </c>
      <c r="H12" s="15">
        <f>+D12*G12</f>
        <v>106920</v>
      </c>
      <c r="I12" s="14">
        <v>31000</v>
      </c>
      <c r="J12" s="15">
        <f>+D12*I12</f>
        <v>92070</v>
      </c>
      <c r="K12" s="14">
        <v>35000</v>
      </c>
      <c r="L12" s="15">
        <f>+D12*K12</f>
        <v>103950</v>
      </c>
      <c r="M12" s="14">
        <v>105000</v>
      </c>
      <c r="N12" s="15">
        <f>+D12*M12</f>
        <v>311850</v>
      </c>
      <c r="O12" s="14">
        <v>31000</v>
      </c>
      <c r="P12" s="55">
        <f>+D12*O12</f>
        <v>92070</v>
      </c>
      <c r="Q12" s="104">
        <v>31000</v>
      </c>
      <c r="R12" s="104">
        <v>92070</v>
      </c>
      <c r="S12" s="60" t="str">
        <f t="shared" si="0"/>
        <v>CUMPLE</v>
      </c>
      <c r="T12" s="104">
        <v>30336</v>
      </c>
      <c r="U12" s="104">
        <v>90097.920000000013</v>
      </c>
      <c r="V12" s="60" t="str">
        <f t="shared" si="1"/>
        <v>CUMPLE</v>
      </c>
      <c r="W12" s="104">
        <v>30349</v>
      </c>
      <c r="X12" s="104">
        <v>90136.53</v>
      </c>
      <c r="Y12" s="60" t="str">
        <f t="shared" si="2"/>
        <v>CUMPLE</v>
      </c>
      <c r="Z12" s="104">
        <v>30535</v>
      </c>
      <c r="AA12" s="104">
        <v>90688.950000000012</v>
      </c>
      <c r="AB12" s="60" t="str">
        <f t="shared" si="3"/>
        <v>CUMPLE</v>
      </c>
      <c r="AC12" s="104">
        <v>30070</v>
      </c>
      <c r="AD12" s="104">
        <v>89307</v>
      </c>
      <c r="AE12" s="60" t="str">
        <f t="shared" si="4"/>
        <v>CUMPLE</v>
      </c>
      <c r="AF12" s="104">
        <v>30000</v>
      </c>
      <c r="AG12" s="104">
        <v>89100</v>
      </c>
      <c r="AH12" s="60" t="str">
        <f t="shared" si="5"/>
        <v>CUMPLE</v>
      </c>
      <c r="AI12" s="104">
        <v>30427</v>
      </c>
      <c r="AJ12" s="104">
        <v>90368.19</v>
      </c>
      <c r="AK12" s="60" t="str">
        <f t="shared" si="6"/>
        <v>CUMPLE</v>
      </c>
    </row>
    <row r="13" spans="1:38" ht="27" x14ac:dyDescent="0.25">
      <c r="A13" s="10" t="s">
        <v>25</v>
      </c>
      <c r="B13" s="18" t="s">
        <v>26</v>
      </c>
      <c r="C13" s="12" t="s">
        <v>16</v>
      </c>
      <c r="D13" s="13">
        <v>2.97</v>
      </c>
      <c r="E13" s="14">
        <v>132000</v>
      </c>
      <c r="F13" s="15">
        <f t="shared" ref="F13:F14" si="7">+D13*E13</f>
        <v>392040</v>
      </c>
      <c r="G13" s="14">
        <v>135000</v>
      </c>
      <c r="H13" s="15">
        <f>+D13*G13</f>
        <v>400950</v>
      </c>
      <c r="I13" s="14">
        <v>133500</v>
      </c>
      <c r="J13" s="15">
        <f>+D13*I13</f>
        <v>396495</v>
      </c>
      <c r="K13" s="14">
        <v>125000</v>
      </c>
      <c r="L13" s="15">
        <f>+D13*K13</f>
        <v>371250</v>
      </c>
      <c r="M13" s="14">
        <v>88000</v>
      </c>
      <c r="N13" s="15">
        <f>+D13*M13</f>
        <v>261360.00000000003</v>
      </c>
      <c r="O13" s="14">
        <f>ROUND(((E13+G13+I13+K13)/4),0)</f>
        <v>131375</v>
      </c>
      <c r="P13" s="55">
        <f>+D13*O13</f>
        <v>390183.75</v>
      </c>
      <c r="Q13" s="104">
        <v>131375</v>
      </c>
      <c r="R13" s="104">
        <v>390183.75</v>
      </c>
      <c r="S13" s="60" t="str">
        <f t="shared" si="0"/>
        <v>CUMPLE</v>
      </c>
      <c r="T13" s="104">
        <v>128560</v>
      </c>
      <c r="U13" s="104">
        <v>381823.2</v>
      </c>
      <c r="V13" s="60" t="str">
        <f t="shared" si="1"/>
        <v>CUMPLE</v>
      </c>
      <c r="W13" s="104">
        <v>128616.125</v>
      </c>
      <c r="X13" s="104">
        <v>381989.89125000004</v>
      </c>
      <c r="Y13" s="60" t="str">
        <f t="shared" si="2"/>
        <v>CUMPLE</v>
      </c>
      <c r="Z13" s="104">
        <v>129404</v>
      </c>
      <c r="AA13" s="104">
        <v>384329.88</v>
      </c>
      <c r="AB13" s="60" t="str">
        <f t="shared" si="3"/>
        <v>CUMPLE</v>
      </c>
      <c r="AC13" s="104">
        <v>127434</v>
      </c>
      <c r="AD13" s="104">
        <v>378478</v>
      </c>
      <c r="AE13" s="60" t="str">
        <f t="shared" si="4"/>
        <v>CUMPLE</v>
      </c>
      <c r="AF13" s="104">
        <v>110000</v>
      </c>
      <c r="AG13" s="104">
        <v>326700</v>
      </c>
      <c r="AH13" s="60" t="str">
        <f t="shared" si="5"/>
        <v>CUMPLE</v>
      </c>
      <c r="AI13" s="104">
        <v>128945</v>
      </c>
      <c r="AJ13" s="104">
        <v>382966.65</v>
      </c>
      <c r="AK13" s="60" t="str">
        <f t="shared" si="6"/>
        <v>CUMPLE</v>
      </c>
    </row>
    <row r="14" spans="1:38" x14ac:dyDescent="0.25">
      <c r="A14" s="10" t="s">
        <v>27</v>
      </c>
      <c r="B14" s="18" t="s">
        <v>28</v>
      </c>
      <c r="C14" s="12" t="s">
        <v>16</v>
      </c>
      <c r="D14" s="13">
        <v>27</v>
      </c>
      <c r="E14" s="14">
        <v>74000</v>
      </c>
      <c r="F14" s="15">
        <f t="shared" si="7"/>
        <v>1998000</v>
      </c>
      <c r="G14" s="14">
        <v>65000</v>
      </c>
      <c r="H14" s="15">
        <f>+D14*G14</f>
        <v>1755000</v>
      </c>
      <c r="I14" s="14">
        <v>66000</v>
      </c>
      <c r="J14" s="15">
        <f>+D14*I14</f>
        <v>1782000</v>
      </c>
      <c r="K14" s="14">
        <v>66000</v>
      </c>
      <c r="L14" s="15">
        <f>+D14*K14</f>
        <v>1782000</v>
      </c>
      <c r="M14" s="14">
        <v>42000</v>
      </c>
      <c r="N14" s="15">
        <f>+D14*M14</f>
        <v>1134000</v>
      </c>
      <c r="O14" s="14">
        <v>66000</v>
      </c>
      <c r="P14" s="55">
        <f>+D14*O14</f>
        <v>1782000</v>
      </c>
      <c r="Q14" s="104">
        <v>66000</v>
      </c>
      <c r="R14" s="104">
        <v>1782000</v>
      </c>
      <c r="S14" s="60" t="str">
        <f t="shared" si="0"/>
        <v>CUMPLE</v>
      </c>
      <c r="T14" s="104">
        <v>64586</v>
      </c>
      <c r="U14" s="104">
        <v>1743822</v>
      </c>
      <c r="V14" s="60" t="str">
        <f>IF(U14&lt;=P14,"CUMPLE","NO CUMPLE")</f>
        <v>CUMPLE</v>
      </c>
      <c r="W14" s="104">
        <v>64614</v>
      </c>
      <c r="X14" s="104">
        <v>1744578</v>
      </c>
      <c r="Y14" s="60" t="str">
        <f t="shared" si="2"/>
        <v>CUMPLE</v>
      </c>
      <c r="Z14" s="104">
        <v>65010</v>
      </c>
      <c r="AA14" s="104">
        <v>1755270</v>
      </c>
      <c r="AB14" s="60" t="str">
        <f t="shared" si="3"/>
        <v>CUMPLE</v>
      </c>
      <c r="AC14" s="104">
        <v>64020</v>
      </c>
      <c r="AD14" s="104">
        <v>1728540</v>
      </c>
      <c r="AE14" s="60" t="str">
        <f t="shared" si="4"/>
        <v>CUMPLE</v>
      </c>
      <c r="AF14" s="104">
        <v>60000</v>
      </c>
      <c r="AG14" s="104">
        <v>1620000</v>
      </c>
      <c r="AH14" s="60" t="str">
        <f t="shared" si="5"/>
        <v>CUMPLE</v>
      </c>
      <c r="AI14" s="104">
        <v>64779</v>
      </c>
      <c r="AJ14" s="104">
        <v>1749033</v>
      </c>
      <c r="AK14" s="60" t="str">
        <f t="shared" si="6"/>
        <v>CUMPLE</v>
      </c>
    </row>
    <row r="15" spans="1:38" x14ac:dyDescent="0.25">
      <c r="A15" s="1">
        <v>4</v>
      </c>
      <c r="B15" s="16" t="s">
        <v>29</v>
      </c>
      <c r="C15" s="16"/>
      <c r="D15" s="17"/>
      <c r="E15" s="14"/>
      <c r="F15" s="15"/>
      <c r="G15" s="14"/>
      <c r="H15" s="15"/>
      <c r="I15" s="14"/>
      <c r="J15" s="15"/>
      <c r="K15" s="14"/>
      <c r="L15" s="15"/>
      <c r="M15" s="14"/>
      <c r="N15" s="15"/>
      <c r="O15" s="14"/>
      <c r="P15" s="55"/>
      <c r="Q15" s="106"/>
      <c r="R15" s="106"/>
      <c r="S15" s="65" t="str">
        <f t="shared" si="0"/>
        <v>CUMPLE</v>
      </c>
      <c r="T15" s="106"/>
      <c r="U15" s="106"/>
      <c r="V15" s="65" t="str">
        <f t="shared" si="1"/>
        <v>CUMPLE</v>
      </c>
      <c r="W15" s="106"/>
      <c r="X15" s="106"/>
      <c r="Y15" s="65" t="str">
        <f t="shared" si="2"/>
        <v>CUMPLE</v>
      </c>
      <c r="Z15" s="106"/>
      <c r="AA15" s="106"/>
      <c r="AB15" s="65" t="str">
        <f t="shared" si="3"/>
        <v>CUMPLE</v>
      </c>
      <c r="AC15" s="106"/>
      <c r="AD15" s="106"/>
      <c r="AE15" s="65" t="str">
        <f t="shared" si="4"/>
        <v>CUMPLE</v>
      </c>
      <c r="AF15" s="106"/>
      <c r="AG15" s="106"/>
      <c r="AH15" s="65" t="str">
        <f t="shared" si="5"/>
        <v>CUMPLE</v>
      </c>
      <c r="AI15" s="106">
        <v>0</v>
      </c>
      <c r="AJ15" s="106"/>
      <c r="AK15" s="65" t="str">
        <f t="shared" si="6"/>
        <v>CUMPLE</v>
      </c>
      <c r="AL15" s="116"/>
    </row>
    <row r="16" spans="1:38" ht="27" x14ac:dyDescent="0.25">
      <c r="A16" s="10" t="s">
        <v>30</v>
      </c>
      <c r="B16" s="18" t="s">
        <v>31</v>
      </c>
      <c r="C16" s="12" t="s">
        <v>32</v>
      </c>
      <c r="D16" s="13">
        <v>2</v>
      </c>
      <c r="E16" s="14">
        <v>470000</v>
      </c>
      <c r="F16" s="15">
        <f t="shared" ref="F16:F18" si="8">+D16*E16</f>
        <v>940000</v>
      </c>
      <c r="G16" s="14">
        <v>85000</v>
      </c>
      <c r="H16" s="15">
        <f>+D16*G16</f>
        <v>170000</v>
      </c>
      <c r="I16" s="14">
        <v>72500</v>
      </c>
      <c r="J16" s="15">
        <f>+D16*I16</f>
        <v>145000</v>
      </c>
      <c r="K16" s="14">
        <v>70000</v>
      </c>
      <c r="L16" s="15">
        <f>+D16*K16</f>
        <v>140000</v>
      </c>
      <c r="M16" s="14">
        <v>480000</v>
      </c>
      <c r="N16" s="15">
        <f>+D16*M16</f>
        <v>960000</v>
      </c>
      <c r="O16" s="14">
        <f t="shared" ref="O16" si="9">ROUND(((E16+G16+I16+K16+M16)/5),0)</f>
        <v>235500</v>
      </c>
      <c r="P16" s="55">
        <f>+D16*O16</f>
        <v>471000</v>
      </c>
      <c r="Q16" s="104">
        <v>235500</v>
      </c>
      <c r="R16" s="104">
        <v>471000</v>
      </c>
      <c r="S16" s="60" t="str">
        <f t="shared" si="0"/>
        <v>CUMPLE</v>
      </c>
      <c r="T16" s="104">
        <v>230453</v>
      </c>
      <c r="U16" s="104">
        <v>460906</v>
      </c>
      <c r="V16" s="60" t="str">
        <f t="shared" si="1"/>
        <v>CUMPLE</v>
      </c>
      <c r="W16" s="104">
        <v>230554.5</v>
      </c>
      <c r="X16" s="104">
        <v>461109</v>
      </c>
      <c r="Y16" s="60" t="str">
        <f t="shared" si="2"/>
        <v>CUMPLE</v>
      </c>
      <c r="Z16" s="104">
        <v>231968</v>
      </c>
      <c r="AA16" s="104">
        <v>463936</v>
      </c>
      <c r="AB16" s="60" t="str">
        <f t="shared" si="3"/>
        <v>CUMPLE</v>
      </c>
      <c r="AC16" s="104">
        <v>228435</v>
      </c>
      <c r="AD16" s="104">
        <v>456870</v>
      </c>
      <c r="AE16" s="60" t="str">
        <f t="shared" si="4"/>
        <v>CUMPLE</v>
      </c>
      <c r="AF16" s="104">
        <v>235500</v>
      </c>
      <c r="AG16" s="104">
        <v>471000</v>
      </c>
      <c r="AH16" s="60" t="str">
        <f t="shared" si="5"/>
        <v>CUMPLE</v>
      </c>
      <c r="AI16" s="104">
        <v>231143</v>
      </c>
      <c r="AJ16" s="104">
        <v>462286</v>
      </c>
      <c r="AK16" s="60" t="str">
        <f t="shared" si="6"/>
        <v>CUMPLE</v>
      </c>
    </row>
    <row r="17" spans="1:38" ht="17.25" customHeight="1" x14ac:dyDescent="0.25">
      <c r="A17" s="10" t="s">
        <v>33</v>
      </c>
      <c r="B17" s="18" t="s">
        <v>34</v>
      </c>
      <c r="C17" s="12" t="s">
        <v>32</v>
      </c>
      <c r="D17" s="13">
        <v>1</v>
      </c>
      <c r="E17" s="14">
        <v>670000</v>
      </c>
      <c r="F17" s="15">
        <f t="shared" si="8"/>
        <v>670000</v>
      </c>
      <c r="G17" s="14">
        <v>380000</v>
      </c>
      <c r="H17" s="15">
        <f>+D17*G17</f>
        <v>380000</v>
      </c>
      <c r="I17" s="14">
        <v>365000</v>
      </c>
      <c r="J17" s="15">
        <f>+D17*I17</f>
        <v>365000</v>
      </c>
      <c r="K17" s="14">
        <v>350000</v>
      </c>
      <c r="L17" s="15">
        <f>+D17*K17</f>
        <v>350000</v>
      </c>
      <c r="M17" s="14">
        <v>720000</v>
      </c>
      <c r="N17" s="15">
        <f>+D17*M17</f>
        <v>720000</v>
      </c>
      <c r="O17" s="14">
        <f>ROUND(((G17+I17+K17)/3),0)</f>
        <v>365000</v>
      </c>
      <c r="P17" s="55">
        <f>+D17*O17</f>
        <v>365000</v>
      </c>
      <c r="Q17" s="104">
        <v>365000</v>
      </c>
      <c r="R17" s="104">
        <v>365000</v>
      </c>
      <c r="S17" s="60" t="str">
        <f t="shared" si="0"/>
        <v>CUMPLE</v>
      </c>
      <c r="T17" s="104">
        <v>357178</v>
      </c>
      <c r="U17" s="104">
        <v>357178</v>
      </c>
      <c r="V17" s="60" t="str">
        <f t="shared" si="1"/>
        <v>CUMPLE</v>
      </c>
      <c r="W17" s="104">
        <v>357335</v>
      </c>
      <c r="X17" s="104">
        <v>357335</v>
      </c>
      <c r="Y17" s="60" t="str">
        <f t="shared" si="2"/>
        <v>CUMPLE</v>
      </c>
      <c r="Z17" s="104">
        <v>359525</v>
      </c>
      <c r="AA17" s="104">
        <v>359525</v>
      </c>
      <c r="AB17" s="60" t="str">
        <f t="shared" si="3"/>
        <v>CUMPLE</v>
      </c>
      <c r="AC17" s="104">
        <v>354050</v>
      </c>
      <c r="AD17" s="104">
        <v>354050</v>
      </c>
      <c r="AE17" s="60" t="str">
        <f t="shared" si="4"/>
        <v>CUMPLE</v>
      </c>
      <c r="AF17" s="104">
        <v>365000</v>
      </c>
      <c r="AG17" s="104">
        <v>365000</v>
      </c>
      <c r="AH17" s="60" t="str">
        <f t="shared" si="5"/>
        <v>CUMPLE</v>
      </c>
      <c r="AI17" s="104">
        <v>358248</v>
      </c>
      <c r="AJ17" s="104">
        <v>358248</v>
      </c>
      <c r="AK17" s="60" t="str">
        <f t="shared" si="6"/>
        <v>CUMPLE</v>
      </c>
    </row>
    <row r="18" spans="1:38" x14ac:dyDescent="0.25">
      <c r="A18" s="10" t="s">
        <v>35</v>
      </c>
      <c r="B18" s="18" t="s">
        <v>36</v>
      </c>
      <c r="C18" s="12" t="s">
        <v>32</v>
      </c>
      <c r="D18" s="13">
        <v>1</v>
      </c>
      <c r="E18" s="14">
        <v>720000</v>
      </c>
      <c r="F18" s="15">
        <f t="shared" si="8"/>
        <v>720000</v>
      </c>
      <c r="G18" s="14">
        <v>450000</v>
      </c>
      <c r="H18" s="15">
        <f>+D18*G18</f>
        <v>450000</v>
      </c>
      <c r="I18" s="14">
        <v>435000</v>
      </c>
      <c r="J18" s="15">
        <f>+D18*I18</f>
        <v>435000</v>
      </c>
      <c r="K18" s="14">
        <v>440000</v>
      </c>
      <c r="L18" s="15">
        <f>+D18*K18</f>
        <v>440000</v>
      </c>
      <c r="M18" s="14">
        <v>720000</v>
      </c>
      <c r="N18" s="15">
        <f>+D18*M18</f>
        <v>720000</v>
      </c>
      <c r="O18" s="14">
        <v>435000</v>
      </c>
      <c r="P18" s="55">
        <f>+D18*O18</f>
        <v>435000</v>
      </c>
      <c r="Q18" s="104">
        <v>435000</v>
      </c>
      <c r="R18" s="104">
        <v>435000</v>
      </c>
      <c r="S18" s="60" t="str">
        <f t="shared" si="0"/>
        <v>CUMPLE</v>
      </c>
      <c r="T18" s="104">
        <v>425678</v>
      </c>
      <c r="U18" s="104">
        <v>425678</v>
      </c>
      <c r="V18" s="60" t="str">
        <f t="shared" si="1"/>
        <v>CUMPLE</v>
      </c>
      <c r="W18" s="104">
        <v>425865</v>
      </c>
      <c r="X18" s="104">
        <v>425865</v>
      </c>
      <c r="Y18" s="60" t="str">
        <f t="shared" si="2"/>
        <v>CUMPLE</v>
      </c>
      <c r="Z18" s="104">
        <v>428475</v>
      </c>
      <c r="AA18" s="104">
        <v>428475</v>
      </c>
      <c r="AB18" s="60" t="str">
        <f t="shared" si="3"/>
        <v>CUMPLE</v>
      </c>
      <c r="AC18" s="104">
        <v>421950</v>
      </c>
      <c r="AD18" s="104">
        <v>421950</v>
      </c>
      <c r="AE18" s="60" t="str">
        <f t="shared" si="4"/>
        <v>CUMPLE</v>
      </c>
      <c r="AF18" s="104">
        <v>435000</v>
      </c>
      <c r="AG18" s="104">
        <v>435000</v>
      </c>
      <c r="AH18" s="60" t="str">
        <f t="shared" si="5"/>
        <v>CUMPLE</v>
      </c>
      <c r="AI18" s="104">
        <v>426953</v>
      </c>
      <c r="AJ18" s="104">
        <v>426953</v>
      </c>
      <c r="AK18" s="60" t="str">
        <f t="shared" si="6"/>
        <v>CUMPLE</v>
      </c>
    </row>
    <row r="19" spans="1:38" x14ac:dyDescent="0.25">
      <c r="A19" s="1">
        <v>5</v>
      </c>
      <c r="B19" s="16" t="s">
        <v>37</v>
      </c>
      <c r="C19" s="16"/>
      <c r="D19" s="17"/>
      <c r="E19" s="14"/>
      <c r="F19" s="15"/>
      <c r="G19" s="14"/>
      <c r="H19" s="15"/>
      <c r="I19" s="14"/>
      <c r="J19" s="15"/>
      <c r="K19" s="14"/>
      <c r="L19" s="15"/>
      <c r="M19" s="14"/>
      <c r="N19" s="15"/>
      <c r="O19" s="14"/>
      <c r="P19" s="55"/>
      <c r="Q19" s="106"/>
      <c r="R19" s="106"/>
      <c r="S19" s="65" t="str">
        <f t="shared" si="0"/>
        <v>CUMPLE</v>
      </c>
      <c r="T19" s="106"/>
      <c r="U19" s="106"/>
      <c r="V19" s="65" t="str">
        <f t="shared" si="1"/>
        <v>CUMPLE</v>
      </c>
      <c r="W19" s="106"/>
      <c r="X19" s="106"/>
      <c r="Y19" s="65" t="str">
        <f t="shared" si="2"/>
        <v>CUMPLE</v>
      </c>
      <c r="Z19" s="106"/>
      <c r="AA19" s="106"/>
      <c r="AB19" s="65" t="str">
        <f t="shared" si="3"/>
        <v>CUMPLE</v>
      </c>
      <c r="AC19" s="106"/>
      <c r="AD19" s="106"/>
      <c r="AE19" s="65" t="str">
        <f t="shared" si="4"/>
        <v>CUMPLE</v>
      </c>
      <c r="AF19" s="106"/>
      <c r="AG19" s="106"/>
      <c r="AH19" s="65" t="str">
        <f t="shared" si="5"/>
        <v>CUMPLE</v>
      </c>
      <c r="AI19" s="106">
        <v>0</v>
      </c>
      <c r="AJ19" s="106"/>
      <c r="AK19" s="65" t="str">
        <f t="shared" si="6"/>
        <v>CUMPLE</v>
      </c>
    </row>
    <row r="20" spans="1:38" ht="27" x14ac:dyDescent="0.25">
      <c r="A20" s="10" t="s">
        <v>38</v>
      </c>
      <c r="B20" s="18" t="s">
        <v>39</v>
      </c>
      <c r="C20" s="12" t="s">
        <v>32</v>
      </c>
      <c r="D20" s="13">
        <v>1</v>
      </c>
      <c r="E20" s="14">
        <v>620000</v>
      </c>
      <c r="F20" s="15">
        <f>+D20*E20</f>
        <v>620000</v>
      </c>
      <c r="G20" s="14">
        <v>300000</v>
      </c>
      <c r="H20" s="15">
        <f>+D20*G20</f>
        <v>300000</v>
      </c>
      <c r="I20" s="14">
        <v>325000</v>
      </c>
      <c r="J20" s="15">
        <f>+D20*I20</f>
        <v>325000</v>
      </c>
      <c r="K20" s="14">
        <v>325000</v>
      </c>
      <c r="L20" s="15">
        <f>+D20*K20</f>
        <v>325000</v>
      </c>
      <c r="M20" s="14">
        <v>620000</v>
      </c>
      <c r="N20" s="15">
        <f>+D20*M20</f>
        <v>620000</v>
      </c>
      <c r="O20" s="14">
        <f>ROUND(((G20+I20+K20)/3),0)</f>
        <v>316667</v>
      </c>
      <c r="P20" s="55">
        <f>+D20*O20</f>
        <v>316667</v>
      </c>
      <c r="Q20" s="104">
        <v>316667</v>
      </c>
      <c r="R20" s="104">
        <v>316667</v>
      </c>
      <c r="S20" s="60" t="str">
        <f t="shared" si="0"/>
        <v>CUMPLE</v>
      </c>
      <c r="T20" s="104">
        <v>309881</v>
      </c>
      <c r="U20" s="104">
        <v>309881</v>
      </c>
      <c r="V20" s="60" t="str">
        <f t="shared" si="1"/>
        <v>CUMPLE</v>
      </c>
      <c r="W20" s="104">
        <v>310016.99300000002</v>
      </c>
      <c r="X20" s="104">
        <v>310016.99300000002</v>
      </c>
      <c r="Y20" s="60" t="str">
        <f t="shared" si="2"/>
        <v>CUMPLE</v>
      </c>
      <c r="Z20" s="104">
        <v>311917</v>
      </c>
      <c r="AA20" s="104">
        <v>311917</v>
      </c>
      <c r="AB20" s="60" t="str">
        <f t="shared" si="3"/>
        <v>CUMPLE</v>
      </c>
      <c r="AC20" s="104">
        <v>307167</v>
      </c>
      <c r="AD20" s="104">
        <v>307167</v>
      </c>
      <c r="AE20" s="60" t="str">
        <f t="shared" si="4"/>
        <v>CUMPLE</v>
      </c>
      <c r="AF20" s="104">
        <v>316667</v>
      </c>
      <c r="AG20" s="104">
        <v>316667</v>
      </c>
      <c r="AH20" s="60" t="str">
        <f t="shared" si="5"/>
        <v>CUMPLE</v>
      </c>
      <c r="AI20" s="104">
        <v>310809</v>
      </c>
      <c r="AJ20" s="104">
        <v>310809</v>
      </c>
      <c r="AK20" s="60" t="str">
        <f t="shared" si="6"/>
        <v>CUMPLE</v>
      </c>
    </row>
    <row r="21" spans="1:38" x14ac:dyDescent="0.25">
      <c r="A21" s="1">
        <v>6</v>
      </c>
      <c r="B21" s="16" t="s">
        <v>40</v>
      </c>
      <c r="C21" s="16"/>
      <c r="D21" s="17"/>
      <c r="E21" s="14"/>
      <c r="F21" s="15"/>
      <c r="G21" s="14"/>
      <c r="H21" s="15"/>
      <c r="I21" s="14"/>
      <c r="J21" s="15"/>
      <c r="K21" s="14"/>
      <c r="L21" s="15"/>
      <c r="M21" s="14"/>
      <c r="N21" s="15"/>
      <c r="O21" s="14"/>
      <c r="P21" s="55"/>
      <c r="Q21" s="106"/>
      <c r="R21" s="106"/>
      <c r="S21" s="65" t="str">
        <f t="shared" si="0"/>
        <v>CUMPLE</v>
      </c>
      <c r="T21" s="106"/>
      <c r="U21" s="106"/>
      <c r="V21" s="65" t="str">
        <f t="shared" si="1"/>
        <v>CUMPLE</v>
      </c>
      <c r="W21" s="106"/>
      <c r="X21" s="106"/>
      <c r="Y21" s="65" t="str">
        <f t="shared" si="2"/>
        <v>CUMPLE</v>
      </c>
      <c r="Z21" s="106"/>
      <c r="AA21" s="106"/>
      <c r="AB21" s="65" t="str">
        <f t="shared" si="3"/>
        <v>CUMPLE</v>
      </c>
      <c r="AC21" s="106"/>
      <c r="AD21" s="106"/>
      <c r="AE21" s="65" t="str">
        <f t="shared" si="4"/>
        <v>CUMPLE</v>
      </c>
      <c r="AF21" s="106"/>
      <c r="AG21" s="106"/>
      <c r="AH21" s="65" t="str">
        <f t="shared" si="5"/>
        <v>CUMPLE</v>
      </c>
      <c r="AI21" s="106">
        <v>0</v>
      </c>
      <c r="AJ21" s="106"/>
      <c r="AK21" s="65" t="str">
        <f t="shared" si="6"/>
        <v>CUMPLE</v>
      </c>
    </row>
    <row r="22" spans="1:38" x14ac:dyDescent="0.25">
      <c r="A22" s="10" t="s">
        <v>41</v>
      </c>
      <c r="B22" s="18" t="s">
        <v>42</v>
      </c>
      <c r="C22" s="12" t="s">
        <v>32</v>
      </c>
      <c r="D22" s="13">
        <v>3</v>
      </c>
      <c r="E22" s="14">
        <v>75000</v>
      </c>
      <c r="F22" s="15">
        <f t="shared" ref="F22:F24" si="10">+D22*E22</f>
        <v>225000</v>
      </c>
      <c r="G22" s="14">
        <v>65000</v>
      </c>
      <c r="H22" s="15">
        <f>+D22*G22</f>
        <v>195000</v>
      </c>
      <c r="I22" s="14">
        <v>62500</v>
      </c>
      <c r="J22" s="15">
        <f>+D22*I22</f>
        <v>187500</v>
      </c>
      <c r="K22" s="14">
        <v>62500</v>
      </c>
      <c r="L22" s="15">
        <f>+D22*K22</f>
        <v>187500</v>
      </c>
      <c r="M22" s="14">
        <v>78000</v>
      </c>
      <c r="N22" s="15">
        <f>+D22*M22</f>
        <v>234000</v>
      </c>
      <c r="O22" s="14">
        <v>62500</v>
      </c>
      <c r="P22" s="55">
        <f>+D22*O22</f>
        <v>187500</v>
      </c>
      <c r="Q22" s="104">
        <v>62500</v>
      </c>
      <c r="R22" s="104">
        <v>187500</v>
      </c>
      <c r="S22" s="60" t="str">
        <f t="shared" si="0"/>
        <v>CUMPLE</v>
      </c>
      <c r="T22" s="104">
        <v>61161</v>
      </c>
      <c r="U22" s="104">
        <v>183483</v>
      </c>
      <c r="V22" s="60" t="str">
        <f t="shared" si="1"/>
        <v>CUMPLE</v>
      </c>
      <c r="W22" s="104">
        <v>61187.5</v>
      </c>
      <c r="X22" s="104">
        <v>183562.5</v>
      </c>
      <c r="Y22" s="60" t="str">
        <f t="shared" si="2"/>
        <v>CUMPLE</v>
      </c>
      <c r="Z22" s="104">
        <v>61563</v>
      </c>
      <c r="AA22" s="104">
        <v>184689</v>
      </c>
      <c r="AB22" s="60" t="str">
        <f t="shared" si="3"/>
        <v>CUMPLE</v>
      </c>
      <c r="AC22" s="104">
        <v>60625</v>
      </c>
      <c r="AD22" s="104">
        <v>181875</v>
      </c>
      <c r="AE22" s="60" t="str">
        <f t="shared" si="4"/>
        <v>CUMPLE</v>
      </c>
      <c r="AF22" s="104">
        <v>62500</v>
      </c>
      <c r="AG22" s="104">
        <v>187500</v>
      </c>
      <c r="AH22" s="60" t="str">
        <f t="shared" si="5"/>
        <v>CUMPLE</v>
      </c>
      <c r="AI22" s="104">
        <v>61344</v>
      </c>
      <c r="AJ22" s="104">
        <v>184032</v>
      </c>
      <c r="AK22" s="60" t="str">
        <f t="shared" si="6"/>
        <v>CUMPLE</v>
      </c>
    </row>
    <row r="23" spans="1:38" x14ac:dyDescent="0.25">
      <c r="A23" s="10" t="s">
        <v>43</v>
      </c>
      <c r="B23" s="18" t="s">
        <v>44</v>
      </c>
      <c r="C23" s="12" t="s">
        <v>32</v>
      </c>
      <c r="D23" s="13">
        <v>1</v>
      </c>
      <c r="E23" s="14">
        <v>75000</v>
      </c>
      <c r="F23" s="15">
        <f t="shared" si="10"/>
        <v>75000</v>
      </c>
      <c r="G23" s="14">
        <v>40000</v>
      </c>
      <c r="H23" s="15">
        <f>+D23*G23</f>
        <v>40000</v>
      </c>
      <c r="I23" s="14">
        <v>39000</v>
      </c>
      <c r="J23" s="15">
        <f>+D23*I23</f>
        <v>39000</v>
      </c>
      <c r="K23" s="14">
        <v>39000</v>
      </c>
      <c r="L23" s="15">
        <f>+D23*K23</f>
        <v>39000</v>
      </c>
      <c r="M23" s="14">
        <v>45000</v>
      </c>
      <c r="N23" s="15">
        <f>+D23*M23</f>
        <v>45000</v>
      </c>
      <c r="O23" s="14">
        <v>39000</v>
      </c>
      <c r="P23" s="55">
        <f>+D23*O23</f>
        <v>39000</v>
      </c>
      <c r="Q23" s="104">
        <v>39000</v>
      </c>
      <c r="R23" s="104">
        <v>39000</v>
      </c>
      <c r="S23" s="60" t="str">
        <f t="shared" si="0"/>
        <v>CUMPLE</v>
      </c>
      <c r="T23" s="104">
        <v>38164</v>
      </c>
      <c r="U23" s="104">
        <v>38164</v>
      </c>
      <c r="V23" s="60" t="str">
        <f t="shared" si="1"/>
        <v>CUMPLE</v>
      </c>
      <c r="W23" s="104">
        <v>38181</v>
      </c>
      <c r="X23" s="104">
        <v>38181</v>
      </c>
      <c r="Y23" s="60" t="str">
        <f t="shared" si="2"/>
        <v>CUMPLE</v>
      </c>
      <c r="Z23" s="104">
        <v>38415</v>
      </c>
      <c r="AA23" s="104">
        <v>38415</v>
      </c>
      <c r="AB23" s="60" t="str">
        <f t="shared" si="3"/>
        <v>CUMPLE</v>
      </c>
      <c r="AC23" s="104">
        <v>37830</v>
      </c>
      <c r="AD23" s="104">
        <v>37830</v>
      </c>
      <c r="AE23" s="60" t="str">
        <f t="shared" si="4"/>
        <v>CUMPLE</v>
      </c>
      <c r="AF23" s="104">
        <v>39000</v>
      </c>
      <c r="AG23" s="104">
        <v>39000</v>
      </c>
      <c r="AH23" s="60" t="str">
        <f t="shared" si="5"/>
        <v>CUMPLE</v>
      </c>
      <c r="AI23" s="104">
        <v>38279</v>
      </c>
      <c r="AJ23" s="104">
        <v>38279</v>
      </c>
      <c r="AK23" s="60" t="str">
        <f t="shared" si="6"/>
        <v>CUMPLE</v>
      </c>
    </row>
    <row r="24" spans="1:38" x14ac:dyDescent="0.25">
      <c r="A24" s="10" t="s">
        <v>45</v>
      </c>
      <c r="B24" s="18" t="s">
        <v>46</v>
      </c>
      <c r="C24" s="12" t="s">
        <v>32</v>
      </c>
      <c r="D24" s="13">
        <v>2</v>
      </c>
      <c r="E24" s="14">
        <v>12000</v>
      </c>
      <c r="F24" s="15">
        <f t="shared" si="10"/>
        <v>24000</v>
      </c>
      <c r="G24" s="14">
        <v>23000</v>
      </c>
      <c r="H24" s="15">
        <f>+D24*G24</f>
        <v>46000</v>
      </c>
      <c r="I24" s="14">
        <v>22500</v>
      </c>
      <c r="J24" s="15">
        <f>+D24*I24</f>
        <v>45000</v>
      </c>
      <c r="K24" s="14">
        <v>22500</v>
      </c>
      <c r="L24" s="15">
        <f>+D24*K24</f>
        <v>45000</v>
      </c>
      <c r="M24" s="14">
        <v>6200</v>
      </c>
      <c r="N24" s="15">
        <f>+D24*M24</f>
        <v>12400</v>
      </c>
      <c r="O24" s="14">
        <v>22500</v>
      </c>
      <c r="P24" s="55">
        <f>+D24*O24</f>
        <v>45000</v>
      </c>
      <c r="Q24" s="104">
        <v>22500</v>
      </c>
      <c r="R24" s="104">
        <v>45000</v>
      </c>
      <c r="S24" s="60" t="str">
        <f t="shared" si="0"/>
        <v>CUMPLE</v>
      </c>
      <c r="T24" s="104">
        <v>22018</v>
      </c>
      <c r="U24" s="104">
        <v>44036</v>
      </c>
      <c r="V24" s="60" t="str">
        <f t="shared" si="1"/>
        <v>CUMPLE</v>
      </c>
      <c r="W24" s="104">
        <v>22027.5</v>
      </c>
      <c r="X24" s="104">
        <v>44055</v>
      </c>
      <c r="Y24" s="60" t="str">
        <f t="shared" si="2"/>
        <v>CUMPLE</v>
      </c>
      <c r="Z24" s="104">
        <v>22163</v>
      </c>
      <c r="AA24" s="104">
        <v>44326</v>
      </c>
      <c r="AB24" s="60" t="str">
        <f t="shared" si="3"/>
        <v>CUMPLE</v>
      </c>
      <c r="AC24" s="104">
        <v>21825</v>
      </c>
      <c r="AD24" s="104">
        <v>43650</v>
      </c>
      <c r="AE24" s="60" t="str">
        <f t="shared" si="4"/>
        <v>CUMPLE</v>
      </c>
      <c r="AF24" s="104">
        <v>22500</v>
      </c>
      <c r="AG24" s="104">
        <v>45000</v>
      </c>
      <c r="AH24" s="60" t="str">
        <f t="shared" si="5"/>
        <v>CUMPLE</v>
      </c>
      <c r="AI24" s="104">
        <v>22084</v>
      </c>
      <c r="AJ24" s="104">
        <v>44168</v>
      </c>
      <c r="AK24" s="60" t="str">
        <f t="shared" si="6"/>
        <v>CUMPLE</v>
      </c>
    </row>
    <row r="25" spans="1:38" x14ac:dyDescent="0.25">
      <c r="A25" s="1">
        <v>7</v>
      </c>
      <c r="B25" s="16" t="s">
        <v>47</v>
      </c>
      <c r="C25" s="16"/>
      <c r="D25" s="17"/>
      <c r="E25" s="14"/>
      <c r="F25" s="15"/>
      <c r="G25" s="14"/>
      <c r="H25" s="15"/>
      <c r="I25" s="14"/>
      <c r="J25" s="15"/>
      <c r="K25" s="14"/>
      <c r="L25" s="15"/>
      <c r="M25" s="14"/>
      <c r="N25" s="15"/>
      <c r="O25" s="14"/>
      <c r="P25" s="55"/>
      <c r="Q25" s="106"/>
      <c r="R25" s="106"/>
      <c r="S25" s="65" t="str">
        <f t="shared" si="0"/>
        <v>CUMPLE</v>
      </c>
      <c r="T25" s="106"/>
      <c r="U25" s="106"/>
      <c r="V25" s="65" t="str">
        <f t="shared" si="1"/>
        <v>CUMPLE</v>
      </c>
      <c r="W25" s="106"/>
      <c r="X25" s="106"/>
      <c r="Y25" s="65" t="str">
        <f t="shared" si="2"/>
        <v>CUMPLE</v>
      </c>
      <c r="Z25" s="106"/>
      <c r="AA25" s="106"/>
      <c r="AB25" s="65" t="str">
        <f t="shared" si="3"/>
        <v>CUMPLE</v>
      </c>
      <c r="AC25" s="106"/>
      <c r="AD25" s="106"/>
      <c r="AE25" s="65" t="str">
        <f t="shared" si="4"/>
        <v>CUMPLE</v>
      </c>
      <c r="AF25" s="106"/>
      <c r="AG25" s="106"/>
      <c r="AH25" s="65" t="str">
        <f t="shared" si="5"/>
        <v>CUMPLE</v>
      </c>
      <c r="AI25" s="106">
        <v>0</v>
      </c>
      <c r="AJ25" s="106"/>
      <c r="AK25" s="65" t="str">
        <f t="shared" si="6"/>
        <v>CUMPLE</v>
      </c>
    </row>
    <row r="26" spans="1:38" x14ac:dyDescent="0.25">
      <c r="A26" s="10" t="s">
        <v>48</v>
      </c>
      <c r="B26" s="18" t="s">
        <v>49</v>
      </c>
      <c r="C26" s="12" t="s">
        <v>32</v>
      </c>
      <c r="D26" s="13">
        <v>11</v>
      </c>
      <c r="E26" s="14">
        <v>110000</v>
      </c>
      <c r="F26" s="15">
        <f>+D26*E26</f>
        <v>1210000</v>
      </c>
      <c r="G26" s="14">
        <v>485000</v>
      </c>
      <c r="H26" s="15">
        <f>+D26*G26</f>
        <v>5335000</v>
      </c>
      <c r="I26" s="14">
        <v>147500</v>
      </c>
      <c r="J26" s="15">
        <f>+D26*I26</f>
        <v>1622500</v>
      </c>
      <c r="K26" s="14">
        <v>147500</v>
      </c>
      <c r="L26" s="15">
        <f>+D26*K26</f>
        <v>1622500</v>
      </c>
      <c r="M26" s="14">
        <v>72000</v>
      </c>
      <c r="N26" s="15">
        <f>+D26*M26</f>
        <v>792000</v>
      </c>
      <c r="O26" s="14">
        <f>ROUND(((E26+I26+K26)/3),0)</f>
        <v>135000</v>
      </c>
      <c r="P26" s="55">
        <f>+D26*O26</f>
        <v>1485000</v>
      </c>
      <c r="Q26" s="104">
        <v>135000</v>
      </c>
      <c r="R26" s="104">
        <v>1485000</v>
      </c>
      <c r="S26" s="60" t="str">
        <f t="shared" si="0"/>
        <v>CUMPLE</v>
      </c>
      <c r="T26" s="104">
        <v>132107</v>
      </c>
      <c r="U26" s="104">
        <v>1453177</v>
      </c>
      <c r="V26" s="60" t="str">
        <f t="shared" si="1"/>
        <v>CUMPLE</v>
      </c>
      <c r="W26" s="104">
        <v>132165</v>
      </c>
      <c r="X26" s="104">
        <v>1453815</v>
      </c>
      <c r="Y26" s="60" t="str">
        <f t="shared" si="2"/>
        <v>CUMPLE</v>
      </c>
      <c r="Z26" s="104">
        <v>132975</v>
      </c>
      <c r="AA26" s="104">
        <v>1462725</v>
      </c>
      <c r="AB26" s="60" t="str">
        <f t="shared" si="3"/>
        <v>CUMPLE</v>
      </c>
      <c r="AC26" s="104">
        <v>130950</v>
      </c>
      <c r="AD26" s="104">
        <v>1440450</v>
      </c>
      <c r="AE26" s="60" t="str">
        <f t="shared" si="4"/>
        <v>CUMPLE</v>
      </c>
      <c r="AF26" s="104">
        <v>119000</v>
      </c>
      <c r="AG26" s="104">
        <v>1309000</v>
      </c>
      <c r="AH26" s="60" t="str">
        <f t="shared" si="5"/>
        <v>CUMPLE</v>
      </c>
      <c r="AI26" s="104">
        <v>132503</v>
      </c>
      <c r="AJ26" s="104">
        <v>1457533</v>
      </c>
      <c r="AK26" s="60" t="str">
        <f t="shared" si="6"/>
        <v>CUMPLE</v>
      </c>
    </row>
    <row r="27" spans="1:38" x14ac:dyDescent="0.25">
      <c r="A27" s="1">
        <v>8</v>
      </c>
      <c r="B27" s="16" t="s">
        <v>50</v>
      </c>
      <c r="C27" s="16"/>
      <c r="D27" s="17"/>
      <c r="E27" s="14"/>
      <c r="F27" s="15"/>
      <c r="G27" s="14"/>
      <c r="H27" s="15"/>
      <c r="I27" s="14"/>
      <c r="J27" s="15"/>
      <c r="K27" s="14"/>
      <c r="L27" s="15"/>
      <c r="M27" s="14"/>
      <c r="N27" s="15"/>
      <c r="O27" s="14"/>
      <c r="P27" s="55"/>
      <c r="Q27" s="106"/>
      <c r="R27" s="106"/>
      <c r="S27" s="65" t="str">
        <f t="shared" si="0"/>
        <v>CUMPLE</v>
      </c>
      <c r="T27" s="106"/>
      <c r="U27" s="106"/>
      <c r="V27" s="65"/>
      <c r="W27" s="106"/>
      <c r="X27" s="106"/>
      <c r="Y27" s="65" t="str">
        <f t="shared" si="2"/>
        <v>CUMPLE</v>
      </c>
      <c r="Z27" s="106"/>
      <c r="AA27" s="106"/>
      <c r="AB27" s="65" t="str">
        <f t="shared" si="3"/>
        <v>CUMPLE</v>
      </c>
      <c r="AC27" s="106"/>
      <c r="AD27" s="106"/>
      <c r="AE27" s="65" t="str">
        <f t="shared" si="4"/>
        <v>CUMPLE</v>
      </c>
      <c r="AF27" s="106"/>
      <c r="AG27" s="106"/>
      <c r="AH27" s="65" t="str">
        <f t="shared" si="5"/>
        <v>CUMPLE</v>
      </c>
      <c r="AI27" s="106">
        <v>0</v>
      </c>
      <c r="AJ27" s="106"/>
      <c r="AK27" s="65" t="str">
        <f t="shared" si="6"/>
        <v>CUMPLE</v>
      </c>
    </row>
    <row r="28" spans="1:38" ht="27" x14ac:dyDescent="0.25">
      <c r="A28" s="10" t="s">
        <v>51</v>
      </c>
      <c r="B28" s="18" t="s">
        <v>52</v>
      </c>
      <c r="C28" s="12" t="s">
        <v>16</v>
      </c>
      <c r="D28" s="13">
        <v>29.74</v>
      </c>
      <c r="E28" s="14">
        <v>89000</v>
      </c>
      <c r="F28" s="15">
        <f>+D28*E28</f>
        <v>2646860</v>
      </c>
      <c r="G28" s="14">
        <v>83000</v>
      </c>
      <c r="H28" s="15">
        <f>+D28*G28</f>
        <v>2468420</v>
      </c>
      <c r="I28" s="14">
        <v>90500</v>
      </c>
      <c r="J28" s="15">
        <f>+D28*I28</f>
        <v>2691470</v>
      </c>
      <c r="K28" s="14">
        <v>90500</v>
      </c>
      <c r="L28" s="15">
        <f>+D28*K28</f>
        <v>2691470</v>
      </c>
      <c r="M28" s="14">
        <v>88000</v>
      </c>
      <c r="N28" s="15">
        <f>+D28*M28</f>
        <v>2617120</v>
      </c>
      <c r="O28" s="14">
        <f>ROUND(((E28+G28+I28+K28+M28)/5),0)</f>
        <v>88200</v>
      </c>
      <c r="P28" s="55">
        <f>+D28*O28</f>
        <v>2623068</v>
      </c>
      <c r="Q28" s="104">
        <v>88200</v>
      </c>
      <c r="R28" s="104">
        <v>2623068</v>
      </c>
      <c r="S28" s="60" t="str">
        <f t="shared" si="0"/>
        <v>CUMPLE</v>
      </c>
      <c r="T28" s="104">
        <v>86310</v>
      </c>
      <c r="U28" s="104">
        <v>2566859.4</v>
      </c>
      <c r="V28" s="60" t="str">
        <f t="shared" si="1"/>
        <v>CUMPLE</v>
      </c>
      <c r="W28" s="104">
        <v>86347.8</v>
      </c>
      <c r="X28" s="104">
        <v>2567983.5720000002</v>
      </c>
      <c r="Y28" s="60" t="str">
        <f t="shared" si="2"/>
        <v>CUMPLE</v>
      </c>
      <c r="Z28" s="104">
        <v>86877</v>
      </c>
      <c r="AA28" s="104">
        <v>2583721.98</v>
      </c>
      <c r="AB28" s="60" t="str">
        <f t="shared" si="3"/>
        <v>CUMPLE</v>
      </c>
      <c r="AC28" s="104">
        <v>85554</v>
      </c>
      <c r="AD28" s="104">
        <v>2544375</v>
      </c>
      <c r="AE28" s="60" t="str">
        <f t="shared" si="4"/>
        <v>CUMPLE</v>
      </c>
      <c r="AF28" s="104">
        <v>85000</v>
      </c>
      <c r="AG28" s="104">
        <v>2527900</v>
      </c>
      <c r="AH28" s="60" t="str">
        <f t="shared" si="5"/>
        <v>CUMPLE</v>
      </c>
      <c r="AI28" s="104">
        <v>86568</v>
      </c>
      <c r="AJ28" s="104">
        <v>2574532.3199999998</v>
      </c>
      <c r="AK28" s="60" t="str">
        <f t="shared" si="6"/>
        <v>CUMPLE</v>
      </c>
    </row>
    <row r="29" spans="1:38" x14ac:dyDescent="0.25">
      <c r="A29" s="1">
        <v>9</v>
      </c>
      <c r="B29" s="16" t="s">
        <v>53</v>
      </c>
      <c r="C29" s="16"/>
      <c r="D29" s="17"/>
      <c r="E29" s="14"/>
      <c r="F29" s="15"/>
      <c r="G29" s="14"/>
      <c r="H29" s="15"/>
      <c r="I29" s="14"/>
      <c r="J29" s="15"/>
      <c r="K29" s="14"/>
      <c r="L29" s="15"/>
      <c r="M29" s="14"/>
      <c r="N29" s="15"/>
      <c r="O29" s="14"/>
      <c r="P29" s="55"/>
      <c r="Q29" s="106"/>
      <c r="R29" s="106"/>
      <c r="S29" s="65" t="str">
        <f t="shared" si="0"/>
        <v>CUMPLE</v>
      </c>
      <c r="T29" s="106"/>
      <c r="U29" s="106"/>
      <c r="V29" s="65" t="str">
        <f t="shared" si="1"/>
        <v>CUMPLE</v>
      </c>
      <c r="W29" s="106"/>
      <c r="X29" s="106"/>
      <c r="Y29" s="65" t="str">
        <f t="shared" si="2"/>
        <v>CUMPLE</v>
      </c>
      <c r="Z29" s="106"/>
      <c r="AA29" s="106"/>
      <c r="AB29" s="65" t="str">
        <f t="shared" si="3"/>
        <v>CUMPLE</v>
      </c>
      <c r="AC29" s="106"/>
      <c r="AD29" s="106"/>
      <c r="AE29" s="65" t="str">
        <f t="shared" si="4"/>
        <v>CUMPLE</v>
      </c>
      <c r="AF29" s="106"/>
      <c r="AG29" s="106"/>
      <c r="AH29" s="65" t="str">
        <f t="shared" si="5"/>
        <v>CUMPLE</v>
      </c>
      <c r="AI29" s="106">
        <v>0</v>
      </c>
      <c r="AJ29" s="106"/>
      <c r="AK29" s="65" t="str">
        <f t="shared" si="6"/>
        <v>CUMPLE</v>
      </c>
    </row>
    <row r="30" spans="1:38" ht="27" x14ac:dyDescent="0.25">
      <c r="A30" s="10" t="s">
        <v>54</v>
      </c>
      <c r="B30" s="18" t="s">
        <v>55</v>
      </c>
      <c r="C30" s="12" t="s">
        <v>16</v>
      </c>
      <c r="D30" s="13">
        <v>4</v>
      </c>
      <c r="E30" s="14">
        <v>110000</v>
      </c>
      <c r="F30" s="15">
        <f>+D30*E30</f>
        <v>440000</v>
      </c>
      <c r="G30" s="14">
        <v>90000</v>
      </c>
      <c r="H30" s="15">
        <f>+D30*G30</f>
        <v>360000</v>
      </c>
      <c r="I30" s="14">
        <v>92500</v>
      </c>
      <c r="J30" s="15">
        <f>+D30*I30</f>
        <v>370000</v>
      </c>
      <c r="K30" s="14">
        <v>92500</v>
      </c>
      <c r="L30" s="15">
        <f>+D30*K30</f>
        <v>370000</v>
      </c>
      <c r="M30" s="14">
        <v>62000</v>
      </c>
      <c r="N30" s="15">
        <f>+D30*M30</f>
        <v>248000</v>
      </c>
      <c r="O30" s="14">
        <f>ROUND(((E30+G30+I30+K30+M30)/5),0)</f>
        <v>89400</v>
      </c>
      <c r="P30" s="55">
        <f>+D30*O30</f>
        <v>357600</v>
      </c>
      <c r="Q30" s="104">
        <v>89400</v>
      </c>
      <c r="R30" s="104">
        <v>357600</v>
      </c>
      <c r="S30" s="60" t="str">
        <f t="shared" si="0"/>
        <v>CUMPLE</v>
      </c>
      <c r="T30" s="104">
        <v>87484</v>
      </c>
      <c r="U30" s="104">
        <v>349936</v>
      </c>
      <c r="V30" s="60" t="str">
        <f t="shared" si="1"/>
        <v>CUMPLE</v>
      </c>
      <c r="W30" s="104">
        <v>87522.6</v>
      </c>
      <c r="X30" s="104">
        <v>350090.4</v>
      </c>
      <c r="Y30" s="60" t="str">
        <f t="shared" si="2"/>
        <v>CUMPLE</v>
      </c>
      <c r="Z30" s="104">
        <v>88059</v>
      </c>
      <c r="AA30" s="104">
        <v>352236</v>
      </c>
      <c r="AB30" s="60" t="str">
        <f t="shared" si="3"/>
        <v>CUMPLE</v>
      </c>
      <c r="AC30" s="104">
        <v>86718</v>
      </c>
      <c r="AD30" s="104">
        <v>346872</v>
      </c>
      <c r="AE30" s="60" t="str">
        <f t="shared" si="4"/>
        <v>CUMPLE</v>
      </c>
      <c r="AF30" s="104">
        <v>85000</v>
      </c>
      <c r="AG30" s="104">
        <v>340000</v>
      </c>
      <c r="AH30" s="60" t="str">
        <f t="shared" si="5"/>
        <v>CUMPLE</v>
      </c>
      <c r="AI30" s="104">
        <v>87746</v>
      </c>
      <c r="AJ30" s="104">
        <v>350984</v>
      </c>
      <c r="AK30" s="60" t="str">
        <f t="shared" si="6"/>
        <v>CUMPLE</v>
      </c>
    </row>
    <row r="31" spans="1:38" x14ac:dyDescent="0.25">
      <c r="A31" s="1">
        <v>10</v>
      </c>
      <c r="B31" s="16" t="s">
        <v>56</v>
      </c>
      <c r="C31" s="16"/>
      <c r="D31" s="17"/>
      <c r="E31" s="14"/>
      <c r="F31" s="15"/>
      <c r="G31" s="14"/>
      <c r="H31" s="15"/>
      <c r="I31" s="14"/>
      <c r="J31" s="15"/>
      <c r="K31" s="14"/>
      <c r="L31" s="15"/>
      <c r="M31" s="14"/>
      <c r="N31" s="15"/>
      <c r="O31" s="14"/>
      <c r="P31" s="55"/>
      <c r="Q31" s="106"/>
      <c r="R31" s="106"/>
      <c r="S31" s="65" t="str">
        <f t="shared" si="0"/>
        <v>CUMPLE</v>
      </c>
      <c r="T31" s="106"/>
      <c r="U31" s="106"/>
      <c r="V31" s="65" t="str">
        <f t="shared" si="1"/>
        <v>CUMPLE</v>
      </c>
      <c r="W31" s="106"/>
      <c r="X31" s="106"/>
      <c r="Y31" s="65" t="str">
        <f t="shared" si="2"/>
        <v>CUMPLE</v>
      </c>
      <c r="Z31" s="106"/>
      <c r="AA31" s="106"/>
      <c r="AB31" s="65" t="str">
        <f t="shared" si="3"/>
        <v>CUMPLE</v>
      </c>
      <c r="AC31" s="106"/>
      <c r="AD31" s="106"/>
      <c r="AE31" s="65" t="str">
        <f t="shared" si="4"/>
        <v>CUMPLE</v>
      </c>
      <c r="AF31" s="106"/>
      <c r="AG31" s="106"/>
      <c r="AH31" s="65" t="str">
        <f t="shared" si="5"/>
        <v>CUMPLE</v>
      </c>
      <c r="AI31" s="106">
        <v>0</v>
      </c>
      <c r="AJ31" s="106"/>
      <c r="AK31" s="65" t="str">
        <f t="shared" si="6"/>
        <v>CUMPLE</v>
      </c>
      <c r="AL31" s="116"/>
    </row>
    <row r="32" spans="1:38" x14ac:dyDescent="0.25">
      <c r="A32" s="10" t="s">
        <v>57</v>
      </c>
      <c r="B32" s="18" t="s">
        <v>58</v>
      </c>
      <c r="C32" s="12" t="s">
        <v>32</v>
      </c>
      <c r="D32" s="13">
        <v>1</v>
      </c>
      <c r="E32" s="14">
        <v>245000</v>
      </c>
      <c r="F32" s="15">
        <f t="shared" ref="F32:F33" si="11">+D32*E32</f>
        <v>245000</v>
      </c>
      <c r="G32" s="14">
        <v>75000</v>
      </c>
      <c r="H32" s="15">
        <f>+D32*G32</f>
        <v>75000</v>
      </c>
      <c r="I32" s="14">
        <v>232500</v>
      </c>
      <c r="J32" s="15">
        <f>+D32*I32</f>
        <v>232500</v>
      </c>
      <c r="K32" s="14">
        <v>232500</v>
      </c>
      <c r="L32" s="15">
        <f>+D32*K32</f>
        <v>232500</v>
      </c>
      <c r="M32" s="14">
        <v>210000</v>
      </c>
      <c r="N32" s="15">
        <f>+D32*M32</f>
        <v>210000</v>
      </c>
      <c r="O32" s="14">
        <f>ROUND(((E32+I32+K32+M32)/4),0)</f>
        <v>230000</v>
      </c>
      <c r="P32" s="55">
        <f>+D32*O32</f>
        <v>230000</v>
      </c>
      <c r="Q32" s="104">
        <v>230000</v>
      </c>
      <c r="R32" s="104">
        <v>230000</v>
      </c>
      <c r="S32" s="60" t="str">
        <f t="shared" si="0"/>
        <v>CUMPLE</v>
      </c>
      <c r="T32" s="104">
        <v>225071</v>
      </c>
      <c r="U32" s="104">
        <v>225071</v>
      </c>
      <c r="V32" s="60" t="str">
        <f t="shared" si="1"/>
        <v>CUMPLE</v>
      </c>
      <c r="W32" s="104">
        <v>225170</v>
      </c>
      <c r="X32" s="104">
        <v>225170</v>
      </c>
      <c r="Y32" s="60" t="str">
        <f t="shared" si="2"/>
        <v>CUMPLE</v>
      </c>
      <c r="Z32" s="104">
        <v>226550</v>
      </c>
      <c r="AA32" s="104">
        <v>226550</v>
      </c>
      <c r="AB32" s="60" t="str">
        <f t="shared" si="3"/>
        <v>CUMPLE</v>
      </c>
      <c r="AC32" s="104">
        <v>223100</v>
      </c>
      <c r="AD32" s="104">
        <v>223100</v>
      </c>
      <c r="AE32" s="60" t="str">
        <f t="shared" si="4"/>
        <v>CUMPLE</v>
      </c>
      <c r="AF32" s="104">
        <v>230000</v>
      </c>
      <c r="AG32" s="104">
        <v>230000</v>
      </c>
      <c r="AH32" s="60" t="str">
        <f t="shared" si="5"/>
        <v>CUMPLE</v>
      </c>
      <c r="AI32" s="104">
        <v>225745</v>
      </c>
      <c r="AJ32" s="104">
        <v>225745</v>
      </c>
      <c r="AK32" s="60" t="str">
        <f t="shared" si="6"/>
        <v>CUMPLE</v>
      </c>
    </row>
    <row r="33" spans="1:38" x14ac:dyDescent="0.25">
      <c r="A33" s="10" t="s">
        <v>59</v>
      </c>
      <c r="B33" s="18" t="s">
        <v>60</v>
      </c>
      <c r="C33" s="12" t="s">
        <v>32</v>
      </c>
      <c r="D33" s="13">
        <v>1</v>
      </c>
      <c r="E33" s="14">
        <v>230000</v>
      </c>
      <c r="F33" s="15">
        <f t="shared" si="11"/>
        <v>230000</v>
      </c>
      <c r="G33" s="14">
        <v>65000</v>
      </c>
      <c r="H33" s="15">
        <f>+D33*G33</f>
        <v>65000</v>
      </c>
      <c r="I33" s="14">
        <v>232500</v>
      </c>
      <c r="J33" s="15">
        <f>+D33*I33</f>
        <v>232500</v>
      </c>
      <c r="K33" s="14">
        <v>232500</v>
      </c>
      <c r="L33" s="15">
        <f>+D33*K33</f>
        <v>232500</v>
      </c>
      <c r="M33" s="14">
        <v>195000</v>
      </c>
      <c r="N33" s="15">
        <f>+D33*M33</f>
        <v>195000</v>
      </c>
      <c r="O33" s="14">
        <f>ROUND(((E33+I33+K33+M33)/5),0)</f>
        <v>178000</v>
      </c>
      <c r="P33" s="55">
        <f>+D33*O33</f>
        <v>178000</v>
      </c>
      <c r="Q33" s="104">
        <v>178000</v>
      </c>
      <c r="R33" s="104">
        <v>178000</v>
      </c>
      <c r="S33" s="60" t="str">
        <f t="shared" si="0"/>
        <v>CUMPLE</v>
      </c>
      <c r="T33" s="104">
        <v>174185</v>
      </c>
      <c r="U33" s="104">
        <v>174185</v>
      </c>
      <c r="V33" s="60" t="str">
        <f t="shared" si="1"/>
        <v>CUMPLE</v>
      </c>
      <c r="W33" s="104">
        <v>174262</v>
      </c>
      <c r="X33" s="104">
        <v>174262</v>
      </c>
      <c r="Y33" s="60" t="str">
        <f t="shared" si="2"/>
        <v>CUMPLE</v>
      </c>
      <c r="Z33" s="104">
        <v>175330</v>
      </c>
      <c r="AA33" s="104">
        <v>175330</v>
      </c>
      <c r="AB33" s="60" t="str">
        <f t="shared" si="3"/>
        <v>CUMPLE</v>
      </c>
      <c r="AC33" s="104">
        <v>172660</v>
      </c>
      <c r="AD33" s="104">
        <v>172660</v>
      </c>
      <c r="AE33" s="60" t="str">
        <f t="shared" si="4"/>
        <v>CUMPLE</v>
      </c>
      <c r="AF33" s="104">
        <v>178000</v>
      </c>
      <c r="AG33" s="104">
        <v>178000</v>
      </c>
      <c r="AH33" s="60" t="str">
        <f t="shared" si="5"/>
        <v>CUMPLE</v>
      </c>
      <c r="AI33" s="104">
        <v>174707</v>
      </c>
      <c r="AJ33" s="104">
        <v>174707</v>
      </c>
      <c r="AK33" s="60" t="str">
        <f t="shared" si="6"/>
        <v>CUMPLE</v>
      </c>
    </row>
    <row r="34" spans="1:38" x14ac:dyDescent="0.25">
      <c r="A34" s="1">
        <v>11</v>
      </c>
      <c r="B34" s="16" t="s">
        <v>61</v>
      </c>
      <c r="C34" s="16"/>
      <c r="D34" s="17"/>
      <c r="E34" s="14"/>
      <c r="F34" s="15"/>
      <c r="G34" s="14"/>
      <c r="H34" s="15"/>
      <c r="I34" s="14"/>
      <c r="J34" s="15"/>
      <c r="K34" s="14"/>
      <c r="L34" s="15"/>
      <c r="M34" s="14"/>
      <c r="N34" s="15"/>
      <c r="O34" s="14"/>
      <c r="P34" s="55"/>
      <c r="Q34" s="106"/>
      <c r="R34" s="106"/>
      <c r="S34" s="65" t="str">
        <f t="shared" si="0"/>
        <v>CUMPLE</v>
      </c>
      <c r="T34" s="106"/>
      <c r="U34" s="106"/>
      <c r="V34" s="65" t="str">
        <f t="shared" si="1"/>
        <v>CUMPLE</v>
      </c>
      <c r="W34" s="106"/>
      <c r="X34" s="106"/>
      <c r="Y34" s="65" t="str">
        <f t="shared" si="2"/>
        <v>CUMPLE</v>
      </c>
      <c r="Z34" s="106"/>
      <c r="AA34" s="106"/>
      <c r="AB34" s="65" t="str">
        <f t="shared" si="3"/>
        <v>CUMPLE</v>
      </c>
      <c r="AC34" s="106"/>
      <c r="AD34" s="106"/>
      <c r="AE34" s="65" t="str">
        <f t="shared" si="4"/>
        <v>CUMPLE</v>
      </c>
      <c r="AF34" s="106"/>
      <c r="AG34" s="106"/>
      <c r="AH34" s="65" t="str">
        <f t="shared" si="5"/>
        <v>CUMPLE</v>
      </c>
      <c r="AI34" s="106">
        <v>0</v>
      </c>
      <c r="AJ34" s="106"/>
      <c r="AK34" s="65" t="str">
        <f t="shared" si="6"/>
        <v>CUMPLE</v>
      </c>
      <c r="AL34" s="116"/>
    </row>
    <row r="35" spans="1:38" x14ac:dyDescent="0.25">
      <c r="A35" s="10" t="s">
        <v>62</v>
      </c>
      <c r="B35" s="18" t="s">
        <v>63</v>
      </c>
      <c r="C35" s="12" t="s">
        <v>16</v>
      </c>
      <c r="D35" s="13">
        <v>20</v>
      </c>
      <c r="E35" s="14"/>
      <c r="F35" s="15">
        <f t="shared" ref="F35" si="12">+D35*E35</f>
        <v>0</v>
      </c>
      <c r="G35" s="14"/>
      <c r="H35" s="15">
        <f>+D35*G35</f>
        <v>0</v>
      </c>
      <c r="I35" s="14">
        <v>85000</v>
      </c>
      <c r="J35" s="15">
        <f>+D35*I35</f>
        <v>1700000</v>
      </c>
      <c r="K35" s="14">
        <v>85000</v>
      </c>
      <c r="L35" s="15">
        <f>+D35*K35</f>
        <v>1700000</v>
      </c>
      <c r="M35" s="14">
        <v>52000</v>
      </c>
      <c r="N35" s="15">
        <f>+D35*M35</f>
        <v>1040000</v>
      </c>
      <c r="O35" s="14">
        <f>ROUND(((E35+G35+I35+K35+M35)/3),0)</f>
        <v>74000</v>
      </c>
      <c r="P35" s="55">
        <f>+D35*O35</f>
        <v>1480000</v>
      </c>
      <c r="Q35" s="104">
        <v>74000</v>
      </c>
      <c r="R35" s="104">
        <v>1480000</v>
      </c>
      <c r="S35" s="60" t="str">
        <f t="shared" si="0"/>
        <v>CUMPLE</v>
      </c>
      <c r="T35" s="104">
        <v>72414</v>
      </c>
      <c r="U35" s="104">
        <v>1448280</v>
      </c>
      <c r="V35" s="60" t="str">
        <f t="shared" si="1"/>
        <v>CUMPLE</v>
      </c>
      <c r="W35" s="104">
        <v>72446</v>
      </c>
      <c r="X35" s="104">
        <v>1448920</v>
      </c>
      <c r="Y35" s="60" t="str">
        <f t="shared" si="2"/>
        <v>CUMPLE</v>
      </c>
      <c r="Z35" s="104">
        <v>72890</v>
      </c>
      <c r="AA35" s="104">
        <v>1457800</v>
      </c>
      <c r="AB35" s="60" t="str">
        <f t="shared" si="3"/>
        <v>CUMPLE</v>
      </c>
      <c r="AC35" s="104">
        <v>71780</v>
      </c>
      <c r="AD35" s="104">
        <v>1435600</v>
      </c>
      <c r="AE35" s="60" t="str">
        <f t="shared" si="4"/>
        <v>CUMPLE</v>
      </c>
      <c r="AF35" s="104">
        <v>70000</v>
      </c>
      <c r="AG35" s="104">
        <v>1400000</v>
      </c>
      <c r="AH35" s="60" t="str">
        <f t="shared" si="5"/>
        <v>CUMPLE</v>
      </c>
      <c r="AI35" s="104">
        <v>72631</v>
      </c>
      <c r="AJ35" s="104">
        <v>1452620</v>
      </c>
      <c r="AK35" s="60" t="str">
        <f t="shared" si="6"/>
        <v>CUMPLE</v>
      </c>
    </row>
    <row r="36" spans="1:38" s="19" customFormat="1" ht="15.75" thickBot="1" x14ac:dyDescent="0.3">
      <c r="A36" s="120" t="s">
        <v>64</v>
      </c>
      <c r="B36" s="121"/>
      <c r="C36" s="121"/>
      <c r="D36" s="121"/>
      <c r="E36" s="122"/>
      <c r="F36" s="123">
        <f>SUM(F7:F35)</f>
        <v>11964160</v>
      </c>
      <c r="G36" s="122"/>
      <c r="H36" s="123">
        <f>SUM(H7:H35)</f>
        <v>12802895</v>
      </c>
      <c r="I36" s="122"/>
      <c r="J36" s="123">
        <f>SUM(J7:J35)</f>
        <v>11885412.5</v>
      </c>
      <c r="K36" s="122"/>
      <c r="L36" s="123">
        <f>SUM(L7:L35)</f>
        <v>11697210</v>
      </c>
      <c r="M36" s="122"/>
      <c r="N36" s="123">
        <f>SUM(N7:N35)</f>
        <v>11839550</v>
      </c>
      <c r="O36" s="122"/>
      <c r="P36" s="124">
        <f>SUM(P7:P35)</f>
        <v>11650360.859999999</v>
      </c>
      <c r="Q36" s="125"/>
      <c r="R36" s="125">
        <v>11650360.859999999</v>
      </c>
      <c r="S36" s="126" t="str">
        <f t="shared" si="0"/>
        <v>CUMPLE</v>
      </c>
      <c r="T36" s="127"/>
      <c r="U36" s="125">
        <f>+SUM(U6:U35)</f>
        <v>11400698.93</v>
      </c>
      <c r="V36" s="126" t="str">
        <f t="shared" si="1"/>
        <v>CUMPLE</v>
      </c>
      <c r="W36" s="125"/>
      <c r="X36" s="125">
        <v>11405703.28194</v>
      </c>
      <c r="Y36" s="126" t="str">
        <f t="shared" si="2"/>
        <v>CUMPLE</v>
      </c>
      <c r="Z36" s="125"/>
      <c r="AA36" s="125">
        <v>11475624.029999999</v>
      </c>
      <c r="AB36" s="126" t="str">
        <f t="shared" si="3"/>
        <v>CUMPLE</v>
      </c>
      <c r="AC36" s="127"/>
      <c r="AD36" s="125">
        <v>11300850</v>
      </c>
      <c r="AE36" s="126" t="str">
        <f t="shared" si="4"/>
        <v>CUMPLE</v>
      </c>
      <c r="AF36" s="125"/>
      <c r="AG36" s="125">
        <v>10968207</v>
      </c>
      <c r="AH36" s="126" t="str">
        <f t="shared" si="5"/>
        <v>CUMPLE</v>
      </c>
      <c r="AI36" s="125"/>
      <c r="AJ36" s="125">
        <v>11434823.050000001</v>
      </c>
      <c r="AK36" s="126" t="str">
        <f t="shared" si="6"/>
        <v>CUMPLE</v>
      </c>
    </row>
    <row r="37" spans="1:38" ht="20.25" customHeight="1" thickBot="1" x14ac:dyDescent="0.3">
      <c r="A37" s="82" t="s">
        <v>65</v>
      </c>
      <c r="B37" s="83"/>
      <c r="C37" s="83"/>
      <c r="D37" s="85"/>
      <c r="E37" s="86"/>
      <c r="F37" s="87"/>
      <c r="G37" s="86"/>
      <c r="H37" s="87"/>
      <c r="I37" s="86"/>
      <c r="J37" s="87"/>
      <c r="K37" s="86"/>
      <c r="L37" s="87"/>
      <c r="M37" s="86"/>
      <c r="N37" s="88"/>
      <c r="O37" s="91" t="s">
        <v>11</v>
      </c>
      <c r="P37" s="95" t="s">
        <v>12</v>
      </c>
      <c r="Q37" s="91" t="s">
        <v>11</v>
      </c>
      <c r="R37" s="92" t="s">
        <v>12</v>
      </c>
      <c r="S37" s="102" t="s">
        <v>197</v>
      </c>
      <c r="T37" s="91" t="s">
        <v>11</v>
      </c>
      <c r="U37" s="92" t="s">
        <v>12</v>
      </c>
      <c r="V37" s="102" t="s">
        <v>197</v>
      </c>
      <c r="W37" s="91" t="s">
        <v>11</v>
      </c>
      <c r="X37" s="92" t="s">
        <v>12</v>
      </c>
      <c r="Y37" s="102" t="s">
        <v>197</v>
      </c>
      <c r="Z37" s="98" t="s">
        <v>202</v>
      </c>
      <c r="AA37" s="98"/>
      <c r="AB37" s="102" t="s">
        <v>197</v>
      </c>
      <c r="AC37" s="98" t="s">
        <v>202</v>
      </c>
      <c r="AD37" s="98"/>
      <c r="AE37" s="102" t="s">
        <v>197</v>
      </c>
      <c r="AF37" s="98" t="s">
        <v>202</v>
      </c>
      <c r="AG37" s="98"/>
      <c r="AH37" s="102" t="s">
        <v>197</v>
      </c>
      <c r="AI37" s="98" t="s">
        <v>202</v>
      </c>
      <c r="AJ37" s="98"/>
      <c r="AK37" s="102" t="s">
        <v>197</v>
      </c>
    </row>
    <row r="38" spans="1:38" ht="28.5" customHeight="1" x14ac:dyDescent="0.25">
      <c r="A38" s="1" t="s">
        <v>7</v>
      </c>
      <c r="B38" s="2" t="s">
        <v>8</v>
      </c>
      <c r="C38" s="3" t="s">
        <v>66</v>
      </c>
      <c r="D38" s="20" t="s">
        <v>10</v>
      </c>
      <c r="E38" s="21" t="s">
        <v>11</v>
      </c>
      <c r="F38" s="22" t="s">
        <v>12</v>
      </c>
      <c r="G38" s="21" t="s">
        <v>11</v>
      </c>
      <c r="H38" s="22" t="s">
        <v>12</v>
      </c>
      <c r="I38" s="21" t="s">
        <v>11</v>
      </c>
      <c r="J38" s="22" t="s">
        <v>12</v>
      </c>
      <c r="K38" s="21" t="s">
        <v>11</v>
      </c>
      <c r="L38" s="22" t="s">
        <v>12</v>
      </c>
      <c r="M38" s="21" t="s">
        <v>11</v>
      </c>
      <c r="N38" s="58" t="s">
        <v>12</v>
      </c>
      <c r="O38" s="91"/>
      <c r="P38" s="95"/>
      <c r="Q38" s="91"/>
      <c r="R38" s="92"/>
      <c r="S38" s="102"/>
      <c r="T38" s="91"/>
      <c r="U38" s="92"/>
      <c r="V38" s="102"/>
      <c r="W38" s="91"/>
      <c r="X38" s="92"/>
      <c r="Y38" s="102"/>
      <c r="Z38" s="59" t="s">
        <v>11</v>
      </c>
      <c r="AA38" s="59" t="s">
        <v>12</v>
      </c>
      <c r="AB38" s="102"/>
      <c r="AC38" s="59" t="s">
        <v>11</v>
      </c>
      <c r="AD38" s="59" t="s">
        <v>12</v>
      </c>
      <c r="AE38" s="102"/>
      <c r="AF38" s="59" t="s">
        <v>11</v>
      </c>
      <c r="AG38" s="59" t="s">
        <v>12</v>
      </c>
      <c r="AH38" s="102"/>
      <c r="AI38" s="59" t="s">
        <v>11</v>
      </c>
      <c r="AJ38" s="59" t="s">
        <v>12</v>
      </c>
      <c r="AK38" s="102"/>
    </row>
    <row r="39" spans="1:38" x14ac:dyDescent="0.25">
      <c r="A39" s="1">
        <v>1</v>
      </c>
      <c r="B39" s="2" t="s">
        <v>13</v>
      </c>
      <c r="C39" s="2"/>
      <c r="D39" s="23"/>
      <c r="E39" s="24"/>
      <c r="F39" s="9"/>
      <c r="G39" s="24"/>
      <c r="H39" s="9"/>
      <c r="I39" s="24"/>
      <c r="J39" s="9"/>
      <c r="K39" s="24"/>
      <c r="L39" s="9"/>
      <c r="M39" s="24"/>
      <c r="N39" s="9"/>
      <c r="O39" s="24"/>
      <c r="P39" s="54"/>
      <c r="Q39" s="103"/>
      <c r="R39" s="103"/>
      <c r="S39" s="103"/>
      <c r="T39" s="103"/>
      <c r="U39" s="103"/>
      <c r="V39" s="103"/>
      <c r="W39" s="103"/>
      <c r="X39" s="103"/>
      <c r="Y39" s="103"/>
      <c r="Z39" s="103"/>
      <c r="AA39" s="103"/>
      <c r="AB39" s="103"/>
      <c r="AC39" s="103"/>
      <c r="AD39" s="103"/>
      <c r="AE39" s="103"/>
      <c r="AF39" s="103"/>
      <c r="AG39" s="103"/>
      <c r="AH39" s="103"/>
      <c r="AI39" s="103"/>
      <c r="AJ39" s="103"/>
      <c r="AK39" s="103"/>
    </row>
    <row r="40" spans="1:38" s="32" customFormat="1" x14ac:dyDescent="0.25">
      <c r="A40" s="25" t="s">
        <v>14</v>
      </c>
      <c r="B40" s="26" t="s">
        <v>15</v>
      </c>
      <c r="C40" s="27" t="s">
        <v>16</v>
      </c>
      <c r="D40" s="28">
        <v>106</v>
      </c>
      <c r="E40" s="29">
        <v>42000</v>
      </c>
      <c r="F40" s="30">
        <f>+D40*E40</f>
        <v>4452000</v>
      </c>
      <c r="G40" s="29">
        <v>18000</v>
      </c>
      <c r="H40" s="30">
        <f>+D40*G40</f>
        <v>1908000</v>
      </c>
      <c r="I40" s="29">
        <v>17500</v>
      </c>
      <c r="J40" s="30">
        <f>+D40*I40</f>
        <v>1855000</v>
      </c>
      <c r="K40" s="29">
        <v>12500</v>
      </c>
      <c r="L40" s="30">
        <f>+D40*K40</f>
        <v>1325000</v>
      </c>
      <c r="M40" s="29">
        <v>2800</v>
      </c>
      <c r="N40" s="30">
        <f>+D40*M40</f>
        <v>296800</v>
      </c>
      <c r="O40" s="31">
        <f>ROUND(((G40+I40+K40)/3),0)</f>
        <v>16000</v>
      </c>
      <c r="P40" s="56">
        <f>+D40*O40</f>
        <v>1696000</v>
      </c>
      <c r="Q40" s="108">
        <v>16000</v>
      </c>
      <c r="R40" s="108">
        <v>1696000</v>
      </c>
      <c r="S40" s="60" t="str">
        <f>IF(R40&lt;=P40,"CUMPLE","NO CUMPLE")</f>
        <v>CUMPLE</v>
      </c>
      <c r="T40" s="108">
        <v>15657</v>
      </c>
      <c r="U40" s="108">
        <v>1659642</v>
      </c>
      <c r="V40" s="60" t="str">
        <f>IF(U40&lt;=P40,"CUMPLE","NO CUMPLE")</f>
        <v>CUMPLE</v>
      </c>
      <c r="W40" s="108">
        <v>15664</v>
      </c>
      <c r="X40" s="108">
        <v>1660384</v>
      </c>
      <c r="Y40" s="60" t="str">
        <f>IF(X40&lt;=P40,"CUMPLE","NO CUMPLE")</f>
        <v>CUMPLE</v>
      </c>
      <c r="Z40" s="104">
        <v>15760</v>
      </c>
      <c r="AA40" s="104">
        <v>1670560</v>
      </c>
      <c r="AB40" s="60" t="str">
        <f>IF(AA40&lt;=P40,"CUMPLE","NO CUMPLE")</f>
        <v>CUMPLE</v>
      </c>
      <c r="AC40" s="104">
        <v>16000</v>
      </c>
      <c r="AD40" s="104">
        <v>1696000</v>
      </c>
      <c r="AE40" s="60" t="str">
        <f t="shared" ref="AE40:AE59" si="13">IF(AD40&lt;=P40,"CUMPLE","NO CUMPLE")</f>
        <v>CUMPLE</v>
      </c>
      <c r="AF40" s="104">
        <v>15000</v>
      </c>
      <c r="AG40" s="104">
        <v>1590000</v>
      </c>
      <c r="AH40" s="60" t="str">
        <f t="shared" ref="AH40:AH59" si="14">IF(AG40&lt;=P40,"CUMPLE","NO CUMPLE")</f>
        <v>CUMPLE</v>
      </c>
      <c r="AI40" s="104">
        <v>15704</v>
      </c>
      <c r="AJ40" s="104">
        <v>1664624</v>
      </c>
      <c r="AK40" s="60" t="str">
        <f>IF(AJ40&lt;=P40,"CUMPLE","NO CUMPLE")</f>
        <v>CUMPLE</v>
      </c>
    </row>
    <row r="41" spans="1:38" s="32" customFormat="1" x14ac:dyDescent="0.25">
      <c r="A41" s="33">
        <v>2</v>
      </c>
      <c r="B41" s="34" t="s">
        <v>17</v>
      </c>
      <c r="C41" s="34"/>
      <c r="D41" s="35"/>
      <c r="E41" s="36"/>
      <c r="F41" s="37"/>
      <c r="G41" s="36"/>
      <c r="H41" s="37"/>
      <c r="I41" s="36"/>
      <c r="J41" s="37"/>
      <c r="K41" s="36"/>
      <c r="L41" s="37"/>
      <c r="M41" s="36"/>
      <c r="N41" s="37"/>
      <c r="O41" s="36"/>
      <c r="P41" s="57"/>
      <c r="Q41" s="109"/>
      <c r="R41" s="109"/>
      <c r="S41" s="65" t="str">
        <f t="shared" ref="S41:S58" si="15">IF(R41&lt;=P41,"CUMPLE","NO CUMPLE")</f>
        <v>CUMPLE</v>
      </c>
      <c r="T41" s="109"/>
      <c r="U41" s="109"/>
      <c r="V41" s="65" t="str">
        <f t="shared" ref="V41:V59" si="16">IF(U41&lt;=P41,"CUMPLE","NO CUMPLE")</f>
        <v>CUMPLE</v>
      </c>
      <c r="W41" s="109"/>
      <c r="X41" s="109"/>
      <c r="Y41" s="65" t="str">
        <f t="shared" ref="Y41:Y59" si="17">IF(X41&lt;=P41,"CUMPLE","NO CUMPLE")</f>
        <v>CUMPLE</v>
      </c>
      <c r="Z41" s="106"/>
      <c r="AA41" s="106"/>
      <c r="AB41" s="65" t="str">
        <f t="shared" ref="AB41:AB59" si="18">IF(AA41&lt;=P41,"CUMPLE","NO CUMPLE")</f>
        <v>CUMPLE</v>
      </c>
      <c r="AC41" s="106"/>
      <c r="AD41" s="106"/>
      <c r="AE41" s="65" t="str">
        <f t="shared" si="13"/>
        <v>CUMPLE</v>
      </c>
      <c r="AF41" s="106"/>
      <c r="AG41" s="106"/>
      <c r="AH41" s="65" t="str">
        <f t="shared" si="14"/>
        <v>CUMPLE</v>
      </c>
      <c r="AI41" s="106">
        <v>0</v>
      </c>
      <c r="AJ41" s="106"/>
      <c r="AK41" s="65" t="str">
        <f t="shared" ref="AK41:AK59" si="19">IF(AJ41&lt;=P41,"CUMPLE","NO CUMPLE")</f>
        <v>CUMPLE</v>
      </c>
    </row>
    <row r="42" spans="1:38" s="32" customFormat="1" x14ac:dyDescent="0.25">
      <c r="A42" s="25" t="s">
        <v>18</v>
      </c>
      <c r="B42" s="26" t="s">
        <v>67</v>
      </c>
      <c r="C42" s="27" t="s">
        <v>16</v>
      </c>
      <c r="D42" s="28">
        <v>72.16</v>
      </c>
      <c r="E42" s="29"/>
      <c r="F42" s="30">
        <f>+D42*E42</f>
        <v>0</v>
      </c>
      <c r="G42" s="29"/>
      <c r="H42" s="30">
        <f>+D42*G42</f>
        <v>0</v>
      </c>
      <c r="I42" s="29">
        <v>19500</v>
      </c>
      <c r="J42" s="30">
        <f>+D42*I42</f>
        <v>1407120</v>
      </c>
      <c r="K42" s="29">
        <v>19500</v>
      </c>
      <c r="L42" s="30">
        <f>+D42*K42</f>
        <v>1407120</v>
      </c>
      <c r="M42" s="29">
        <v>25000</v>
      </c>
      <c r="N42" s="30">
        <f>+D42*M42</f>
        <v>1804000</v>
      </c>
      <c r="O42" s="31">
        <v>19500</v>
      </c>
      <c r="P42" s="56">
        <f>+D42*O42</f>
        <v>1407120</v>
      </c>
      <c r="Q42" s="108">
        <v>19500</v>
      </c>
      <c r="R42" s="108">
        <v>1407120</v>
      </c>
      <c r="S42" s="60" t="str">
        <f t="shared" si="15"/>
        <v>CUMPLE</v>
      </c>
      <c r="T42" s="108">
        <v>19082</v>
      </c>
      <c r="U42" s="108">
        <v>1376957.1199999999</v>
      </c>
      <c r="V42" s="60" t="str">
        <f t="shared" si="16"/>
        <v>CUMPLE</v>
      </c>
      <c r="W42" s="108">
        <v>19090.5</v>
      </c>
      <c r="X42" s="108">
        <v>1377570.48</v>
      </c>
      <c r="Y42" s="60" t="str">
        <f t="shared" si="17"/>
        <v>CUMPLE</v>
      </c>
      <c r="Z42" s="104">
        <v>19208</v>
      </c>
      <c r="AA42" s="104">
        <v>1386049.28</v>
      </c>
      <c r="AB42" s="60" t="str">
        <f t="shared" si="18"/>
        <v>CUMPLE</v>
      </c>
      <c r="AC42" s="104">
        <v>19500</v>
      </c>
      <c r="AD42" s="104">
        <v>1407120</v>
      </c>
      <c r="AE42" s="60" t="str">
        <f t="shared" si="13"/>
        <v>CUMPLE</v>
      </c>
      <c r="AF42" s="104">
        <v>18000</v>
      </c>
      <c r="AG42" s="104">
        <v>1298880</v>
      </c>
      <c r="AH42" s="60" t="str">
        <f t="shared" si="14"/>
        <v>CUMPLE</v>
      </c>
      <c r="AI42" s="104">
        <v>19139</v>
      </c>
      <c r="AJ42" s="104">
        <v>1381070.24</v>
      </c>
      <c r="AK42" s="60" t="str">
        <f t="shared" si="19"/>
        <v>CUMPLE</v>
      </c>
    </row>
    <row r="43" spans="1:38" s="32" customFormat="1" x14ac:dyDescent="0.25">
      <c r="A43" s="33">
        <v>3</v>
      </c>
      <c r="B43" s="38" t="s">
        <v>29</v>
      </c>
      <c r="C43" s="38"/>
      <c r="D43" s="39"/>
      <c r="E43" s="29"/>
      <c r="F43" s="30"/>
      <c r="G43" s="29"/>
      <c r="H43" s="30"/>
      <c r="I43" s="29"/>
      <c r="J43" s="30"/>
      <c r="K43" s="29"/>
      <c r="L43" s="30"/>
      <c r="M43" s="29"/>
      <c r="N43" s="30"/>
      <c r="O43" s="29"/>
      <c r="P43" s="56"/>
      <c r="Q43" s="109"/>
      <c r="R43" s="109"/>
      <c r="S43" s="65" t="str">
        <f t="shared" si="15"/>
        <v>CUMPLE</v>
      </c>
      <c r="T43" s="109"/>
      <c r="U43" s="109"/>
      <c r="V43" s="65" t="str">
        <f t="shared" si="16"/>
        <v>CUMPLE</v>
      </c>
      <c r="W43" s="109"/>
      <c r="X43" s="109"/>
      <c r="Y43" s="65" t="str">
        <f t="shared" si="17"/>
        <v>CUMPLE</v>
      </c>
      <c r="Z43" s="106"/>
      <c r="AA43" s="106"/>
      <c r="AB43" s="65" t="str">
        <f t="shared" si="18"/>
        <v>CUMPLE</v>
      </c>
      <c r="AC43" s="106"/>
      <c r="AD43" s="106"/>
      <c r="AE43" s="65" t="str">
        <f t="shared" si="13"/>
        <v>CUMPLE</v>
      </c>
      <c r="AF43" s="106"/>
      <c r="AG43" s="106"/>
      <c r="AH43" s="65" t="str">
        <f t="shared" si="14"/>
        <v>CUMPLE</v>
      </c>
      <c r="AI43" s="106">
        <v>0</v>
      </c>
      <c r="AJ43" s="106"/>
      <c r="AK43" s="65" t="str">
        <f t="shared" si="19"/>
        <v>CUMPLE</v>
      </c>
    </row>
    <row r="44" spans="1:38" s="32" customFormat="1" ht="27" x14ac:dyDescent="0.25">
      <c r="A44" s="25" t="s">
        <v>23</v>
      </c>
      <c r="B44" s="40" t="s">
        <v>31</v>
      </c>
      <c r="C44" s="27" t="s">
        <v>32</v>
      </c>
      <c r="D44" s="28">
        <v>6</v>
      </c>
      <c r="E44" s="29">
        <v>470000</v>
      </c>
      <c r="F44" s="30">
        <f t="shared" ref="F44:F45" si="20">+D44*E44</f>
        <v>2820000</v>
      </c>
      <c r="G44" s="29">
        <v>85000</v>
      </c>
      <c r="H44" s="30">
        <f>+D44*G44</f>
        <v>510000</v>
      </c>
      <c r="I44" s="29">
        <v>72500</v>
      </c>
      <c r="J44" s="30">
        <f>+D44*I44</f>
        <v>435000</v>
      </c>
      <c r="K44" s="29">
        <v>70000</v>
      </c>
      <c r="L44" s="30">
        <f>+D44*K44</f>
        <v>420000</v>
      </c>
      <c r="M44" s="29">
        <v>480000</v>
      </c>
      <c r="N44" s="30">
        <f>+D44*M44</f>
        <v>2880000</v>
      </c>
      <c r="O44" s="31">
        <f>ROUND(((E44+G44+I44+K44+M44)/5),0)</f>
        <v>235500</v>
      </c>
      <c r="P44" s="56">
        <f>+D44*O44</f>
        <v>1413000</v>
      </c>
      <c r="Q44" s="108">
        <v>235500</v>
      </c>
      <c r="R44" s="108">
        <v>1413000</v>
      </c>
      <c r="S44" s="60" t="str">
        <f t="shared" si="15"/>
        <v>CUMPLE</v>
      </c>
      <c r="T44" s="108">
        <v>230453</v>
      </c>
      <c r="U44" s="108">
        <v>1382718</v>
      </c>
      <c r="V44" s="60" t="str">
        <f t="shared" si="16"/>
        <v>CUMPLE</v>
      </c>
      <c r="W44" s="108">
        <v>230554.5</v>
      </c>
      <c r="X44" s="108">
        <v>1383327</v>
      </c>
      <c r="Y44" s="60" t="str">
        <f t="shared" si="17"/>
        <v>CUMPLE</v>
      </c>
      <c r="Z44" s="104">
        <v>231968</v>
      </c>
      <c r="AA44" s="104">
        <v>1391808</v>
      </c>
      <c r="AB44" s="60" t="str">
        <f t="shared" si="18"/>
        <v>CUMPLE</v>
      </c>
      <c r="AC44" s="104">
        <v>235500</v>
      </c>
      <c r="AD44" s="104">
        <v>1413000</v>
      </c>
      <c r="AE44" s="60" t="str">
        <f t="shared" si="13"/>
        <v>CUMPLE</v>
      </c>
      <c r="AF44" s="104">
        <v>235500</v>
      </c>
      <c r="AG44" s="104">
        <v>1413000</v>
      </c>
      <c r="AH44" s="60" t="str">
        <f t="shared" si="14"/>
        <v>CUMPLE</v>
      </c>
      <c r="AI44" s="104">
        <v>231143</v>
      </c>
      <c r="AJ44" s="104">
        <v>1386858</v>
      </c>
      <c r="AK44" s="60" t="str">
        <f t="shared" si="19"/>
        <v>CUMPLE</v>
      </c>
    </row>
    <row r="45" spans="1:38" s="32" customFormat="1" ht="27" x14ac:dyDescent="0.25">
      <c r="A45" s="25" t="s">
        <v>25</v>
      </c>
      <c r="B45" s="40" t="s">
        <v>68</v>
      </c>
      <c r="C45" s="27" t="s">
        <v>32</v>
      </c>
      <c r="D45" s="28">
        <v>1</v>
      </c>
      <c r="E45" s="29">
        <v>1200000</v>
      </c>
      <c r="F45" s="30">
        <f t="shared" si="20"/>
        <v>1200000</v>
      </c>
      <c r="G45" s="29">
        <v>450000</v>
      </c>
      <c r="H45" s="30">
        <f>+D45*G45</f>
        <v>450000</v>
      </c>
      <c r="I45" s="29">
        <v>435000</v>
      </c>
      <c r="J45" s="30">
        <f>+D45*I45</f>
        <v>435000</v>
      </c>
      <c r="K45" s="29">
        <v>430000</v>
      </c>
      <c r="L45" s="30">
        <f>+D45*K45</f>
        <v>430000</v>
      </c>
      <c r="M45" s="29">
        <v>980000</v>
      </c>
      <c r="N45" s="30">
        <f>+D45*M45</f>
        <v>980000</v>
      </c>
      <c r="O45" s="31">
        <v>435000</v>
      </c>
      <c r="P45" s="56">
        <f>+D45*O45</f>
        <v>435000</v>
      </c>
      <c r="Q45" s="108">
        <v>435000</v>
      </c>
      <c r="R45" s="108">
        <v>435000</v>
      </c>
      <c r="S45" s="60" t="str">
        <f t="shared" si="15"/>
        <v>CUMPLE</v>
      </c>
      <c r="T45" s="108">
        <v>425678</v>
      </c>
      <c r="U45" s="108">
        <v>425678</v>
      </c>
      <c r="V45" s="60" t="str">
        <f t="shared" si="16"/>
        <v>CUMPLE</v>
      </c>
      <c r="W45" s="108">
        <v>425865</v>
      </c>
      <c r="X45" s="108">
        <v>425865</v>
      </c>
      <c r="Y45" s="60" t="str">
        <f t="shared" si="17"/>
        <v>CUMPLE</v>
      </c>
      <c r="Z45" s="104">
        <v>428475</v>
      </c>
      <c r="AA45" s="104">
        <v>428475</v>
      </c>
      <c r="AB45" s="60" t="str">
        <f t="shared" si="18"/>
        <v>CUMPLE</v>
      </c>
      <c r="AC45" s="104">
        <v>435000</v>
      </c>
      <c r="AD45" s="104">
        <v>435000</v>
      </c>
      <c r="AE45" s="60" t="str">
        <f t="shared" si="13"/>
        <v>CUMPLE</v>
      </c>
      <c r="AF45" s="104">
        <v>435000</v>
      </c>
      <c r="AG45" s="104">
        <v>435000</v>
      </c>
      <c r="AH45" s="60" t="str">
        <f t="shared" si="14"/>
        <v>CUMPLE</v>
      </c>
      <c r="AI45" s="104">
        <v>426953</v>
      </c>
      <c r="AJ45" s="104">
        <v>426953</v>
      </c>
      <c r="AK45" s="60" t="str">
        <f t="shared" si="19"/>
        <v>CUMPLE</v>
      </c>
    </row>
    <row r="46" spans="1:38" s="32" customFormat="1" x14ac:dyDescent="0.25">
      <c r="A46" s="33">
        <v>4</v>
      </c>
      <c r="B46" s="38" t="s">
        <v>37</v>
      </c>
      <c r="C46" s="38"/>
      <c r="D46" s="39"/>
      <c r="E46" s="29"/>
      <c r="F46" s="30"/>
      <c r="G46" s="29"/>
      <c r="H46" s="30"/>
      <c r="I46" s="29"/>
      <c r="J46" s="30"/>
      <c r="K46" s="29"/>
      <c r="L46" s="30"/>
      <c r="M46" s="29"/>
      <c r="N46" s="30"/>
      <c r="O46" s="29"/>
      <c r="P46" s="56"/>
      <c r="Q46" s="109"/>
      <c r="R46" s="109"/>
      <c r="S46" s="105" t="str">
        <f t="shared" si="15"/>
        <v>CUMPLE</v>
      </c>
      <c r="T46" s="109"/>
      <c r="U46" s="109"/>
      <c r="V46" s="65" t="str">
        <f t="shared" si="16"/>
        <v>CUMPLE</v>
      </c>
      <c r="W46" s="109"/>
      <c r="X46" s="109"/>
      <c r="Y46" s="65" t="str">
        <f t="shared" si="17"/>
        <v>CUMPLE</v>
      </c>
      <c r="Z46" s="106"/>
      <c r="AA46" s="106"/>
      <c r="AB46" s="65" t="str">
        <f t="shared" si="18"/>
        <v>CUMPLE</v>
      </c>
      <c r="AC46" s="106"/>
      <c r="AD46" s="106"/>
      <c r="AE46" s="65" t="str">
        <f t="shared" si="13"/>
        <v>CUMPLE</v>
      </c>
      <c r="AF46" s="106"/>
      <c r="AG46" s="106"/>
      <c r="AH46" s="65" t="str">
        <f t="shared" si="14"/>
        <v>CUMPLE</v>
      </c>
      <c r="AI46" s="106">
        <v>0</v>
      </c>
      <c r="AJ46" s="106"/>
      <c r="AK46" s="65" t="str">
        <f t="shared" si="19"/>
        <v>CUMPLE</v>
      </c>
    </row>
    <row r="47" spans="1:38" s="32" customFormat="1" ht="18.75" customHeight="1" x14ac:dyDescent="0.25">
      <c r="A47" s="25" t="s">
        <v>30</v>
      </c>
      <c r="B47" s="40" t="s">
        <v>69</v>
      </c>
      <c r="C47" s="27" t="s">
        <v>32</v>
      </c>
      <c r="D47" s="28">
        <v>1</v>
      </c>
      <c r="E47" s="29">
        <v>620000</v>
      </c>
      <c r="F47" s="30">
        <f t="shared" ref="F47:F49" si="21">+D47*E47</f>
        <v>620000</v>
      </c>
      <c r="G47" s="29">
        <v>300000</v>
      </c>
      <c r="H47" s="30">
        <f>+D47*G47</f>
        <v>300000</v>
      </c>
      <c r="I47" s="29">
        <v>325000</v>
      </c>
      <c r="J47" s="30">
        <f>+D47*I47</f>
        <v>325000</v>
      </c>
      <c r="K47" s="29">
        <v>325000</v>
      </c>
      <c r="L47" s="30">
        <f>+D47*K47</f>
        <v>325000</v>
      </c>
      <c r="M47" s="29">
        <v>620000</v>
      </c>
      <c r="N47" s="30">
        <f>+D47*M47</f>
        <v>620000</v>
      </c>
      <c r="O47" s="31">
        <f>ROUND(((G47+I47+K47)/3),0)</f>
        <v>316667</v>
      </c>
      <c r="P47" s="56">
        <f>+D47*O47</f>
        <v>316667</v>
      </c>
      <c r="Q47" s="108">
        <v>316667</v>
      </c>
      <c r="R47" s="108">
        <v>316667</v>
      </c>
      <c r="S47" s="60" t="str">
        <f t="shared" si="15"/>
        <v>CUMPLE</v>
      </c>
      <c r="T47" s="108">
        <v>309881</v>
      </c>
      <c r="U47" s="108">
        <v>309881</v>
      </c>
      <c r="V47" s="60" t="str">
        <f t="shared" si="16"/>
        <v>CUMPLE</v>
      </c>
      <c r="W47" s="108">
        <v>310016.99300000002</v>
      </c>
      <c r="X47" s="108">
        <v>310016.99300000002</v>
      </c>
      <c r="Y47" s="60" t="str">
        <f t="shared" si="17"/>
        <v>CUMPLE</v>
      </c>
      <c r="Z47" s="104">
        <v>311917</v>
      </c>
      <c r="AA47" s="104">
        <v>311917</v>
      </c>
      <c r="AB47" s="60" t="str">
        <f t="shared" si="18"/>
        <v>CUMPLE</v>
      </c>
      <c r="AC47" s="104">
        <v>316667</v>
      </c>
      <c r="AD47" s="104">
        <v>316667</v>
      </c>
      <c r="AE47" s="60" t="str">
        <f t="shared" si="13"/>
        <v>CUMPLE</v>
      </c>
      <c r="AF47" s="104">
        <v>316667</v>
      </c>
      <c r="AG47" s="104">
        <v>316667</v>
      </c>
      <c r="AH47" s="60" t="str">
        <f t="shared" si="14"/>
        <v>CUMPLE</v>
      </c>
      <c r="AI47" s="104">
        <v>310809</v>
      </c>
      <c r="AJ47" s="104">
        <v>310809</v>
      </c>
      <c r="AK47" s="60" t="str">
        <f t="shared" si="19"/>
        <v>CUMPLE</v>
      </c>
    </row>
    <row r="48" spans="1:38" x14ac:dyDescent="0.25">
      <c r="A48" s="10" t="s">
        <v>33</v>
      </c>
      <c r="B48" s="18" t="s">
        <v>70</v>
      </c>
      <c r="C48" s="12" t="s">
        <v>32</v>
      </c>
      <c r="D48" s="41">
        <v>1</v>
      </c>
      <c r="E48" s="42">
        <v>820000</v>
      </c>
      <c r="F48" s="15">
        <f t="shared" si="21"/>
        <v>820000</v>
      </c>
      <c r="G48" s="42">
        <v>345000</v>
      </c>
      <c r="H48" s="15">
        <f>+D48*G48</f>
        <v>345000</v>
      </c>
      <c r="I48" s="42">
        <v>347500</v>
      </c>
      <c r="J48" s="15">
        <f>+D48*I48</f>
        <v>347500</v>
      </c>
      <c r="K48" s="42">
        <v>347500</v>
      </c>
      <c r="L48" s="15">
        <f>+D48*K48</f>
        <v>347500</v>
      </c>
      <c r="M48" s="42">
        <v>650000</v>
      </c>
      <c r="N48" s="15">
        <f>+D48*M48</f>
        <v>650000</v>
      </c>
      <c r="O48" s="14">
        <f>ROUND(((G48+I48+K48)/3),0)</f>
        <v>346667</v>
      </c>
      <c r="P48" s="55">
        <f>+D48*O48</f>
        <v>346667</v>
      </c>
      <c r="Q48" s="104">
        <v>346667</v>
      </c>
      <c r="R48" s="104">
        <v>346667</v>
      </c>
      <c r="S48" s="60" t="str">
        <f t="shared" si="15"/>
        <v>CUMPLE</v>
      </c>
      <c r="T48" s="108">
        <v>339238</v>
      </c>
      <c r="U48" s="108">
        <v>339238</v>
      </c>
      <c r="V48" s="60" t="str">
        <f t="shared" si="16"/>
        <v>CUMPLE</v>
      </c>
      <c r="W48" s="108">
        <v>339386.99300000002</v>
      </c>
      <c r="X48" s="108">
        <v>339386.99300000002</v>
      </c>
      <c r="Y48" s="60" t="str">
        <f t="shared" si="17"/>
        <v>CUMPLE</v>
      </c>
      <c r="Z48" s="104">
        <v>341467</v>
      </c>
      <c r="AA48" s="104">
        <v>341467</v>
      </c>
      <c r="AB48" s="60" t="str">
        <f t="shared" si="18"/>
        <v>CUMPLE</v>
      </c>
      <c r="AC48" s="104">
        <v>346667</v>
      </c>
      <c r="AD48" s="104">
        <v>346667</v>
      </c>
      <c r="AE48" s="60" t="str">
        <f t="shared" si="13"/>
        <v>CUMPLE</v>
      </c>
      <c r="AF48" s="104">
        <v>346667</v>
      </c>
      <c r="AG48" s="104">
        <v>346667</v>
      </c>
      <c r="AH48" s="60" t="str">
        <f t="shared" si="14"/>
        <v>CUMPLE</v>
      </c>
      <c r="AI48" s="104">
        <v>340254</v>
      </c>
      <c r="AJ48" s="104">
        <v>340254</v>
      </c>
      <c r="AK48" s="60" t="str">
        <f t="shared" si="19"/>
        <v>CUMPLE</v>
      </c>
    </row>
    <row r="49" spans="1:37" x14ac:dyDescent="0.25">
      <c r="A49" s="10" t="s">
        <v>35</v>
      </c>
      <c r="B49" s="18" t="s">
        <v>71</v>
      </c>
      <c r="C49" s="12" t="s">
        <v>32</v>
      </c>
      <c r="D49" s="41">
        <v>1</v>
      </c>
      <c r="E49" s="42">
        <v>1830000</v>
      </c>
      <c r="F49" s="15">
        <f t="shared" si="21"/>
        <v>1830000</v>
      </c>
      <c r="G49" s="42">
        <v>810000</v>
      </c>
      <c r="H49" s="15">
        <f>+D49*G49</f>
        <v>810000</v>
      </c>
      <c r="I49" s="42">
        <v>795000</v>
      </c>
      <c r="J49" s="15">
        <f>+D49*I49</f>
        <v>795000</v>
      </c>
      <c r="K49" s="42">
        <v>795000</v>
      </c>
      <c r="L49" s="15">
        <f>+D49*K49</f>
        <v>795000</v>
      </c>
      <c r="M49" s="42">
        <v>1230000</v>
      </c>
      <c r="N49" s="15">
        <f>+D49*M49</f>
        <v>1230000</v>
      </c>
      <c r="O49" s="14">
        <v>795000</v>
      </c>
      <c r="P49" s="55">
        <f>+D49*O49</f>
        <v>795000</v>
      </c>
      <c r="Q49" s="104">
        <v>795000</v>
      </c>
      <c r="R49" s="104">
        <v>795000</v>
      </c>
      <c r="S49" s="60" t="str">
        <f t="shared" si="15"/>
        <v>CUMPLE</v>
      </c>
      <c r="T49" s="108">
        <v>777963</v>
      </c>
      <c r="U49" s="108">
        <v>777963</v>
      </c>
      <c r="V49" s="60" t="str">
        <f t="shared" si="16"/>
        <v>CUMPLE</v>
      </c>
      <c r="W49" s="108">
        <v>778305</v>
      </c>
      <c r="X49" s="108">
        <v>778305</v>
      </c>
      <c r="Y49" s="60" t="str">
        <f t="shared" si="17"/>
        <v>CUMPLE</v>
      </c>
      <c r="Z49" s="104">
        <v>783075</v>
      </c>
      <c r="AA49" s="104">
        <v>783075</v>
      </c>
      <c r="AB49" s="60" t="str">
        <f t="shared" si="18"/>
        <v>CUMPLE</v>
      </c>
      <c r="AC49" s="104">
        <v>795000</v>
      </c>
      <c r="AD49" s="104">
        <v>795000</v>
      </c>
      <c r="AE49" s="60" t="str">
        <f t="shared" si="13"/>
        <v>CUMPLE</v>
      </c>
      <c r="AF49" s="104">
        <v>795000</v>
      </c>
      <c r="AG49" s="104">
        <v>795000</v>
      </c>
      <c r="AH49" s="60" t="str">
        <f t="shared" si="14"/>
        <v>CUMPLE</v>
      </c>
      <c r="AI49" s="104">
        <v>780293</v>
      </c>
      <c r="AJ49" s="104">
        <v>780293</v>
      </c>
      <c r="AK49" s="60" t="str">
        <f t="shared" si="19"/>
        <v>CUMPLE</v>
      </c>
    </row>
    <row r="50" spans="1:37" x14ac:dyDescent="0.25">
      <c r="A50" s="1">
        <v>5</v>
      </c>
      <c r="B50" s="16" t="s">
        <v>47</v>
      </c>
      <c r="C50" s="16"/>
      <c r="D50" s="43"/>
      <c r="E50" s="42"/>
      <c r="F50" s="15"/>
      <c r="G50" s="42"/>
      <c r="H50" s="15"/>
      <c r="I50" s="42"/>
      <c r="J50" s="15"/>
      <c r="K50" s="42"/>
      <c r="L50" s="15"/>
      <c r="M50" s="42"/>
      <c r="N50" s="15"/>
      <c r="O50" s="42"/>
      <c r="P50" s="55"/>
      <c r="Q50" s="106"/>
      <c r="R50" s="106"/>
      <c r="S50" s="65" t="str">
        <f t="shared" si="15"/>
        <v>CUMPLE</v>
      </c>
      <c r="T50" s="109"/>
      <c r="U50" s="109"/>
      <c r="V50" s="65" t="str">
        <f t="shared" si="16"/>
        <v>CUMPLE</v>
      </c>
      <c r="W50" s="109">
        <v>0</v>
      </c>
      <c r="X50" s="109"/>
      <c r="Y50" s="65" t="str">
        <f t="shared" si="17"/>
        <v>CUMPLE</v>
      </c>
      <c r="Z50" s="106"/>
      <c r="AA50" s="106"/>
      <c r="AB50" s="65" t="str">
        <f t="shared" si="18"/>
        <v>CUMPLE</v>
      </c>
      <c r="AC50" s="106"/>
      <c r="AD50" s="106"/>
      <c r="AE50" s="65" t="str">
        <f t="shared" si="13"/>
        <v>CUMPLE</v>
      </c>
      <c r="AF50" s="106"/>
      <c r="AG50" s="106"/>
      <c r="AH50" s="65" t="str">
        <f t="shared" si="14"/>
        <v>CUMPLE</v>
      </c>
      <c r="AI50" s="106">
        <v>0</v>
      </c>
      <c r="AJ50" s="106"/>
      <c r="AK50" s="65" t="str">
        <f t="shared" si="19"/>
        <v>CUMPLE</v>
      </c>
    </row>
    <row r="51" spans="1:37" x14ac:dyDescent="0.25">
      <c r="A51" s="10" t="s">
        <v>38</v>
      </c>
      <c r="B51" s="18" t="s">
        <v>72</v>
      </c>
      <c r="C51" s="12" t="s">
        <v>32</v>
      </c>
      <c r="D51" s="41">
        <v>22</v>
      </c>
      <c r="E51" s="42">
        <v>240000</v>
      </c>
      <c r="F51" s="15">
        <f>+D51*E51</f>
        <v>5280000</v>
      </c>
      <c r="G51" s="42">
        <v>325000</v>
      </c>
      <c r="H51" s="15">
        <f>+D51*G51</f>
        <v>7150000</v>
      </c>
      <c r="I51" s="42">
        <v>337500</v>
      </c>
      <c r="J51" s="15">
        <f>+D51*I51</f>
        <v>7425000</v>
      </c>
      <c r="K51" s="42">
        <v>337500</v>
      </c>
      <c r="L51" s="15">
        <f>+D51*K51</f>
        <v>7425000</v>
      </c>
      <c r="M51" s="42">
        <v>230000</v>
      </c>
      <c r="N51" s="15">
        <f>+D51*M51</f>
        <v>5060000</v>
      </c>
      <c r="O51" s="14">
        <f>ROUND(((G51+I51+K51)/3),0)</f>
        <v>333333</v>
      </c>
      <c r="P51" s="55">
        <f>+D51*O51</f>
        <v>7333326</v>
      </c>
      <c r="Q51" s="104">
        <v>333333</v>
      </c>
      <c r="R51" s="104">
        <v>7333326</v>
      </c>
      <c r="S51" s="60" t="str">
        <f t="shared" si="15"/>
        <v>CUMPLE</v>
      </c>
      <c r="T51" s="108">
        <v>326190</v>
      </c>
      <c r="U51" s="108">
        <v>7176180</v>
      </c>
      <c r="V51" s="60" t="str">
        <f>IF(U51&lt;=P51,"CUMPLE","NO CUMPLE")</f>
        <v>CUMPLE</v>
      </c>
      <c r="W51" s="108">
        <v>326333.00699999998</v>
      </c>
      <c r="X51" s="108">
        <v>7179326.1539999992</v>
      </c>
      <c r="Y51" s="60" t="str">
        <f t="shared" si="17"/>
        <v>CUMPLE</v>
      </c>
      <c r="Z51" s="104">
        <v>328333</v>
      </c>
      <c r="AA51" s="104">
        <v>7223326</v>
      </c>
      <c r="AB51" s="60" t="str">
        <f t="shared" si="18"/>
        <v>CUMPLE</v>
      </c>
      <c r="AC51" s="104">
        <v>333333</v>
      </c>
      <c r="AD51" s="104">
        <v>7333326</v>
      </c>
      <c r="AE51" s="60" t="str">
        <f t="shared" si="13"/>
        <v>CUMPLE</v>
      </c>
      <c r="AF51" s="104">
        <v>300000</v>
      </c>
      <c r="AG51" s="104">
        <v>6600000</v>
      </c>
      <c r="AH51" s="60" t="str">
        <f t="shared" si="14"/>
        <v>CUMPLE</v>
      </c>
      <c r="AI51" s="104">
        <v>327166</v>
      </c>
      <c r="AJ51" s="104">
        <v>7197652</v>
      </c>
      <c r="AK51" s="60" t="str">
        <f t="shared" si="19"/>
        <v>CUMPLE</v>
      </c>
    </row>
    <row r="52" spans="1:37" x14ac:dyDescent="0.25">
      <c r="A52" s="1">
        <v>6</v>
      </c>
      <c r="B52" s="16" t="s">
        <v>61</v>
      </c>
      <c r="C52" s="12"/>
      <c r="D52" s="41"/>
      <c r="E52" s="42"/>
      <c r="F52" s="15"/>
      <c r="G52" s="42"/>
      <c r="H52" s="15"/>
      <c r="I52" s="42"/>
      <c r="J52" s="15"/>
      <c r="K52" s="42"/>
      <c r="L52" s="15"/>
      <c r="M52" s="42"/>
      <c r="N52" s="15"/>
      <c r="O52" s="42"/>
      <c r="P52" s="55"/>
      <c r="Q52" s="106"/>
      <c r="R52" s="106"/>
      <c r="S52" s="65" t="str">
        <f t="shared" si="15"/>
        <v>CUMPLE</v>
      </c>
      <c r="T52" s="109"/>
      <c r="U52" s="109"/>
      <c r="V52" s="65" t="str">
        <f t="shared" si="16"/>
        <v>CUMPLE</v>
      </c>
      <c r="W52" s="109"/>
      <c r="X52" s="109"/>
      <c r="Y52" s="65" t="str">
        <f t="shared" si="17"/>
        <v>CUMPLE</v>
      </c>
      <c r="Z52" s="106"/>
      <c r="AA52" s="106"/>
      <c r="AB52" s="65" t="str">
        <f t="shared" si="18"/>
        <v>CUMPLE</v>
      </c>
      <c r="AC52" s="106"/>
      <c r="AD52" s="106"/>
      <c r="AE52" s="65" t="str">
        <f t="shared" si="13"/>
        <v>CUMPLE</v>
      </c>
      <c r="AF52" s="106"/>
      <c r="AG52" s="106"/>
      <c r="AH52" s="65" t="str">
        <f t="shared" si="14"/>
        <v>CUMPLE</v>
      </c>
      <c r="AI52" s="106">
        <v>0</v>
      </c>
      <c r="AJ52" s="106"/>
      <c r="AK52" s="65" t="str">
        <f t="shared" si="19"/>
        <v>CUMPLE</v>
      </c>
    </row>
    <row r="53" spans="1:37" x14ac:dyDescent="0.25">
      <c r="A53" s="10" t="s">
        <v>41</v>
      </c>
      <c r="B53" s="18" t="s">
        <v>63</v>
      </c>
      <c r="C53" s="12" t="s">
        <v>16</v>
      </c>
      <c r="D53" s="41">
        <v>40</v>
      </c>
      <c r="E53" s="42"/>
      <c r="F53" s="15">
        <f>+D53*E53</f>
        <v>0</v>
      </c>
      <c r="G53" s="42"/>
      <c r="H53" s="15">
        <f>+D53*G53</f>
        <v>0</v>
      </c>
      <c r="I53" s="42">
        <v>85000</v>
      </c>
      <c r="J53" s="15">
        <f>+D53*I53</f>
        <v>3400000</v>
      </c>
      <c r="K53" s="42">
        <v>85000</v>
      </c>
      <c r="L53" s="15">
        <f>+D53*K53</f>
        <v>3400000</v>
      </c>
      <c r="M53" s="42">
        <v>52000</v>
      </c>
      <c r="N53" s="15">
        <f>+D53*M53</f>
        <v>2080000</v>
      </c>
      <c r="O53" s="14">
        <f>ROUND(((I53+K53+M53)/3),0)</f>
        <v>74000</v>
      </c>
      <c r="P53" s="55">
        <f>+D53*O53</f>
        <v>2960000</v>
      </c>
      <c r="Q53" s="104">
        <v>74000</v>
      </c>
      <c r="R53" s="104">
        <v>2960000</v>
      </c>
      <c r="S53" s="60" t="str">
        <f t="shared" si="15"/>
        <v>CUMPLE</v>
      </c>
      <c r="T53" s="108">
        <v>72414</v>
      </c>
      <c r="U53" s="108">
        <v>2896560</v>
      </c>
      <c r="V53" s="60" t="str">
        <f t="shared" si="16"/>
        <v>CUMPLE</v>
      </c>
      <c r="W53" s="108">
        <v>72446</v>
      </c>
      <c r="X53" s="108">
        <v>2897840</v>
      </c>
      <c r="Y53" s="60" t="str">
        <f t="shared" si="17"/>
        <v>CUMPLE</v>
      </c>
      <c r="Z53" s="104">
        <v>72890</v>
      </c>
      <c r="AA53" s="104">
        <v>2915600</v>
      </c>
      <c r="AB53" s="60" t="str">
        <f t="shared" si="18"/>
        <v>CUMPLE</v>
      </c>
      <c r="AC53" s="104">
        <v>74000</v>
      </c>
      <c r="AD53" s="104">
        <v>2960000</v>
      </c>
      <c r="AE53" s="60" t="str">
        <f t="shared" si="13"/>
        <v>CUMPLE</v>
      </c>
      <c r="AF53" s="104">
        <v>70000</v>
      </c>
      <c r="AG53" s="104">
        <v>2800000</v>
      </c>
      <c r="AH53" s="60" t="str">
        <f t="shared" si="14"/>
        <v>CUMPLE</v>
      </c>
      <c r="AI53" s="104">
        <v>72631</v>
      </c>
      <c r="AJ53" s="104">
        <v>2905240</v>
      </c>
      <c r="AK53" s="60" t="str">
        <f t="shared" si="19"/>
        <v>CUMPLE</v>
      </c>
    </row>
    <row r="54" spans="1:37" x14ac:dyDescent="0.25">
      <c r="A54" s="10" t="s">
        <v>43</v>
      </c>
      <c r="B54" s="18" t="s">
        <v>73</v>
      </c>
      <c r="C54" s="12" t="s">
        <v>16</v>
      </c>
      <c r="D54" s="41">
        <v>115</v>
      </c>
      <c r="E54" s="42">
        <v>65000</v>
      </c>
      <c r="F54" s="15">
        <f>+D54*E54</f>
        <v>7475000</v>
      </c>
      <c r="G54" s="42">
        <v>43000</v>
      </c>
      <c r="H54" s="15">
        <f>+D54*G54</f>
        <v>4945000</v>
      </c>
      <c r="I54" s="42">
        <v>45500</v>
      </c>
      <c r="J54" s="15">
        <f>+D54*I54</f>
        <v>5232500</v>
      </c>
      <c r="K54" s="42">
        <v>45500</v>
      </c>
      <c r="L54" s="15">
        <f>+D54*K54</f>
        <v>5232500</v>
      </c>
      <c r="M54" s="42">
        <v>42000</v>
      </c>
      <c r="N54" s="15">
        <f>+D54*M54</f>
        <v>4830000</v>
      </c>
      <c r="O54" s="14">
        <v>42500</v>
      </c>
      <c r="P54" s="55">
        <f>+D54*O54</f>
        <v>4887500</v>
      </c>
      <c r="Q54" s="104">
        <v>42500</v>
      </c>
      <c r="R54" s="104">
        <v>4887500</v>
      </c>
      <c r="S54" s="60" t="str">
        <f t="shared" si="15"/>
        <v>CUMPLE</v>
      </c>
      <c r="T54" s="108">
        <v>41589</v>
      </c>
      <c r="U54" s="108">
        <v>4782735</v>
      </c>
      <c r="V54" s="60" t="str">
        <f t="shared" si="16"/>
        <v>CUMPLE</v>
      </c>
      <c r="W54" s="108">
        <v>41607.5</v>
      </c>
      <c r="X54" s="108">
        <v>4784862.5</v>
      </c>
      <c r="Y54" s="60" t="str">
        <f t="shared" si="17"/>
        <v>CUMPLE</v>
      </c>
      <c r="Z54" s="104">
        <v>41863</v>
      </c>
      <c r="AA54" s="104">
        <v>4814245</v>
      </c>
      <c r="AB54" s="60" t="str">
        <f t="shared" si="18"/>
        <v>CUMPLE</v>
      </c>
      <c r="AC54" s="104">
        <v>42500</v>
      </c>
      <c r="AD54" s="104">
        <v>4887500</v>
      </c>
      <c r="AE54" s="60" t="str">
        <f t="shared" si="13"/>
        <v>CUMPLE</v>
      </c>
      <c r="AF54" s="104">
        <v>40000</v>
      </c>
      <c r="AG54" s="104">
        <v>4600000</v>
      </c>
      <c r="AH54" s="60" t="str">
        <f t="shared" si="14"/>
        <v>CUMPLE</v>
      </c>
      <c r="AI54" s="104">
        <v>41714</v>
      </c>
      <c r="AJ54" s="104">
        <v>4797110</v>
      </c>
      <c r="AK54" s="60" t="str">
        <f t="shared" si="19"/>
        <v>CUMPLE</v>
      </c>
    </row>
    <row r="55" spans="1:37" x14ac:dyDescent="0.25">
      <c r="A55" s="1">
        <v>7</v>
      </c>
      <c r="B55" s="16" t="s">
        <v>50</v>
      </c>
      <c r="C55" s="16"/>
      <c r="D55" s="43"/>
      <c r="E55" s="42"/>
      <c r="F55" s="15"/>
      <c r="G55" s="42"/>
      <c r="H55" s="15"/>
      <c r="I55" s="42"/>
      <c r="J55" s="15"/>
      <c r="K55" s="42"/>
      <c r="L55" s="15"/>
      <c r="M55" s="42"/>
      <c r="N55" s="15"/>
      <c r="O55" s="42"/>
      <c r="P55" s="55"/>
      <c r="Q55" s="106"/>
      <c r="R55" s="106"/>
      <c r="S55" s="65" t="str">
        <f t="shared" si="15"/>
        <v>CUMPLE</v>
      </c>
      <c r="T55" s="109"/>
      <c r="U55" s="109"/>
      <c r="V55" s="65" t="str">
        <f t="shared" si="16"/>
        <v>CUMPLE</v>
      </c>
      <c r="W55" s="109"/>
      <c r="X55" s="109"/>
      <c r="Y55" s="65" t="str">
        <f t="shared" si="17"/>
        <v>CUMPLE</v>
      </c>
      <c r="Z55" s="106"/>
      <c r="AA55" s="106"/>
      <c r="AB55" s="65" t="str">
        <f t="shared" si="18"/>
        <v>CUMPLE</v>
      </c>
      <c r="AC55" s="106"/>
      <c r="AD55" s="106"/>
      <c r="AE55" s="65" t="str">
        <f t="shared" si="13"/>
        <v>CUMPLE</v>
      </c>
      <c r="AF55" s="106"/>
      <c r="AG55" s="106"/>
      <c r="AH55" s="65" t="str">
        <f t="shared" si="14"/>
        <v>CUMPLE</v>
      </c>
      <c r="AI55" s="106">
        <v>0</v>
      </c>
      <c r="AJ55" s="106"/>
      <c r="AK55" s="65" t="str">
        <f t="shared" si="19"/>
        <v>CUMPLE</v>
      </c>
    </row>
    <row r="56" spans="1:37" ht="27" x14ac:dyDescent="0.25">
      <c r="A56" s="10" t="s">
        <v>48</v>
      </c>
      <c r="B56" s="18" t="s">
        <v>52</v>
      </c>
      <c r="C56" s="12" t="s">
        <v>16</v>
      </c>
      <c r="D56" s="41">
        <v>72.16</v>
      </c>
      <c r="E56" s="42">
        <v>89000</v>
      </c>
      <c r="F56" s="15">
        <f>+D56*E56</f>
        <v>6422240</v>
      </c>
      <c r="G56" s="42">
        <v>83000</v>
      </c>
      <c r="H56" s="15">
        <f>+D56*G56</f>
        <v>5989280</v>
      </c>
      <c r="I56" s="42">
        <v>90500</v>
      </c>
      <c r="J56" s="15">
        <f>+D56*I56</f>
        <v>6530480</v>
      </c>
      <c r="K56" s="42">
        <v>90500</v>
      </c>
      <c r="L56" s="15">
        <f>+D56*K56</f>
        <v>6530480</v>
      </c>
      <c r="M56" s="42">
        <v>88000</v>
      </c>
      <c r="N56" s="15">
        <f>+D56*M56</f>
        <v>6350080</v>
      </c>
      <c r="O56" s="14">
        <f>ROUND(((E56+G56+I56+K56+M56)/5),0)</f>
        <v>88200</v>
      </c>
      <c r="P56" s="55">
        <f>+D56*O56</f>
        <v>6364512</v>
      </c>
      <c r="Q56" s="104">
        <v>88200</v>
      </c>
      <c r="R56" s="104">
        <v>6364512</v>
      </c>
      <c r="S56" s="60" t="str">
        <f t="shared" si="15"/>
        <v>CUMPLE</v>
      </c>
      <c r="T56" s="108">
        <v>86310</v>
      </c>
      <c r="U56" s="108">
        <v>6228129.5999999996</v>
      </c>
      <c r="V56" s="60" t="str">
        <f t="shared" si="16"/>
        <v>CUMPLE</v>
      </c>
      <c r="W56" s="108">
        <v>86347.8</v>
      </c>
      <c r="X56" s="108">
        <v>6230857.2479999997</v>
      </c>
      <c r="Y56" s="60" t="str">
        <f t="shared" si="17"/>
        <v>CUMPLE</v>
      </c>
      <c r="Z56" s="104">
        <v>86877</v>
      </c>
      <c r="AA56" s="104">
        <v>6269044.3199999994</v>
      </c>
      <c r="AB56" s="60" t="str">
        <f t="shared" si="18"/>
        <v>CUMPLE</v>
      </c>
      <c r="AC56" s="104">
        <v>88200</v>
      </c>
      <c r="AD56" s="104">
        <v>6364512</v>
      </c>
      <c r="AE56" s="60" t="str">
        <f t="shared" si="13"/>
        <v>CUMPLE</v>
      </c>
      <c r="AF56" s="104">
        <v>85000</v>
      </c>
      <c r="AG56" s="104">
        <v>6133600</v>
      </c>
      <c r="AH56" s="60" t="str">
        <f t="shared" si="14"/>
        <v>CUMPLE</v>
      </c>
      <c r="AI56" s="104">
        <v>86568</v>
      </c>
      <c r="AJ56" s="104">
        <v>6246746.8799999999</v>
      </c>
      <c r="AK56" s="60" t="str">
        <f t="shared" si="19"/>
        <v>CUMPLE</v>
      </c>
    </row>
    <row r="57" spans="1:37" x14ac:dyDescent="0.25">
      <c r="A57" s="1">
        <v>8</v>
      </c>
      <c r="B57" s="16" t="s">
        <v>74</v>
      </c>
      <c r="C57" s="16"/>
      <c r="D57" s="43"/>
      <c r="E57" s="42"/>
      <c r="F57" s="15"/>
      <c r="G57" s="42"/>
      <c r="H57" s="15"/>
      <c r="I57" s="42"/>
      <c r="J57" s="15"/>
      <c r="K57" s="42"/>
      <c r="L57" s="15"/>
      <c r="M57" s="42"/>
      <c r="N57" s="15"/>
      <c r="O57" s="42"/>
      <c r="P57" s="55"/>
      <c r="Q57" s="106"/>
      <c r="R57" s="106"/>
      <c r="S57" s="65" t="str">
        <f t="shared" si="15"/>
        <v>CUMPLE</v>
      </c>
      <c r="T57" s="109"/>
      <c r="U57" s="109"/>
      <c r="V57" s="65" t="str">
        <f t="shared" si="16"/>
        <v>CUMPLE</v>
      </c>
      <c r="W57" s="109">
        <v>0</v>
      </c>
      <c r="X57" s="109"/>
      <c r="Y57" s="65" t="str">
        <f t="shared" si="17"/>
        <v>CUMPLE</v>
      </c>
      <c r="Z57" s="106"/>
      <c r="AA57" s="106"/>
      <c r="AB57" s="65" t="str">
        <f t="shared" si="18"/>
        <v>CUMPLE</v>
      </c>
      <c r="AC57" s="106"/>
      <c r="AD57" s="106"/>
      <c r="AE57" s="65" t="str">
        <f t="shared" si="13"/>
        <v>CUMPLE</v>
      </c>
      <c r="AF57" s="106"/>
      <c r="AG57" s="106"/>
      <c r="AH57" s="65" t="str">
        <f t="shared" si="14"/>
        <v>CUMPLE</v>
      </c>
      <c r="AI57" s="106">
        <v>0</v>
      </c>
      <c r="AJ57" s="106"/>
      <c r="AK57" s="65" t="str">
        <f t="shared" si="19"/>
        <v>CUMPLE</v>
      </c>
    </row>
    <row r="58" spans="1:37" x14ac:dyDescent="0.25">
      <c r="A58" s="10" t="s">
        <v>51</v>
      </c>
      <c r="B58" s="18" t="s">
        <v>75</v>
      </c>
      <c r="C58" s="12" t="s">
        <v>76</v>
      </c>
      <c r="D58" s="41">
        <v>40</v>
      </c>
      <c r="E58" s="42">
        <v>230000</v>
      </c>
      <c r="F58" s="15">
        <f>+D58*E58</f>
        <v>9200000</v>
      </c>
      <c r="G58" s="42">
        <v>175000</v>
      </c>
      <c r="H58" s="15">
        <f>+D58*G58</f>
        <v>7000000</v>
      </c>
      <c r="I58" s="42">
        <v>177500</v>
      </c>
      <c r="J58" s="15">
        <f>+D58*I58</f>
        <v>7100000</v>
      </c>
      <c r="K58" s="42">
        <v>177500</v>
      </c>
      <c r="L58" s="15">
        <f>+D58*K58</f>
        <v>7100000</v>
      </c>
      <c r="M58" s="42">
        <v>170000</v>
      </c>
      <c r="N58" s="15">
        <f>+D58*M58</f>
        <v>6800000</v>
      </c>
      <c r="O58" s="14">
        <f>ROUND(((G58+I58+K58+M58)/4),0)</f>
        <v>175000</v>
      </c>
      <c r="P58" s="55">
        <f>+D58*O58</f>
        <v>7000000</v>
      </c>
      <c r="Q58" s="104">
        <v>175000</v>
      </c>
      <c r="R58" s="104">
        <v>7000000</v>
      </c>
      <c r="S58" s="60" t="str">
        <f t="shared" si="15"/>
        <v>CUMPLE</v>
      </c>
      <c r="T58" s="108">
        <v>171250</v>
      </c>
      <c r="U58" s="108">
        <v>6850000</v>
      </c>
      <c r="V58" s="60" t="str">
        <f t="shared" si="16"/>
        <v>CUMPLE</v>
      </c>
      <c r="W58" s="108">
        <v>171325</v>
      </c>
      <c r="X58" s="108">
        <v>6853000</v>
      </c>
      <c r="Y58" s="60" t="str">
        <f t="shared" si="17"/>
        <v>CUMPLE</v>
      </c>
      <c r="Z58" s="104">
        <v>172375</v>
      </c>
      <c r="AA58" s="104">
        <v>6895000</v>
      </c>
      <c r="AB58" s="60" t="str">
        <f t="shared" si="18"/>
        <v>CUMPLE</v>
      </c>
      <c r="AC58" s="104">
        <v>175000</v>
      </c>
      <c r="AD58" s="104">
        <v>7000000</v>
      </c>
      <c r="AE58" s="60" t="str">
        <f t="shared" si="13"/>
        <v>CUMPLE</v>
      </c>
      <c r="AF58" s="104">
        <v>175000</v>
      </c>
      <c r="AG58" s="104">
        <v>7000000</v>
      </c>
      <c r="AH58" s="60" t="str">
        <f t="shared" si="14"/>
        <v>CUMPLE</v>
      </c>
      <c r="AI58" s="104">
        <v>171763</v>
      </c>
      <c r="AJ58" s="104">
        <v>6870520</v>
      </c>
      <c r="AK58" s="60" t="str">
        <f t="shared" si="19"/>
        <v>CUMPLE</v>
      </c>
    </row>
    <row r="59" spans="1:37" s="19" customFormat="1" ht="15.75" thickBot="1" x14ac:dyDescent="0.3">
      <c r="A59" s="128" t="s">
        <v>77</v>
      </c>
      <c r="B59" s="129"/>
      <c r="C59" s="129"/>
      <c r="D59" s="130"/>
      <c r="E59" s="131"/>
      <c r="F59" s="123">
        <f>SUM(F40:F58)</f>
        <v>40119240</v>
      </c>
      <c r="G59" s="131"/>
      <c r="H59" s="123">
        <f>SUM(H40:H58)</f>
        <v>29407280</v>
      </c>
      <c r="I59" s="131"/>
      <c r="J59" s="123">
        <f>SUM(J40:J58)</f>
        <v>35287600</v>
      </c>
      <c r="K59" s="131"/>
      <c r="L59" s="123">
        <f>SUM(L40:L58)</f>
        <v>34737600</v>
      </c>
      <c r="M59" s="131"/>
      <c r="N59" s="123">
        <f>SUM(N40:N58)</f>
        <v>33580880</v>
      </c>
      <c r="O59" s="131"/>
      <c r="P59" s="124">
        <f>SUM(P40:P58)</f>
        <v>34954792</v>
      </c>
      <c r="Q59" s="125"/>
      <c r="R59" s="125">
        <v>34954792</v>
      </c>
      <c r="S59" s="126" t="str">
        <f>IF(R59&lt;=P59,"CUMPLE","NO CUMPLE")</f>
        <v>CUMPLE</v>
      </c>
      <c r="T59" s="127"/>
      <c r="U59" s="125">
        <f>+SUM(U40:U58)</f>
        <v>34205681.719999999</v>
      </c>
      <c r="V59" s="126" t="str">
        <f t="shared" si="16"/>
        <v>CUMPLE</v>
      </c>
      <c r="W59" s="125"/>
      <c r="X59" s="125">
        <v>34220741.368000001</v>
      </c>
      <c r="Y59" s="126" t="str">
        <f t="shared" si="17"/>
        <v>CUMPLE</v>
      </c>
      <c r="Z59" s="125"/>
      <c r="AA59" s="125">
        <v>34430566</v>
      </c>
      <c r="AB59" s="126" t="str">
        <f t="shared" si="18"/>
        <v>CUMPLE</v>
      </c>
      <c r="AC59" s="127"/>
      <c r="AD59" s="125">
        <v>34954792</v>
      </c>
      <c r="AE59" s="126" t="str">
        <f t="shared" si="13"/>
        <v>CUMPLE</v>
      </c>
      <c r="AF59" s="125"/>
      <c r="AG59" s="125">
        <v>33328814</v>
      </c>
      <c r="AH59" s="126" t="str">
        <f t="shared" si="14"/>
        <v>CUMPLE</v>
      </c>
      <c r="AI59" s="125"/>
      <c r="AJ59" s="125">
        <v>34308130.120000005</v>
      </c>
      <c r="AK59" s="126" t="str">
        <f t="shared" si="19"/>
        <v>CUMPLE</v>
      </c>
    </row>
    <row r="60" spans="1:37" x14ac:dyDescent="0.25">
      <c r="A60" s="82" t="s">
        <v>78</v>
      </c>
      <c r="B60" s="83"/>
      <c r="C60" s="83"/>
      <c r="D60" s="84"/>
      <c r="E60" s="80"/>
      <c r="F60" s="81"/>
      <c r="G60" s="80"/>
      <c r="H60" s="81"/>
      <c r="I60" s="80"/>
      <c r="J60" s="81"/>
      <c r="K60" s="80"/>
      <c r="L60" s="81"/>
      <c r="M60" s="80"/>
      <c r="N60" s="93"/>
      <c r="O60" s="91" t="s">
        <v>11</v>
      </c>
      <c r="P60" s="95" t="s">
        <v>12</v>
      </c>
      <c r="Q60" s="91" t="s">
        <v>11</v>
      </c>
      <c r="R60" s="92" t="s">
        <v>12</v>
      </c>
      <c r="S60" s="102" t="s">
        <v>197</v>
      </c>
      <c r="T60" s="91" t="s">
        <v>11</v>
      </c>
      <c r="U60" s="92" t="s">
        <v>12</v>
      </c>
      <c r="V60" s="102" t="s">
        <v>197</v>
      </c>
      <c r="W60" s="91" t="s">
        <v>11</v>
      </c>
      <c r="X60" s="92" t="s">
        <v>12</v>
      </c>
      <c r="Y60" s="102" t="s">
        <v>197</v>
      </c>
      <c r="Z60" s="98" t="s">
        <v>202</v>
      </c>
      <c r="AA60" s="98"/>
      <c r="AB60" s="102" t="s">
        <v>197</v>
      </c>
      <c r="AC60" s="98" t="s">
        <v>202</v>
      </c>
      <c r="AD60" s="98"/>
      <c r="AE60" s="102" t="s">
        <v>197</v>
      </c>
      <c r="AF60" s="98" t="s">
        <v>202</v>
      </c>
      <c r="AG60" s="98"/>
      <c r="AH60" s="102" t="s">
        <v>197</v>
      </c>
      <c r="AI60" s="98" t="s">
        <v>202</v>
      </c>
      <c r="AJ60" s="98"/>
      <c r="AK60" s="102" t="s">
        <v>197</v>
      </c>
    </row>
    <row r="61" spans="1:37" ht="29.25" customHeight="1" x14ac:dyDescent="0.25">
      <c r="A61" s="1" t="s">
        <v>7</v>
      </c>
      <c r="B61" s="2" t="s">
        <v>8</v>
      </c>
      <c r="C61" s="3" t="s">
        <v>66</v>
      </c>
      <c r="D61" s="4" t="s">
        <v>10</v>
      </c>
      <c r="E61" s="5" t="s">
        <v>11</v>
      </c>
      <c r="F61" s="6" t="s">
        <v>12</v>
      </c>
      <c r="G61" s="5" t="s">
        <v>11</v>
      </c>
      <c r="H61" s="6" t="s">
        <v>12</v>
      </c>
      <c r="I61" s="5" t="s">
        <v>11</v>
      </c>
      <c r="J61" s="6" t="s">
        <v>12</v>
      </c>
      <c r="K61" s="5" t="s">
        <v>11</v>
      </c>
      <c r="L61" s="6" t="s">
        <v>12</v>
      </c>
      <c r="M61" s="5" t="s">
        <v>11</v>
      </c>
      <c r="N61" s="53" t="s">
        <v>12</v>
      </c>
      <c r="O61" s="91"/>
      <c r="P61" s="95"/>
      <c r="Q61" s="91"/>
      <c r="R61" s="92"/>
      <c r="S61" s="102"/>
      <c r="T61" s="91"/>
      <c r="U61" s="92"/>
      <c r="V61" s="102"/>
      <c r="W61" s="91"/>
      <c r="X61" s="92"/>
      <c r="Y61" s="102"/>
      <c r="Z61" s="59" t="s">
        <v>11</v>
      </c>
      <c r="AA61" s="59" t="s">
        <v>12</v>
      </c>
      <c r="AB61" s="102"/>
      <c r="AC61" s="59" t="s">
        <v>11</v>
      </c>
      <c r="AD61" s="59" t="s">
        <v>12</v>
      </c>
      <c r="AE61" s="102"/>
      <c r="AF61" s="59" t="s">
        <v>11</v>
      </c>
      <c r="AG61" s="59" t="s">
        <v>12</v>
      </c>
      <c r="AH61" s="102"/>
      <c r="AI61" s="59" t="s">
        <v>11</v>
      </c>
      <c r="AJ61" s="59" t="s">
        <v>12</v>
      </c>
      <c r="AK61" s="102"/>
    </row>
    <row r="62" spans="1:37" x14ac:dyDescent="0.25">
      <c r="A62" s="1">
        <v>1</v>
      </c>
      <c r="B62" s="2" t="s">
        <v>13</v>
      </c>
      <c r="C62" s="2"/>
      <c r="D62" s="7"/>
      <c r="E62" s="14"/>
      <c r="F62" s="15"/>
      <c r="G62" s="14"/>
      <c r="H62" s="15"/>
      <c r="I62" s="14"/>
      <c r="J62" s="15"/>
      <c r="K62" s="14"/>
      <c r="L62" s="15"/>
      <c r="M62" s="14"/>
      <c r="N62" s="15"/>
      <c r="O62" s="14"/>
      <c r="P62" s="55"/>
      <c r="Q62" s="117"/>
      <c r="R62" s="117"/>
      <c r="S62" s="117"/>
      <c r="T62" s="117"/>
      <c r="U62" s="117"/>
      <c r="V62" s="117"/>
      <c r="W62" s="117"/>
      <c r="X62" s="117"/>
      <c r="Y62" s="117"/>
      <c r="Z62" s="117"/>
      <c r="AA62" s="117"/>
      <c r="AB62" s="117"/>
      <c r="AC62" s="117"/>
      <c r="AD62" s="117"/>
      <c r="AE62" s="117"/>
      <c r="AF62" s="117"/>
      <c r="AG62" s="117"/>
      <c r="AH62" s="117"/>
      <c r="AI62" s="117"/>
      <c r="AJ62" s="117"/>
      <c r="AK62" s="117"/>
    </row>
    <row r="63" spans="1:37" x14ac:dyDescent="0.25">
      <c r="A63" s="10" t="s">
        <v>14</v>
      </c>
      <c r="B63" s="11" t="s">
        <v>15</v>
      </c>
      <c r="C63" s="12" t="s">
        <v>16</v>
      </c>
      <c r="D63" s="13">
        <v>14.67</v>
      </c>
      <c r="E63" s="14">
        <v>42000</v>
      </c>
      <c r="F63" s="15">
        <f>+D63*E63</f>
        <v>616140</v>
      </c>
      <c r="G63" s="14">
        <v>18000</v>
      </c>
      <c r="H63" s="15">
        <f>+D63*G63</f>
        <v>264060</v>
      </c>
      <c r="I63" s="14">
        <v>17500</v>
      </c>
      <c r="J63" s="15">
        <f>+D63*I63</f>
        <v>256725</v>
      </c>
      <c r="K63" s="14">
        <v>12500</v>
      </c>
      <c r="L63" s="15">
        <f>+D63*K63</f>
        <v>183375</v>
      </c>
      <c r="M63" s="14">
        <v>2800</v>
      </c>
      <c r="N63" s="15">
        <f>+D63*M63</f>
        <v>41076</v>
      </c>
      <c r="O63" s="14">
        <v>16000</v>
      </c>
      <c r="P63" s="55">
        <f>+D63*O63</f>
        <v>234720</v>
      </c>
      <c r="Q63" s="63">
        <v>16000</v>
      </c>
      <c r="R63" s="63">
        <v>234720</v>
      </c>
      <c r="S63" s="60" t="str">
        <f>IF(R63&lt;=P63,"CUMPLE","NO CUMPLE")</f>
        <v>CUMPLE</v>
      </c>
      <c r="T63" s="63">
        <v>15657</v>
      </c>
      <c r="U63" s="63">
        <v>229688.19</v>
      </c>
      <c r="V63" s="60" t="str">
        <f>IF(U63&lt;=P63,"CUMPLE","NO CUMPLE")</f>
        <v>CUMPLE</v>
      </c>
      <c r="W63" s="63">
        <v>15664</v>
      </c>
      <c r="X63" s="63">
        <v>229790.88</v>
      </c>
      <c r="Y63" s="60" t="str">
        <f>IF(X63&lt;=P63,"CUMPLE","NO CUMPLE")</f>
        <v>CUMPLE</v>
      </c>
      <c r="Z63" s="104">
        <v>15760</v>
      </c>
      <c r="AA63" s="104">
        <v>231199.2</v>
      </c>
      <c r="AB63" s="60" t="str">
        <f>IF(AA63&lt;=P63,"CUMPLE","NO CUMPLE")</f>
        <v>CUMPLE</v>
      </c>
      <c r="AC63" s="104">
        <v>15520</v>
      </c>
      <c r="AD63" s="104">
        <v>227678</v>
      </c>
      <c r="AE63" s="60" t="str">
        <f>IF(AD63&lt;=P63,"CUMPLE","NO CUMPLE")</f>
        <v>CUMPLE</v>
      </c>
      <c r="AF63" s="104">
        <v>15000</v>
      </c>
      <c r="AG63" s="104">
        <v>220050</v>
      </c>
      <c r="AH63" s="60" t="str">
        <f t="shared" ref="AH63:AH71" si="22">IF(AG63&lt;=P63,"CUMPLE","NO CUMPLE")</f>
        <v>CUMPLE</v>
      </c>
      <c r="AI63" s="104">
        <v>15704</v>
      </c>
      <c r="AJ63" s="104">
        <v>230377.68</v>
      </c>
      <c r="AK63" s="60" t="str">
        <f t="shared" ref="AK63:AK71" si="23">IF(AJ63&lt;=P63,"CUMPLE","NO CUMPLE")</f>
        <v>CUMPLE</v>
      </c>
    </row>
    <row r="64" spans="1:37" x14ac:dyDescent="0.25">
      <c r="A64" s="1">
        <v>2</v>
      </c>
      <c r="B64" s="16" t="s">
        <v>29</v>
      </c>
      <c r="C64" s="16"/>
      <c r="D64" s="17"/>
      <c r="E64" s="14"/>
      <c r="F64" s="15"/>
      <c r="G64" s="14"/>
      <c r="H64" s="15"/>
      <c r="I64" s="14"/>
      <c r="J64" s="15"/>
      <c r="K64" s="14"/>
      <c r="L64" s="15"/>
      <c r="M64" s="14"/>
      <c r="N64" s="15"/>
      <c r="O64" s="14"/>
      <c r="P64" s="55"/>
      <c r="Q64" s="118"/>
      <c r="R64" s="118"/>
      <c r="S64" s="65" t="str">
        <f t="shared" ref="S64:S71" si="24">IF(R64&lt;=P64,"CUMPLE","NO CUMPLE")</f>
        <v>CUMPLE</v>
      </c>
      <c r="T64" s="118"/>
      <c r="U64" s="118"/>
      <c r="V64" s="65" t="str">
        <f t="shared" ref="V64:V70" si="25">IF(U64&lt;=P64,"CUMPLE","NO CUMPLE")</f>
        <v>CUMPLE</v>
      </c>
      <c r="W64" s="118"/>
      <c r="X64" s="118"/>
      <c r="Y64" s="65" t="str">
        <f t="shared" ref="Y64:Y71" si="26">IF(X64&lt;=P64,"CUMPLE","NO CUMPLE")</f>
        <v>CUMPLE</v>
      </c>
      <c r="Z64" s="106"/>
      <c r="AA64" s="106"/>
      <c r="AB64" s="65" t="str">
        <f t="shared" ref="AB64:AB69" si="27">IF(AA64&lt;=P64,"CUMPLE","NO CUMPLE")</f>
        <v>CUMPLE</v>
      </c>
      <c r="AC64" s="117"/>
      <c r="AD64" s="117"/>
      <c r="AE64" s="117"/>
      <c r="AF64" s="106"/>
      <c r="AG64" s="106"/>
      <c r="AH64" s="65" t="str">
        <f t="shared" si="22"/>
        <v>CUMPLE</v>
      </c>
      <c r="AI64" s="106">
        <v>0</v>
      </c>
      <c r="AJ64" s="106"/>
      <c r="AK64" s="65" t="str">
        <f t="shared" si="23"/>
        <v>CUMPLE</v>
      </c>
    </row>
    <row r="65" spans="1:37" ht="54" x14ac:dyDescent="0.25">
      <c r="A65" s="10" t="s">
        <v>18</v>
      </c>
      <c r="B65" s="18" t="s">
        <v>79</v>
      </c>
      <c r="C65" s="12" t="s">
        <v>32</v>
      </c>
      <c r="D65" s="13">
        <v>3</v>
      </c>
      <c r="E65" s="14">
        <v>1300000</v>
      </c>
      <c r="F65" s="15">
        <f>+D65*E65</f>
        <v>3900000</v>
      </c>
      <c r="G65" s="14">
        <v>3875000</v>
      </c>
      <c r="H65" s="15">
        <f>+D65*G65</f>
        <v>11625000</v>
      </c>
      <c r="I65" s="14">
        <v>1580000</v>
      </c>
      <c r="J65" s="15">
        <f>+D65*I65</f>
        <v>4740000</v>
      </c>
      <c r="K65" s="14">
        <v>1600000</v>
      </c>
      <c r="L65" s="15">
        <f>+D65*K65</f>
        <v>4800000</v>
      </c>
      <c r="M65" s="14">
        <v>2700000</v>
      </c>
      <c r="N65" s="15">
        <f>+D65*M65</f>
        <v>8100000</v>
      </c>
      <c r="O65" s="14">
        <v>1490000</v>
      </c>
      <c r="P65" s="55">
        <f>+D65*O65</f>
        <v>4470000</v>
      </c>
      <c r="Q65" s="63">
        <v>1490000</v>
      </c>
      <c r="R65" s="63">
        <v>4470000</v>
      </c>
      <c r="S65" s="60" t="str">
        <f t="shared" si="24"/>
        <v>CUMPLE</v>
      </c>
      <c r="T65" s="63">
        <v>1458069</v>
      </c>
      <c r="U65" s="63">
        <v>4374207</v>
      </c>
      <c r="V65" s="60" t="str">
        <f t="shared" si="25"/>
        <v>CUMPLE</v>
      </c>
      <c r="W65" s="63">
        <v>1458710</v>
      </c>
      <c r="X65" s="63">
        <v>4376130</v>
      </c>
      <c r="Y65" s="60" t="str">
        <f t="shared" si="26"/>
        <v>CUMPLE</v>
      </c>
      <c r="Z65" s="104">
        <v>1467650</v>
      </c>
      <c r="AA65" s="104">
        <v>4402950</v>
      </c>
      <c r="AB65" s="60" t="str">
        <f t="shared" si="27"/>
        <v>CUMPLE</v>
      </c>
      <c r="AC65" s="104">
        <v>1445300</v>
      </c>
      <c r="AD65" s="104">
        <v>4335900</v>
      </c>
      <c r="AE65" s="60" t="str">
        <f>IF(AD65&lt;=P65,"CUMPLE","NO CUMPLE")</f>
        <v>CUMPLE</v>
      </c>
      <c r="AF65" s="104">
        <v>1490000</v>
      </c>
      <c r="AG65" s="104">
        <v>4470000</v>
      </c>
      <c r="AH65" s="60" t="str">
        <f t="shared" si="22"/>
        <v>CUMPLE</v>
      </c>
      <c r="AI65" s="104">
        <v>1462435</v>
      </c>
      <c r="AJ65" s="104">
        <v>4387305</v>
      </c>
      <c r="AK65" s="60" t="str">
        <f t="shared" si="23"/>
        <v>CUMPLE</v>
      </c>
    </row>
    <row r="66" spans="1:37" ht="254.25" customHeight="1" x14ac:dyDescent="0.25">
      <c r="A66" s="10" t="s">
        <v>20</v>
      </c>
      <c r="B66" s="16" t="s">
        <v>80</v>
      </c>
      <c r="C66" s="12" t="s">
        <v>32</v>
      </c>
      <c r="D66" s="13">
        <v>2</v>
      </c>
      <c r="E66" s="14">
        <v>2100000</v>
      </c>
      <c r="F66" s="15">
        <f>+D66*E66</f>
        <v>4200000</v>
      </c>
      <c r="G66" s="14">
        <v>2400000</v>
      </c>
      <c r="H66" s="15">
        <f>+D66*G66</f>
        <v>4800000</v>
      </c>
      <c r="I66" s="14">
        <v>1980000</v>
      </c>
      <c r="J66" s="15">
        <f>+D66*I66</f>
        <v>3960000</v>
      </c>
      <c r="K66" s="14">
        <v>1900000</v>
      </c>
      <c r="L66" s="15">
        <f>+D66*K66</f>
        <v>3800000</v>
      </c>
      <c r="M66" s="14">
        <v>2500000</v>
      </c>
      <c r="N66" s="15">
        <f>+D66*M66</f>
        <v>5000000</v>
      </c>
      <c r="O66" s="14">
        <f>ROUND(((I66+K66)/2),0)</f>
        <v>1940000</v>
      </c>
      <c r="P66" s="55">
        <f>+D66*O66</f>
        <v>3880000</v>
      </c>
      <c r="Q66" s="63">
        <v>1940000</v>
      </c>
      <c r="R66" s="63">
        <v>3880000</v>
      </c>
      <c r="S66" s="60" t="str">
        <f t="shared" si="24"/>
        <v>CUMPLE</v>
      </c>
      <c r="T66" s="63">
        <v>1898426</v>
      </c>
      <c r="U66" s="63">
        <v>3796852</v>
      </c>
      <c r="V66" s="60" t="str">
        <f t="shared" si="25"/>
        <v>CUMPLE</v>
      </c>
      <c r="W66" s="63">
        <v>1899260</v>
      </c>
      <c r="X66" s="63">
        <v>3798520</v>
      </c>
      <c r="Y66" s="60" t="str">
        <f t="shared" si="26"/>
        <v>CUMPLE</v>
      </c>
      <c r="Z66" s="104">
        <v>1910900</v>
      </c>
      <c r="AA66" s="104">
        <v>3821800</v>
      </c>
      <c r="AB66" s="60" t="str">
        <f t="shared" si="27"/>
        <v>CUMPLE</v>
      </c>
      <c r="AC66" s="104">
        <v>1881800</v>
      </c>
      <c r="AD66" s="104">
        <v>3763600</v>
      </c>
      <c r="AE66" s="60" t="str">
        <f>IF(AD66&lt;=P66,"CUMPLE","NO CUMPLE")</f>
        <v>CUMPLE</v>
      </c>
      <c r="AF66" s="104">
        <v>1940000</v>
      </c>
      <c r="AG66" s="104">
        <v>3880000</v>
      </c>
      <c r="AH66" s="60" t="str">
        <f t="shared" si="22"/>
        <v>CUMPLE</v>
      </c>
      <c r="AI66" s="104">
        <v>1904110</v>
      </c>
      <c r="AJ66" s="104">
        <v>3808220</v>
      </c>
      <c r="AK66" s="60" t="str">
        <f t="shared" si="23"/>
        <v>CUMPLE</v>
      </c>
    </row>
    <row r="67" spans="1:37" ht="243" x14ac:dyDescent="0.25">
      <c r="A67" s="10" t="s">
        <v>81</v>
      </c>
      <c r="B67" s="16" t="s">
        <v>82</v>
      </c>
      <c r="C67" s="12" t="s">
        <v>32</v>
      </c>
      <c r="D67" s="13">
        <v>1</v>
      </c>
      <c r="E67" s="14">
        <v>2600000</v>
      </c>
      <c r="F67" s="15">
        <f>+D67*E67</f>
        <v>2600000</v>
      </c>
      <c r="G67" s="14">
        <v>2800000</v>
      </c>
      <c r="H67" s="15">
        <f>+D67*G67</f>
        <v>2800000</v>
      </c>
      <c r="I67" s="14">
        <v>2825000</v>
      </c>
      <c r="J67" s="15">
        <f>+D67*I67</f>
        <v>2825000</v>
      </c>
      <c r="K67" s="14">
        <v>2850000</v>
      </c>
      <c r="L67" s="15">
        <f>+D67*K67</f>
        <v>2850000</v>
      </c>
      <c r="M67" s="14"/>
      <c r="N67" s="15">
        <f>+D67*M67</f>
        <v>0</v>
      </c>
      <c r="O67" s="14">
        <f>ROUND(((E67+G67+I67+K67)/4),0)</f>
        <v>2768750</v>
      </c>
      <c r="P67" s="55">
        <f>+D67*O67</f>
        <v>2768750</v>
      </c>
      <c r="Q67" s="63">
        <v>2768750</v>
      </c>
      <c r="R67" s="63">
        <v>2768750</v>
      </c>
      <c r="S67" s="60" t="str">
        <f t="shared" si="24"/>
        <v>CUMPLE</v>
      </c>
      <c r="T67" s="63">
        <v>2709416</v>
      </c>
      <c r="U67" s="63">
        <v>2709416</v>
      </c>
      <c r="V67" s="60" t="str">
        <f t="shared" si="25"/>
        <v>CUMPLE</v>
      </c>
      <c r="W67" s="63">
        <v>2710606.25</v>
      </c>
      <c r="X67" s="63">
        <v>2710606.25</v>
      </c>
      <c r="Y67" s="60" t="str">
        <f t="shared" si="26"/>
        <v>CUMPLE</v>
      </c>
      <c r="Z67" s="104">
        <v>2727219</v>
      </c>
      <c r="AA67" s="104">
        <v>2727219</v>
      </c>
      <c r="AB67" s="60" t="str">
        <f t="shared" si="27"/>
        <v>CUMPLE</v>
      </c>
      <c r="AC67" s="108">
        <v>0</v>
      </c>
      <c r="AD67" s="108">
        <v>0</v>
      </c>
      <c r="AE67" s="110" t="s">
        <v>207</v>
      </c>
      <c r="AF67" s="104">
        <v>2768750</v>
      </c>
      <c r="AG67" s="104">
        <v>2768750</v>
      </c>
      <c r="AH67" s="60" t="str">
        <f t="shared" si="22"/>
        <v>CUMPLE</v>
      </c>
      <c r="AI67" s="104">
        <v>2717528</v>
      </c>
      <c r="AJ67" s="104">
        <v>2717528</v>
      </c>
      <c r="AK67" s="60" t="str">
        <f t="shared" si="23"/>
        <v>CUMPLE</v>
      </c>
    </row>
    <row r="68" spans="1:37" ht="81" x14ac:dyDescent="0.25">
      <c r="A68" s="10" t="s">
        <v>83</v>
      </c>
      <c r="B68" s="18" t="s">
        <v>84</v>
      </c>
      <c r="C68" s="12" t="s">
        <v>32</v>
      </c>
      <c r="D68" s="44">
        <v>3</v>
      </c>
      <c r="E68" s="14">
        <v>3200000</v>
      </c>
      <c r="F68" s="15">
        <f>+D68*E68</f>
        <v>9600000</v>
      </c>
      <c r="G68" s="14">
        <v>1800000</v>
      </c>
      <c r="H68" s="15">
        <f>+D68*G68</f>
        <v>5400000</v>
      </c>
      <c r="I68" s="14">
        <v>9800000</v>
      </c>
      <c r="J68" s="15">
        <f>+D68*I68</f>
        <v>29400000</v>
      </c>
      <c r="K68" s="14">
        <v>10500000</v>
      </c>
      <c r="L68" s="15">
        <f>+D68*K68</f>
        <v>31500000</v>
      </c>
      <c r="M68" s="14">
        <v>9150000</v>
      </c>
      <c r="N68" s="15">
        <f>+D68*M68</f>
        <v>27450000</v>
      </c>
      <c r="O68" s="14">
        <v>6890000</v>
      </c>
      <c r="P68" s="55">
        <f>+D68*O68</f>
        <v>20670000</v>
      </c>
      <c r="Q68" s="63">
        <v>6890000</v>
      </c>
      <c r="R68" s="63">
        <v>20670000</v>
      </c>
      <c r="S68" s="60" t="str">
        <f t="shared" si="24"/>
        <v>CUMPLE</v>
      </c>
      <c r="T68" s="63">
        <v>6742347</v>
      </c>
      <c r="U68" s="63">
        <v>20227041</v>
      </c>
      <c r="V68" s="60" t="str">
        <f t="shared" si="25"/>
        <v>CUMPLE</v>
      </c>
      <c r="W68" s="63">
        <v>6745310</v>
      </c>
      <c r="X68" s="63">
        <v>20235930</v>
      </c>
      <c r="Y68" s="60" t="str">
        <f t="shared" si="26"/>
        <v>CUMPLE</v>
      </c>
      <c r="Z68" s="104">
        <v>6786650</v>
      </c>
      <c r="AA68" s="104">
        <v>20359950</v>
      </c>
      <c r="AB68" s="60" t="str">
        <f t="shared" si="27"/>
        <v>CUMPLE</v>
      </c>
      <c r="AC68" s="111">
        <v>6683300</v>
      </c>
      <c r="AD68" s="111">
        <v>20049900</v>
      </c>
      <c r="AE68" s="60" t="str">
        <f>IF(AD68&lt;=P68,"CUMPLE","NO CUMPLE")</f>
        <v>CUMPLE</v>
      </c>
      <c r="AF68" s="104">
        <v>6890000</v>
      </c>
      <c r="AG68" s="104">
        <v>20670000</v>
      </c>
      <c r="AH68" s="60" t="str">
        <f t="shared" si="22"/>
        <v>CUMPLE</v>
      </c>
      <c r="AI68" s="104">
        <v>6762535</v>
      </c>
      <c r="AJ68" s="104">
        <v>20287605</v>
      </c>
      <c r="AK68" s="60" t="str">
        <f t="shared" si="23"/>
        <v>CUMPLE</v>
      </c>
    </row>
    <row r="69" spans="1:37" x14ac:dyDescent="0.25">
      <c r="A69" s="1">
        <v>3</v>
      </c>
      <c r="B69" s="16" t="s">
        <v>61</v>
      </c>
      <c r="C69" s="12"/>
      <c r="D69" s="13"/>
      <c r="E69" s="14"/>
      <c r="F69" s="15"/>
      <c r="G69" s="14"/>
      <c r="H69" s="15"/>
      <c r="I69" s="14"/>
      <c r="J69" s="15"/>
      <c r="K69" s="14"/>
      <c r="L69" s="15"/>
      <c r="M69" s="14"/>
      <c r="N69" s="15"/>
      <c r="O69" s="14"/>
      <c r="P69" s="55"/>
      <c r="Q69" s="118"/>
      <c r="R69" s="118"/>
      <c r="S69" s="117"/>
      <c r="T69" s="118"/>
      <c r="U69" s="118"/>
      <c r="V69" s="65" t="str">
        <f t="shared" si="25"/>
        <v>CUMPLE</v>
      </c>
      <c r="W69" s="118"/>
      <c r="X69" s="118"/>
      <c r="Y69" s="65" t="str">
        <f t="shared" si="26"/>
        <v>CUMPLE</v>
      </c>
      <c r="Z69" s="106"/>
      <c r="AA69" s="106"/>
      <c r="AB69" s="65" t="str">
        <f t="shared" si="27"/>
        <v>CUMPLE</v>
      </c>
      <c r="AC69" s="119"/>
      <c r="AD69" s="119"/>
      <c r="AE69" s="65" t="str">
        <f t="shared" ref="AE69:AE71" si="28">IF(AD69&lt;=P69,"CUMPLE","NO CUMPLE")</f>
        <v>CUMPLE</v>
      </c>
      <c r="AF69" s="106"/>
      <c r="AG69" s="106"/>
      <c r="AH69" s="65" t="str">
        <f t="shared" si="22"/>
        <v>CUMPLE</v>
      </c>
      <c r="AI69" s="106">
        <v>0</v>
      </c>
      <c r="AJ69" s="106"/>
      <c r="AK69" s="65" t="str">
        <f t="shared" si="23"/>
        <v>CUMPLE</v>
      </c>
    </row>
    <row r="70" spans="1:37" x14ac:dyDescent="0.25">
      <c r="A70" s="10" t="s">
        <v>23</v>
      </c>
      <c r="B70" s="18" t="s">
        <v>85</v>
      </c>
      <c r="C70" s="12" t="s">
        <v>16</v>
      </c>
      <c r="D70" s="13">
        <v>35</v>
      </c>
      <c r="E70" s="14">
        <v>65000</v>
      </c>
      <c r="F70" s="15">
        <f>+D70*E70</f>
        <v>2275000</v>
      </c>
      <c r="G70" s="14">
        <v>43000</v>
      </c>
      <c r="H70" s="15">
        <f>+D70*G70</f>
        <v>1505000</v>
      </c>
      <c r="I70" s="14">
        <v>45500</v>
      </c>
      <c r="J70" s="15">
        <f>+D70*I70</f>
        <v>1592500</v>
      </c>
      <c r="K70" s="14">
        <v>45500</v>
      </c>
      <c r="L70" s="15">
        <f>+D70*K70</f>
        <v>1592500</v>
      </c>
      <c r="M70" s="14">
        <v>42000</v>
      </c>
      <c r="N70" s="15">
        <f>+D70*M70</f>
        <v>1470000</v>
      </c>
      <c r="O70" s="14">
        <v>42500</v>
      </c>
      <c r="P70" s="55">
        <f>+D70*O70</f>
        <v>1487500</v>
      </c>
      <c r="Q70" s="63">
        <v>42500</v>
      </c>
      <c r="R70" s="63">
        <v>1487500</v>
      </c>
      <c r="S70" s="60" t="str">
        <f t="shared" si="24"/>
        <v>CUMPLE</v>
      </c>
      <c r="T70" s="63">
        <v>41589</v>
      </c>
      <c r="U70" s="63">
        <v>1455615</v>
      </c>
      <c r="V70" s="60" t="str">
        <f t="shared" si="25"/>
        <v>CUMPLE</v>
      </c>
      <c r="W70" s="63">
        <v>41607.5</v>
      </c>
      <c r="X70" s="63">
        <v>1456262.5</v>
      </c>
      <c r="Y70" s="60" t="str">
        <f t="shared" si="26"/>
        <v>CUMPLE</v>
      </c>
      <c r="Z70" s="104">
        <v>41863</v>
      </c>
      <c r="AA70" s="104">
        <v>1465205</v>
      </c>
      <c r="AB70" s="60" t="str">
        <f>IF(AA70&lt;=P70,"CUMPLE","NO CUMPLE")</f>
        <v>CUMPLE</v>
      </c>
      <c r="AC70" s="111">
        <v>41225</v>
      </c>
      <c r="AD70" s="111">
        <v>1442875</v>
      </c>
      <c r="AE70" s="60" t="str">
        <f>IF(AD70&lt;=P70,"CUMPLE","NO CUMPLE")</f>
        <v>CUMPLE</v>
      </c>
      <c r="AF70" s="104">
        <v>40000</v>
      </c>
      <c r="AG70" s="104">
        <v>1400000</v>
      </c>
      <c r="AH70" s="60" t="str">
        <f t="shared" si="22"/>
        <v>CUMPLE</v>
      </c>
      <c r="AI70" s="104">
        <v>41714</v>
      </c>
      <c r="AJ70" s="104">
        <v>1459990</v>
      </c>
      <c r="AK70" s="60" t="str">
        <f t="shared" si="23"/>
        <v>CUMPLE</v>
      </c>
    </row>
    <row r="71" spans="1:37" s="19" customFormat="1" ht="15.75" thickBot="1" x14ac:dyDescent="0.3">
      <c r="A71" s="132" t="s">
        <v>86</v>
      </c>
      <c r="B71" s="133"/>
      <c r="C71" s="133"/>
      <c r="D71" s="134"/>
      <c r="E71" s="122"/>
      <c r="F71" s="123">
        <f>SUM(F63:F70)</f>
        <v>23191140</v>
      </c>
      <c r="G71" s="122"/>
      <c r="H71" s="123">
        <f>SUM(H63:H70)</f>
        <v>26394060</v>
      </c>
      <c r="I71" s="122"/>
      <c r="J71" s="123">
        <f>SUM(J63:J70)</f>
        <v>42774225</v>
      </c>
      <c r="K71" s="122"/>
      <c r="L71" s="123">
        <f>SUM(L63:L70)</f>
        <v>44725875</v>
      </c>
      <c r="M71" s="122"/>
      <c r="N71" s="123">
        <f>SUM(N63:N70)</f>
        <v>42061076</v>
      </c>
      <c r="O71" s="122"/>
      <c r="P71" s="124">
        <f>SUM(P63:P70)</f>
        <v>33510970</v>
      </c>
      <c r="Q71" s="135"/>
      <c r="R71" s="135">
        <f>SUM(R63:R70)</f>
        <v>33510970</v>
      </c>
      <c r="S71" s="126" t="str">
        <f t="shared" si="24"/>
        <v>CUMPLE</v>
      </c>
      <c r="T71" s="127"/>
      <c r="U71" s="135">
        <f>+SUM(U62:U70)</f>
        <v>32792819.190000001</v>
      </c>
      <c r="V71" s="126" t="str">
        <f>IF(U71&lt;=P71,"CUMPLE","NO CUMPLE")</f>
        <v>CUMPLE</v>
      </c>
      <c r="W71" s="135"/>
      <c r="X71" s="135">
        <v>32807239.629999999</v>
      </c>
      <c r="Y71" s="126" t="str">
        <f t="shared" si="26"/>
        <v>CUMPLE</v>
      </c>
      <c r="Z71" s="125"/>
      <c r="AA71" s="125">
        <v>33008323.199999999</v>
      </c>
      <c r="AB71" s="127"/>
      <c r="AC71" s="127"/>
      <c r="AD71" s="135">
        <v>29819953</v>
      </c>
      <c r="AE71" s="126" t="str">
        <f t="shared" si="28"/>
        <v>CUMPLE</v>
      </c>
      <c r="AF71" s="125"/>
      <c r="AG71" s="125">
        <v>33408800</v>
      </c>
      <c r="AH71" s="126" t="str">
        <f t="shared" si="22"/>
        <v>CUMPLE</v>
      </c>
      <c r="AI71" s="125"/>
      <c r="AJ71" s="125">
        <v>32891025.68</v>
      </c>
      <c r="AK71" s="126" t="str">
        <f t="shared" si="23"/>
        <v>CUMPLE</v>
      </c>
    </row>
    <row r="72" spans="1:37" ht="16.5" x14ac:dyDescent="0.25">
      <c r="A72" s="77" t="s">
        <v>87</v>
      </c>
      <c r="B72" s="78"/>
      <c r="C72" s="78"/>
      <c r="D72" s="79"/>
      <c r="E72" s="80"/>
      <c r="F72" s="81"/>
      <c r="G72" s="80"/>
      <c r="H72" s="81"/>
      <c r="I72" s="80"/>
      <c r="J72" s="81"/>
      <c r="K72" s="80"/>
      <c r="L72" s="81"/>
      <c r="M72" s="80"/>
      <c r="N72" s="93"/>
      <c r="O72" s="91" t="s">
        <v>11</v>
      </c>
      <c r="P72" s="95" t="s">
        <v>12</v>
      </c>
      <c r="Q72" s="91" t="s">
        <v>11</v>
      </c>
      <c r="R72" s="92" t="s">
        <v>12</v>
      </c>
      <c r="S72" s="102" t="s">
        <v>197</v>
      </c>
      <c r="T72" s="91" t="s">
        <v>11</v>
      </c>
      <c r="U72" s="92" t="s">
        <v>12</v>
      </c>
      <c r="V72" s="102" t="s">
        <v>197</v>
      </c>
      <c r="W72" s="91" t="s">
        <v>11</v>
      </c>
      <c r="X72" s="92" t="s">
        <v>12</v>
      </c>
      <c r="Y72" s="102" t="s">
        <v>197</v>
      </c>
      <c r="Z72" s="98" t="s">
        <v>202</v>
      </c>
      <c r="AA72" s="98"/>
      <c r="AB72" s="102" t="s">
        <v>197</v>
      </c>
      <c r="AC72" s="98" t="s">
        <v>202</v>
      </c>
      <c r="AD72" s="98"/>
      <c r="AE72" s="102" t="s">
        <v>197</v>
      </c>
      <c r="AF72" s="98" t="s">
        <v>202</v>
      </c>
      <c r="AG72" s="98"/>
      <c r="AH72" s="102" t="s">
        <v>197</v>
      </c>
      <c r="AI72" s="98" t="s">
        <v>202</v>
      </c>
      <c r="AJ72" s="98"/>
      <c r="AK72" s="102" t="s">
        <v>197</v>
      </c>
    </row>
    <row r="73" spans="1:37" ht="30" customHeight="1" x14ac:dyDescent="0.25">
      <c r="A73" s="1" t="s">
        <v>7</v>
      </c>
      <c r="B73" s="2" t="s">
        <v>8</v>
      </c>
      <c r="C73" s="3" t="s">
        <v>66</v>
      </c>
      <c r="D73" s="4" t="s">
        <v>10</v>
      </c>
      <c r="E73" s="5" t="s">
        <v>11</v>
      </c>
      <c r="F73" s="6" t="s">
        <v>12</v>
      </c>
      <c r="G73" s="5" t="s">
        <v>11</v>
      </c>
      <c r="H73" s="6" t="s">
        <v>12</v>
      </c>
      <c r="I73" s="5" t="s">
        <v>11</v>
      </c>
      <c r="J73" s="6" t="s">
        <v>12</v>
      </c>
      <c r="K73" s="5" t="s">
        <v>11</v>
      </c>
      <c r="L73" s="6" t="s">
        <v>12</v>
      </c>
      <c r="M73" s="5" t="s">
        <v>11</v>
      </c>
      <c r="N73" s="53" t="s">
        <v>12</v>
      </c>
      <c r="O73" s="91"/>
      <c r="P73" s="95"/>
      <c r="Q73" s="91"/>
      <c r="R73" s="92"/>
      <c r="S73" s="102"/>
      <c r="T73" s="91"/>
      <c r="U73" s="92"/>
      <c r="V73" s="102"/>
      <c r="W73" s="91"/>
      <c r="X73" s="92"/>
      <c r="Y73" s="102"/>
      <c r="Z73" s="59" t="s">
        <v>11</v>
      </c>
      <c r="AA73" s="59" t="s">
        <v>12</v>
      </c>
      <c r="AB73" s="102"/>
      <c r="AC73" s="59" t="s">
        <v>11</v>
      </c>
      <c r="AD73" s="59" t="s">
        <v>12</v>
      </c>
      <c r="AE73" s="102"/>
      <c r="AF73" s="59" t="s">
        <v>11</v>
      </c>
      <c r="AG73" s="59" t="s">
        <v>12</v>
      </c>
      <c r="AH73" s="102"/>
      <c r="AI73" s="59" t="s">
        <v>11</v>
      </c>
      <c r="AJ73" s="59" t="s">
        <v>12</v>
      </c>
      <c r="AK73" s="102"/>
    </row>
    <row r="74" spans="1:37" x14ac:dyDescent="0.25">
      <c r="A74" s="1">
        <v>1</v>
      </c>
      <c r="B74" s="2" t="s">
        <v>13</v>
      </c>
      <c r="C74" s="2"/>
      <c r="D74" s="7"/>
      <c r="E74" s="8"/>
      <c r="F74" s="9"/>
      <c r="G74" s="8"/>
      <c r="H74" s="9"/>
      <c r="I74" s="8"/>
      <c r="J74" s="9"/>
      <c r="K74" s="8"/>
      <c r="L74" s="9"/>
      <c r="M74" s="8"/>
      <c r="N74" s="9"/>
      <c r="O74" s="8"/>
      <c r="P74" s="54"/>
      <c r="Q74" s="103"/>
      <c r="R74" s="103"/>
      <c r="S74" s="103"/>
      <c r="T74" s="103"/>
      <c r="U74" s="103"/>
      <c r="V74" s="103"/>
      <c r="W74" s="103"/>
      <c r="X74" s="103"/>
      <c r="Y74" s="103"/>
      <c r="Z74" s="103"/>
      <c r="AA74" s="103"/>
      <c r="AB74" s="103"/>
      <c r="AC74" s="103"/>
      <c r="AD74" s="103"/>
      <c r="AE74" s="103"/>
      <c r="AF74" s="104"/>
      <c r="AG74" s="104"/>
      <c r="AH74" s="103"/>
      <c r="AI74" s="103"/>
      <c r="AJ74" s="103"/>
      <c r="AK74" s="103"/>
    </row>
    <row r="75" spans="1:37" x14ac:dyDescent="0.25">
      <c r="A75" s="10" t="s">
        <v>14</v>
      </c>
      <c r="B75" s="11" t="s">
        <v>15</v>
      </c>
      <c r="C75" s="12" t="s">
        <v>16</v>
      </c>
      <c r="D75" s="13">
        <v>29.77</v>
      </c>
      <c r="E75" s="14">
        <v>42000</v>
      </c>
      <c r="F75" s="15">
        <f>+D75*E75</f>
        <v>1250340</v>
      </c>
      <c r="G75" s="14">
        <v>18000</v>
      </c>
      <c r="H75" s="15">
        <f>+D75*G75</f>
        <v>535860</v>
      </c>
      <c r="I75" s="14">
        <v>17500</v>
      </c>
      <c r="J75" s="15">
        <f>+D75*I75</f>
        <v>520975</v>
      </c>
      <c r="K75" s="14">
        <v>12500</v>
      </c>
      <c r="L75" s="15">
        <f>+D75*K75</f>
        <v>372125</v>
      </c>
      <c r="M75" s="14">
        <v>2800</v>
      </c>
      <c r="N75" s="15">
        <f>+D75*M75</f>
        <v>83356</v>
      </c>
      <c r="O75" s="14">
        <v>16000</v>
      </c>
      <c r="P75" s="55">
        <f>+D75*O75</f>
        <v>476320</v>
      </c>
      <c r="Q75" s="63">
        <v>16000</v>
      </c>
      <c r="R75" s="63">
        <v>476320</v>
      </c>
      <c r="S75" s="60" t="str">
        <f>IF(R75&lt;=P75,"CUMPLE","NO CUMPLE")</f>
        <v>CUMPLE</v>
      </c>
      <c r="T75" s="63">
        <v>15657</v>
      </c>
      <c r="U75" s="63">
        <v>466108.89</v>
      </c>
      <c r="V75" s="60" t="str">
        <f>IF(U75&lt;=P75,"CUMPLE","NO CUMPLE")</f>
        <v>CUMPLE</v>
      </c>
      <c r="W75" s="63">
        <v>15664</v>
      </c>
      <c r="X75" s="63">
        <v>466317.27999999997</v>
      </c>
      <c r="Y75" s="60" t="str">
        <f>IF(X75&lt;=P75,"CUMPLE","NO CUMPLE")</f>
        <v>CUMPLE</v>
      </c>
      <c r="Z75" s="104">
        <v>15760</v>
      </c>
      <c r="AA75" s="104">
        <v>469175.2</v>
      </c>
      <c r="AB75" s="60" t="str">
        <f>IF(AA75&lt;=P75,"CUMPLE","NO CUMPLE")</f>
        <v>CUMPLE</v>
      </c>
      <c r="AC75" s="111">
        <v>15520</v>
      </c>
      <c r="AD75" s="111">
        <v>462030</v>
      </c>
      <c r="AE75" s="60" t="str">
        <f>IF(AD75&lt;=P75,"CUMPLE","NO CUMPLE")</f>
        <v>CUMPLE</v>
      </c>
      <c r="AF75" s="104">
        <v>15000</v>
      </c>
      <c r="AG75" s="104">
        <v>446550</v>
      </c>
      <c r="AH75" s="60" t="str">
        <f t="shared" ref="AH75:AH86" si="29">IF(AG75&lt;=P75,"CUMPLE","NO CUMPLE")</f>
        <v>CUMPLE</v>
      </c>
      <c r="AI75" s="104">
        <v>15704</v>
      </c>
      <c r="AJ75" s="104">
        <v>467508.08</v>
      </c>
      <c r="AK75" s="60" t="str">
        <f t="shared" ref="AK75:AK86" si="30">IF(AJ75&lt;=P75,"CUMPLE","NO CUMPLE")</f>
        <v>CUMPLE</v>
      </c>
    </row>
    <row r="76" spans="1:37" x14ac:dyDescent="0.25">
      <c r="A76" s="1">
        <v>2</v>
      </c>
      <c r="B76" s="16" t="s">
        <v>29</v>
      </c>
      <c r="C76" s="16"/>
      <c r="D76" s="17"/>
      <c r="E76" s="14"/>
      <c r="F76" s="15"/>
      <c r="G76" s="14"/>
      <c r="H76" s="15"/>
      <c r="I76" s="14"/>
      <c r="J76" s="15"/>
      <c r="K76" s="14"/>
      <c r="L76" s="15"/>
      <c r="M76" s="14"/>
      <c r="N76" s="15"/>
      <c r="O76" s="14"/>
      <c r="P76" s="55"/>
      <c r="Q76" s="118"/>
      <c r="R76" s="118"/>
      <c r="S76" s="65" t="str">
        <f t="shared" ref="S76:S86" si="31">IF(R76&lt;=P76,"CUMPLE","NO CUMPLE")</f>
        <v>CUMPLE</v>
      </c>
      <c r="T76" s="118"/>
      <c r="U76" s="118"/>
      <c r="V76" s="65" t="str">
        <f t="shared" ref="V76:V86" si="32">IF(U76&lt;=P76,"CUMPLE","NO CUMPLE")</f>
        <v>CUMPLE</v>
      </c>
      <c r="W76" s="118"/>
      <c r="X76" s="118"/>
      <c r="Y76" s="65"/>
      <c r="Z76" s="106"/>
      <c r="AA76" s="106"/>
      <c r="AB76" s="65" t="str">
        <f t="shared" ref="AB76:AB86" si="33">IF(AA76&lt;=P76,"CUMPLE","NO CUMPLE")</f>
        <v>CUMPLE</v>
      </c>
      <c r="AC76" s="117"/>
      <c r="AD76" s="117"/>
      <c r="AE76" s="65" t="str">
        <f t="shared" ref="AE76:AE86" si="34">IF(AD76&lt;=P76,"CUMPLE","NO CUMPLE")</f>
        <v>CUMPLE</v>
      </c>
      <c r="AF76" s="106"/>
      <c r="AG76" s="106"/>
      <c r="AH76" s="65" t="str">
        <f t="shared" si="29"/>
        <v>CUMPLE</v>
      </c>
      <c r="AI76" s="106">
        <v>0</v>
      </c>
      <c r="AJ76" s="106"/>
      <c r="AK76" s="65" t="str">
        <f t="shared" si="30"/>
        <v>CUMPLE</v>
      </c>
    </row>
    <row r="77" spans="1:37" ht="27" x14ac:dyDescent="0.25">
      <c r="A77" s="10" t="s">
        <v>18</v>
      </c>
      <c r="B77" s="18" t="s">
        <v>31</v>
      </c>
      <c r="C77" s="12" t="s">
        <v>32</v>
      </c>
      <c r="D77" s="13">
        <v>3</v>
      </c>
      <c r="E77" s="14">
        <v>470000</v>
      </c>
      <c r="F77" s="15">
        <f>+D77*E77</f>
        <v>1410000</v>
      </c>
      <c r="G77" s="14">
        <v>85000</v>
      </c>
      <c r="H77" s="15">
        <f>+D77*G77</f>
        <v>255000</v>
      </c>
      <c r="I77" s="14">
        <v>72500</v>
      </c>
      <c r="J77" s="15">
        <f>+D77*I77</f>
        <v>217500</v>
      </c>
      <c r="K77" s="14">
        <v>70000</v>
      </c>
      <c r="L77" s="15">
        <f>+D77*K77</f>
        <v>210000</v>
      </c>
      <c r="M77" s="14">
        <v>480000</v>
      </c>
      <c r="N77" s="15">
        <f>+D77*M77</f>
        <v>1440000</v>
      </c>
      <c r="O77" s="14">
        <f>ROUND(((E77+G77+I77+K77+M77)/5),0)</f>
        <v>235500</v>
      </c>
      <c r="P77" s="55">
        <f>+D77*O77</f>
        <v>706500</v>
      </c>
      <c r="Q77" s="63">
        <v>235500</v>
      </c>
      <c r="R77" s="63">
        <v>706500</v>
      </c>
      <c r="S77" s="60" t="str">
        <f t="shared" si="31"/>
        <v>CUMPLE</v>
      </c>
      <c r="T77" s="63">
        <v>230453</v>
      </c>
      <c r="U77" s="63">
        <v>691359</v>
      </c>
      <c r="V77" s="60" t="str">
        <f t="shared" si="32"/>
        <v>CUMPLE</v>
      </c>
      <c r="W77" s="63">
        <v>230554.5</v>
      </c>
      <c r="X77" s="63">
        <v>691663.5</v>
      </c>
      <c r="Y77" s="60" t="str">
        <f t="shared" ref="Y76:Y86" si="35">IF(X77&lt;=P77,"CUMPLE","NO CUMPLE")</f>
        <v>CUMPLE</v>
      </c>
      <c r="Z77" s="104">
        <v>231968</v>
      </c>
      <c r="AA77" s="104">
        <v>695904</v>
      </c>
      <c r="AB77" s="60" t="str">
        <f t="shared" si="33"/>
        <v>CUMPLE</v>
      </c>
      <c r="AC77" s="111">
        <v>228435</v>
      </c>
      <c r="AD77" s="111">
        <v>685305</v>
      </c>
      <c r="AE77" s="60" t="str">
        <f>IF(AD77&lt;=P77,"CUMPLE","NO CUMPLE")</f>
        <v>CUMPLE</v>
      </c>
      <c r="AF77" s="104">
        <v>235500</v>
      </c>
      <c r="AG77" s="104">
        <v>706500</v>
      </c>
      <c r="AH77" s="60" t="str">
        <f t="shared" si="29"/>
        <v>CUMPLE</v>
      </c>
      <c r="AI77" s="104">
        <v>231143</v>
      </c>
      <c r="AJ77" s="104">
        <v>693429</v>
      </c>
      <c r="AK77" s="60" t="str">
        <f t="shared" si="30"/>
        <v>CUMPLE</v>
      </c>
    </row>
    <row r="78" spans="1:37" ht="256.5" x14ac:dyDescent="0.25">
      <c r="A78" s="10" t="s">
        <v>20</v>
      </c>
      <c r="B78" s="18" t="s">
        <v>88</v>
      </c>
      <c r="C78" s="12" t="s">
        <v>32</v>
      </c>
      <c r="D78" s="13">
        <v>2</v>
      </c>
      <c r="E78" s="14">
        <v>2100000</v>
      </c>
      <c r="F78" s="15">
        <f>+D78*E78</f>
        <v>4200000</v>
      </c>
      <c r="G78" s="14">
        <v>2400000</v>
      </c>
      <c r="H78" s="15">
        <f>+D78*G78</f>
        <v>4800000</v>
      </c>
      <c r="I78" s="14">
        <v>1980000</v>
      </c>
      <c r="J78" s="15">
        <f>+D78*I78</f>
        <v>3960000</v>
      </c>
      <c r="K78" s="14">
        <v>1950000</v>
      </c>
      <c r="L78" s="15">
        <f>+D78*K78</f>
        <v>3900000</v>
      </c>
      <c r="M78" s="14">
        <v>2500000</v>
      </c>
      <c r="N78" s="15">
        <f>+D78*M78</f>
        <v>5000000</v>
      </c>
      <c r="O78" s="14">
        <v>1940000</v>
      </c>
      <c r="P78" s="55">
        <f>+D78*O78</f>
        <v>3880000</v>
      </c>
      <c r="Q78" s="63">
        <v>1940000</v>
      </c>
      <c r="R78" s="63">
        <v>3880000</v>
      </c>
      <c r="S78" s="60" t="str">
        <f t="shared" si="31"/>
        <v>CUMPLE</v>
      </c>
      <c r="T78" s="63">
        <v>1898426</v>
      </c>
      <c r="U78" s="63">
        <v>3796852</v>
      </c>
      <c r="V78" s="60" t="str">
        <f t="shared" si="32"/>
        <v>CUMPLE</v>
      </c>
      <c r="W78" s="63">
        <v>1899260</v>
      </c>
      <c r="X78" s="63">
        <v>3798520</v>
      </c>
      <c r="Y78" s="60" t="str">
        <f t="shared" si="35"/>
        <v>CUMPLE</v>
      </c>
      <c r="Z78" s="104">
        <v>1910900</v>
      </c>
      <c r="AA78" s="104">
        <v>3821800</v>
      </c>
      <c r="AB78" s="60" t="str">
        <f t="shared" si="33"/>
        <v>CUMPLE</v>
      </c>
      <c r="AC78" s="111">
        <v>1881800</v>
      </c>
      <c r="AD78" s="111">
        <v>3763600</v>
      </c>
      <c r="AE78" s="60" t="str">
        <f>IF(AD78&lt;=P78,"CUMPLE","NO CUMPLE")</f>
        <v>CUMPLE</v>
      </c>
      <c r="AF78" s="104">
        <v>1940000</v>
      </c>
      <c r="AG78" s="104">
        <v>3880000</v>
      </c>
      <c r="AH78" s="60" t="str">
        <f t="shared" si="29"/>
        <v>CUMPLE</v>
      </c>
      <c r="AI78" s="104">
        <v>1904110</v>
      </c>
      <c r="AJ78" s="104">
        <v>3808220</v>
      </c>
      <c r="AK78" s="60" t="str">
        <f t="shared" si="30"/>
        <v>CUMPLE</v>
      </c>
    </row>
    <row r="79" spans="1:37" ht="40.5" x14ac:dyDescent="0.25">
      <c r="A79" s="10" t="s">
        <v>81</v>
      </c>
      <c r="B79" s="18" t="s">
        <v>89</v>
      </c>
      <c r="C79" s="12" t="s">
        <v>32</v>
      </c>
      <c r="D79" s="13">
        <v>1</v>
      </c>
      <c r="E79" s="14">
        <v>1880000</v>
      </c>
      <c r="F79" s="15">
        <f>+D79*E79</f>
        <v>1880000</v>
      </c>
      <c r="G79" s="14">
        <v>1680000</v>
      </c>
      <c r="H79" s="15">
        <f>+D79*G79</f>
        <v>1680000</v>
      </c>
      <c r="I79" s="14">
        <v>1780000</v>
      </c>
      <c r="J79" s="15">
        <f>+D79*I79</f>
        <v>1780000</v>
      </c>
      <c r="K79" s="14">
        <v>1830000</v>
      </c>
      <c r="L79" s="15">
        <f>+D79*K79</f>
        <v>1830000</v>
      </c>
      <c r="M79" s="14">
        <v>4200000</v>
      </c>
      <c r="N79" s="15">
        <f>+D79*M79</f>
        <v>4200000</v>
      </c>
      <c r="O79" s="14">
        <f>ROUND(((G79+I79)/2),0)</f>
        <v>1730000</v>
      </c>
      <c r="P79" s="55">
        <f>+D79*O79</f>
        <v>1730000</v>
      </c>
      <c r="Q79" s="63">
        <v>1730000</v>
      </c>
      <c r="R79" s="63">
        <v>1730000</v>
      </c>
      <c r="S79" s="60" t="str">
        <f t="shared" si="31"/>
        <v>CUMPLE</v>
      </c>
      <c r="T79" s="63">
        <v>1692926</v>
      </c>
      <c r="U79" s="63">
        <v>1692926</v>
      </c>
      <c r="V79" s="60" t="str">
        <f t="shared" si="32"/>
        <v>CUMPLE</v>
      </c>
      <c r="W79" s="63">
        <v>1693670</v>
      </c>
      <c r="X79" s="63">
        <v>1693670</v>
      </c>
      <c r="Y79" s="60" t="str">
        <f t="shared" si="35"/>
        <v>CUMPLE</v>
      </c>
      <c r="Z79" s="104">
        <v>1704050</v>
      </c>
      <c r="AA79" s="104">
        <v>1704050</v>
      </c>
      <c r="AB79" s="60" t="str">
        <f t="shared" si="33"/>
        <v>CUMPLE</v>
      </c>
      <c r="AC79" s="111">
        <v>1678100</v>
      </c>
      <c r="AD79" s="111">
        <v>1678100</v>
      </c>
      <c r="AE79" s="60" t="str">
        <f t="shared" si="34"/>
        <v>CUMPLE</v>
      </c>
      <c r="AF79" s="104">
        <v>1730000</v>
      </c>
      <c r="AG79" s="104">
        <v>1730000</v>
      </c>
      <c r="AH79" s="60" t="str">
        <f t="shared" si="29"/>
        <v>CUMPLE</v>
      </c>
      <c r="AI79" s="104">
        <v>1697995</v>
      </c>
      <c r="AJ79" s="104">
        <v>1697995</v>
      </c>
      <c r="AK79" s="60" t="str">
        <f t="shared" si="30"/>
        <v>CUMPLE</v>
      </c>
    </row>
    <row r="80" spans="1:37" x14ac:dyDescent="0.25">
      <c r="A80" s="1">
        <v>3</v>
      </c>
      <c r="B80" s="16" t="s">
        <v>47</v>
      </c>
      <c r="C80" s="16"/>
      <c r="D80" s="17"/>
      <c r="E80" s="14"/>
      <c r="F80" s="15"/>
      <c r="G80" s="14"/>
      <c r="H80" s="15"/>
      <c r="I80" s="14"/>
      <c r="J80" s="15"/>
      <c r="K80" s="14"/>
      <c r="L80" s="15"/>
      <c r="M80" s="14"/>
      <c r="N80" s="15"/>
      <c r="O80" s="14"/>
      <c r="P80" s="55"/>
      <c r="Q80" s="118"/>
      <c r="R80" s="118"/>
      <c r="S80" s="65" t="str">
        <f t="shared" si="31"/>
        <v>CUMPLE</v>
      </c>
      <c r="T80" s="118"/>
      <c r="U80" s="118"/>
      <c r="V80" s="65" t="str">
        <f t="shared" si="32"/>
        <v>CUMPLE</v>
      </c>
      <c r="W80" s="118"/>
      <c r="X80" s="118"/>
      <c r="Y80" s="65"/>
      <c r="Z80" s="106"/>
      <c r="AA80" s="106"/>
      <c r="AB80" s="65" t="str">
        <f t="shared" si="33"/>
        <v>CUMPLE</v>
      </c>
      <c r="AC80" s="119"/>
      <c r="AD80" s="119"/>
      <c r="AE80" s="117"/>
      <c r="AF80" s="106"/>
      <c r="AG80" s="106"/>
      <c r="AH80" s="65" t="str">
        <f t="shared" si="29"/>
        <v>CUMPLE</v>
      </c>
      <c r="AI80" s="106">
        <v>0</v>
      </c>
      <c r="AJ80" s="106"/>
      <c r="AK80" s="65" t="str">
        <f t="shared" si="30"/>
        <v>CUMPLE</v>
      </c>
    </row>
    <row r="81" spans="1:37" x14ac:dyDescent="0.25">
      <c r="A81" s="10" t="s">
        <v>23</v>
      </c>
      <c r="B81" s="18" t="s">
        <v>90</v>
      </c>
      <c r="C81" s="12" t="s">
        <v>32</v>
      </c>
      <c r="D81" s="13">
        <v>8</v>
      </c>
      <c r="E81" s="14">
        <v>110000</v>
      </c>
      <c r="F81" s="15">
        <f>+D81*E81</f>
        <v>880000</v>
      </c>
      <c r="G81" s="14">
        <v>415000</v>
      </c>
      <c r="H81" s="15">
        <f>+D81*G81</f>
        <v>3320000</v>
      </c>
      <c r="I81" s="14">
        <v>147500</v>
      </c>
      <c r="J81" s="15">
        <f>+D81*I81</f>
        <v>1180000</v>
      </c>
      <c r="K81" s="14">
        <v>147500</v>
      </c>
      <c r="L81" s="15">
        <f>+D81*K81</f>
        <v>1180000</v>
      </c>
      <c r="M81" s="14">
        <v>72000</v>
      </c>
      <c r="N81" s="15">
        <f>+D81*M81</f>
        <v>576000</v>
      </c>
      <c r="O81" s="14">
        <f>ROUND(((E81+I81+K81)/3),0)</f>
        <v>135000</v>
      </c>
      <c r="P81" s="55">
        <f>+D81*O81</f>
        <v>1080000</v>
      </c>
      <c r="Q81" s="63">
        <v>135000</v>
      </c>
      <c r="R81" s="63">
        <v>1080000</v>
      </c>
      <c r="S81" s="60" t="str">
        <f t="shared" si="31"/>
        <v>CUMPLE</v>
      </c>
      <c r="T81" s="63">
        <v>132107</v>
      </c>
      <c r="U81" s="63">
        <v>1056856</v>
      </c>
      <c r="V81" s="60" t="str">
        <f t="shared" si="32"/>
        <v>CUMPLE</v>
      </c>
      <c r="W81" s="63">
        <v>132165</v>
      </c>
      <c r="X81" s="63">
        <v>1057320</v>
      </c>
      <c r="Y81" s="60" t="str">
        <f t="shared" si="35"/>
        <v>CUMPLE</v>
      </c>
      <c r="Z81" s="104">
        <v>132975</v>
      </c>
      <c r="AA81" s="104">
        <v>1063800</v>
      </c>
      <c r="AB81" s="60" t="str">
        <f t="shared" si="33"/>
        <v>CUMPLE</v>
      </c>
      <c r="AC81" s="111">
        <v>130950</v>
      </c>
      <c r="AD81" s="111">
        <v>1047600</v>
      </c>
      <c r="AE81" s="60" t="str">
        <f t="shared" si="34"/>
        <v>CUMPLE</v>
      </c>
      <c r="AF81" s="104">
        <v>119000</v>
      </c>
      <c r="AG81" s="104">
        <v>952000</v>
      </c>
      <c r="AH81" s="60" t="str">
        <f t="shared" si="29"/>
        <v>CUMPLE</v>
      </c>
      <c r="AI81" s="104">
        <v>132503</v>
      </c>
      <c r="AJ81" s="104">
        <v>1060024</v>
      </c>
      <c r="AK81" s="60" t="str">
        <f t="shared" si="30"/>
        <v>CUMPLE</v>
      </c>
    </row>
    <row r="82" spans="1:37" x14ac:dyDescent="0.25">
      <c r="A82" s="10">
        <v>4</v>
      </c>
      <c r="B82" s="16" t="s">
        <v>61</v>
      </c>
      <c r="C82" s="12"/>
      <c r="D82" s="13"/>
      <c r="E82" s="14"/>
      <c r="F82" s="15"/>
      <c r="G82" s="14"/>
      <c r="H82" s="15"/>
      <c r="I82" s="14"/>
      <c r="J82" s="15"/>
      <c r="K82" s="14"/>
      <c r="L82" s="15"/>
      <c r="M82" s="14"/>
      <c r="N82" s="15"/>
      <c r="O82" s="14"/>
      <c r="P82" s="55"/>
      <c r="Q82" s="118"/>
      <c r="R82" s="118"/>
      <c r="S82" s="65" t="str">
        <f t="shared" si="31"/>
        <v>CUMPLE</v>
      </c>
      <c r="T82" s="118"/>
      <c r="U82" s="118"/>
      <c r="V82" s="65" t="str">
        <f t="shared" si="32"/>
        <v>CUMPLE</v>
      </c>
      <c r="W82" s="118"/>
      <c r="X82" s="118"/>
      <c r="Y82" s="65"/>
      <c r="Z82" s="106"/>
      <c r="AA82" s="106"/>
      <c r="AB82" s="65" t="str">
        <f t="shared" si="33"/>
        <v>CUMPLE</v>
      </c>
      <c r="AC82" s="119"/>
      <c r="AD82" s="119"/>
      <c r="AE82" s="117"/>
      <c r="AF82" s="106"/>
      <c r="AG82" s="106"/>
      <c r="AH82" s="65" t="str">
        <f t="shared" si="29"/>
        <v>CUMPLE</v>
      </c>
      <c r="AI82" s="106">
        <v>0</v>
      </c>
      <c r="AJ82" s="106"/>
      <c r="AK82" s="65" t="str">
        <f t="shared" si="30"/>
        <v>CUMPLE</v>
      </c>
    </row>
    <row r="83" spans="1:37" x14ac:dyDescent="0.25">
      <c r="A83" s="10" t="s">
        <v>30</v>
      </c>
      <c r="B83" s="18" t="s">
        <v>73</v>
      </c>
      <c r="C83" s="12" t="s">
        <v>16</v>
      </c>
      <c r="D83" s="13">
        <v>70</v>
      </c>
      <c r="E83" s="14">
        <v>65000</v>
      </c>
      <c r="F83" s="15">
        <f>+D83*E83</f>
        <v>4550000</v>
      </c>
      <c r="G83" s="14">
        <v>43000</v>
      </c>
      <c r="H83" s="15">
        <f>+D83*G83</f>
        <v>3010000</v>
      </c>
      <c r="I83" s="14">
        <v>45500</v>
      </c>
      <c r="J83" s="15">
        <f>+D83*I83</f>
        <v>3185000</v>
      </c>
      <c r="K83" s="14">
        <v>45500</v>
      </c>
      <c r="L83" s="15">
        <f>+D83*K83</f>
        <v>3185000</v>
      </c>
      <c r="M83" s="14">
        <v>42000</v>
      </c>
      <c r="N83" s="15">
        <f>+D83*M83</f>
        <v>2940000</v>
      </c>
      <c r="O83" s="14">
        <v>42500</v>
      </c>
      <c r="P83" s="55">
        <f>+D83*O83</f>
        <v>2975000</v>
      </c>
      <c r="Q83" s="63">
        <v>42500</v>
      </c>
      <c r="R83" s="63">
        <v>2975000</v>
      </c>
      <c r="S83" s="60" t="str">
        <f t="shared" si="31"/>
        <v>CUMPLE</v>
      </c>
      <c r="T83" s="63">
        <v>41589</v>
      </c>
      <c r="U83" s="63">
        <v>2911230</v>
      </c>
      <c r="V83" s="60" t="str">
        <f t="shared" si="32"/>
        <v>CUMPLE</v>
      </c>
      <c r="W83" s="63">
        <v>41607.5</v>
      </c>
      <c r="X83" s="63">
        <v>2912525</v>
      </c>
      <c r="Y83" s="60" t="str">
        <f t="shared" si="35"/>
        <v>CUMPLE</v>
      </c>
      <c r="Z83" s="104">
        <v>41863</v>
      </c>
      <c r="AA83" s="104">
        <v>2930410</v>
      </c>
      <c r="AB83" s="60" t="str">
        <f t="shared" si="33"/>
        <v>CUMPLE</v>
      </c>
      <c r="AC83" s="111">
        <v>41225</v>
      </c>
      <c r="AD83" s="111">
        <v>2885750</v>
      </c>
      <c r="AE83" s="60" t="str">
        <f t="shared" si="34"/>
        <v>CUMPLE</v>
      </c>
      <c r="AF83" s="104">
        <v>40000</v>
      </c>
      <c r="AG83" s="104">
        <v>2800000</v>
      </c>
      <c r="AH83" s="60" t="str">
        <f t="shared" si="29"/>
        <v>CUMPLE</v>
      </c>
      <c r="AI83" s="104">
        <v>41714</v>
      </c>
      <c r="AJ83" s="104">
        <v>2919980</v>
      </c>
      <c r="AK83" s="60" t="str">
        <f t="shared" si="30"/>
        <v>CUMPLE</v>
      </c>
    </row>
    <row r="84" spans="1:37" x14ac:dyDescent="0.25">
      <c r="A84" s="1">
        <v>5</v>
      </c>
      <c r="B84" s="16" t="s">
        <v>50</v>
      </c>
      <c r="C84" s="16"/>
      <c r="D84" s="17"/>
      <c r="E84" s="14"/>
      <c r="F84" s="15"/>
      <c r="G84" s="14"/>
      <c r="H84" s="15"/>
      <c r="I84" s="14"/>
      <c r="J84" s="15"/>
      <c r="K84" s="14"/>
      <c r="L84" s="15"/>
      <c r="M84" s="14"/>
      <c r="N84" s="15"/>
      <c r="O84" s="14"/>
      <c r="P84" s="55"/>
      <c r="Q84" s="118"/>
      <c r="R84" s="118"/>
      <c r="S84" s="65" t="str">
        <f t="shared" si="31"/>
        <v>CUMPLE</v>
      </c>
      <c r="T84" s="118"/>
      <c r="U84" s="118"/>
      <c r="V84" s="65" t="str">
        <f t="shared" si="32"/>
        <v>CUMPLE</v>
      </c>
      <c r="W84" s="118"/>
      <c r="X84" s="118"/>
      <c r="Y84" s="65"/>
      <c r="Z84" s="106"/>
      <c r="AA84" s="106"/>
      <c r="AB84" s="65" t="str">
        <f t="shared" si="33"/>
        <v>CUMPLE</v>
      </c>
      <c r="AC84" s="119"/>
      <c r="AD84" s="119"/>
      <c r="AE84" s="117"/>
      <c r="AF84" s="106"/>
      <c r="AG84" s="106"/>
      <c r="AH84" s="65" t="str">
        <f t="shared" si="29"/>
        <v>CUMPLE</v>
      </c>
      <c r="AI84" s="106">
        <v>0</v>
      </c>
      <c r="AJ84" s="106"/>
      <c r="AK84" s="65" t="str">
        <f t="shared" si="30"/>
        <v>CUMPLE</v>
      </c>
    </row>
    <row r="85" spans="1:37" x14ac:dyDescent="0.25">
      <c r="A85" s="10" t="s">
        <v>38</v>
      </c>
      <c r="B85" s="18" t="s">
        <v>91</v>
      </c>
      <c r="C85" s="12" t="s">
        <v>16</v>
      </c>
      <c r="D85" s="13">
        <v>29.77</v>
      </c>
      <c r="E85" s="14">
        <v>89000</v>
      </c>
      <c r="F85" s="15">
        <f>+D85*E85</f>
        <v>2649530</v>
      </c>
      <c r="G85" s="14">
        <v>83000</v>
      </c>
      <c r="H85" s="15">
        <f>+D85*G85</f>
        <v>2470910</v>
      </c>
      <c r="I85" s="14">
        <v>90500</v>
      </c>
      <c r="J85" s="15">
        <f>+D85*I85</f>
        <v>2694185</v>
      </c>
      <c r="K85" s="14">
        <v>90500</v>
      </c>
      <c r="L85" s="15">
        <f>+D85*K85</f>
        <v>2694185</v>
      </c>
      <c r="M85" s="14">
        <v>88000</v>
      </c>
      <c r="N85" s="15">
        <f>+D85*M85</f>
        <v>2619760</v>
      </c>
      <c r="O85" s="14">
        <f>ROUND(((E85+G85+I85+K85+M85)/5),0)</f>
        <v>88200</v>
      </c>
      <c r="P85" s="55">
        <f>+D85*O85</f>
        <v>2625714</v>
      </c>
      <c r="Q85" s="63">
        <v>88200</v>
      </c>
      <c r="R85" s="63">
        <v>2625714</v>
      </c>
      <c r="S85" s="60" t="str">
        <f t="shared" si="31"/>
        <v>CUMPLE</v>
      </c>
      <c r="T85" s="63">
        <v>86310</v>
      </c>
      <c r="U85" s="63">
        <v>2569448.7000000002</v>
      </c>
      <c r="V85" s="60" t="str">
        <f t="shared" si="32"/>
        <v>CUMPLE</v>
      </c>
      <c r="W85" s="63">
        <v>86347.8</v>
      </c>
      <c r="X85" s="63">
        <v>2570574.0060000001</v>
      </c>
      <c r="Y85" s="60" t="str">
        <f t="shared" si="35"/>
        <v>CUMPLE</v>
      </c>
      <c r="Z85" s="104">
        <v>86877</v>
      </c>
      <c r="AA85" s="104">
        <v>2586328.29</v>
      </c>
      <c r="AB85" s="60" t="str">
        <f t="shared" si="33"/>
        <v>CUMPLE</v>
      </c>
      <c r="AC85" s="111">
        <v>85554</v>
      </c>
      <c r="AD85" s="111">
        <v>2546942</v>
      </c>
      <c r="AE85" s="60" t="str">
        <f t="shared" si="34"/>
        <v>CUMPLE</v>
      </c>
      <c r="AF85" s="104">
        <v>85000</v>
      </c>
      <c r="AG85" s="104">
        <v>2530450</v>
      </c>
      <c r="AH85" s="60" t="str">
        <f t="shared" si="29"/>
        <v>CUMPLE</v>
      </c>
      <c r="AI85" s="104">
        <v>86568</v>
      </c>
      <c r="AJ85" s="104">
        <v>2577129.36</v>
      </c>
      <c r="AK85" s="60" t="str">
        <f t="shared" si="30"/>
        <v>CUMPLE</v>
      </c>
    </row>
    <row r="86" spans="1:37" s="19" customFormat="1" ht="15.75" thickBot="1" x14ac:dyDescent="0.3">
      <c r="A86" s="120" t="s">
        <v>92</v>
      </c>
      <c r="B86" s="121"/>
      <c r="C86" s="121"/>
      <c r="D86" s="121"/>
      <c r="E86" s="136"/>
      <c r="F86" s="137">
        <f>SUM(F75:F85)</f>
        <v>16819870</v>
      </c>
      <c r="G86" s="136"/>
      <c r="H86" s="137">
        <f>SUM(H75:H85)</f>
        <v>16071770</v>
      </c>
      <c r="I86" s="136"/>
      <c r="J86" s="137">
        <f>SUM(J75:J85)</f>
        <v>13537660</v>
      </c>
      <c r="K86" s="136"/>
      <c r="L86" s="137">
        <f>SUM(L75:L85)</f>
        <v>13371310</v>
      </c>
      <c r="M86" s="136"/>
      <c r="N86" s="137">
        <f>SUM(N75:N85)</f>
        <v>16859116</v>
      </c>
      <c r="O86" s="122"/>
      <c r="P86" s="124">
        <f>SUM(P75:P85)</f>
        <v>13473534</v>
      </c>
      <c r="Q86" s="135"/>
      <c r="R86" s="135">
        <v>13473534</v>
      </c>
      <c r="S86" s="126" t="str">
        <f t="shared" si="31"/>
        <v>CUMPLE</v>
      </c>
      <c r="T86" s="127"/>
      <c r="U86" s="135">
        <f>+SUM(U74:U85)</f>
        <v>13184780.59</v>
      </c>
      <c r="V86" s="126" t="str">
        <f t="shared" si="32"/>
        <v>CUMPLE</v>
      </c>
      <c r="W86" s="135"/>
      <c r="X86" s="135">
        <v>13190589.786000002</v>
      </c>
      <c r="Y86" s="126" t="str">
        <f t="shared" si="35"/>
        <v>CUMPLE</v>
      </c>
      <c r="Z86" s="127"/>
      <c r="AA86" s="125">
        <v>13271467.489999998</v>
      </c>
      <c r="AB86" s="126" t="str">
        <f t="shared" si="33"/>
        <v>CUMPLE</v>
      </c>
      <c r="AC86" s="127"/>
      <c r="AD86" s="125">
        <v>13069327</v>
      </c>
      <c r="AE86" s="126" t="str">
        <f>IF(AD86&lt;=P86,"CUMPLE","NO CUMPLE")</f>
        <v>CUMPLE</v>
      </c>
      <c r="AF86" s="125"/>
      <c r="AG86" s="125">
        <v>13045500</v>
      </c>
      <c r="AH86" s="126" t="str">
        <f t="shared" si="29"/>
        <v>CUMPLE</v>
      </c>
      <c r="AI86" s="125"/>
      <c r="AJ86" s="125">
        <v>13224285.439999999</v>
      </c>
      <c r="AK86" s="126" t="str">
        <f>IF(AJ86&lt;=P86,"CUMPLE","NO CUMPLE")</f>
        <v>CUMPLE</v>
      </c>
    </row>
    <row r="87" spans="1:37" ht="24" customHeight="1" x14ac:dyDescent="0.25">
      <c r="A87" s="77" t="s">
        <v>93</v>
      </c>
      <c r="B87" s="78"/>
      <c r="C87" s="78"/>
      <c r="D87" s="79"/>
      <c r="E87" s="72"/>
      <c r="F87" s="73"/>
      <c r="G87" s="72"/>
      <c r="H87" s="73"/>
      <c r="I87" s="72"/>
      <c r="J87" s="73"/>
      <c r="K87" s="72"/>
      <c r="L87" s="73"/>
      <c r="M87" s="72"/>
      <c r="N87" s="94"/>
      <c r="O87" s="91" t="s">
        <v>11</v>
      </c>
      <c r="P87" s="95" t="s">
        <v>12</v>
      </c>
      <c r="Q87" s="91" t="s">
        <v>11</v>
      </c>
      <c r="R87" s="92" t="s">
        <v>12</v>
      </c>
      <c r="S87" s="102" t="s">
        <v>197</v>
      </c>
      <c r="T87" s="91" t="s">
        <v>11</v>
      </c>
      <c r="U87" s="92" t="s">
        <v>12</v>
      </c>
      <c r="V87" s="102" t="s">
        <v>197</v>
      </c>
      <c r="W87" s="91" t="s">
        <v>11</v>
      </c>
      <c r="X87" s="92" t="s">
        <v>12</v>
      </c>
      <c r="Y87" s="102" t="s">
        <v>197</v>
      </c>
      <c r="Z87" s="98" t="s">
        <v>202</v>
      </c>
      <c r="AA87" s="98"/>
      <c r="AB87" s="102" t="s">
        <v>197</v>
      </c>
      <c r="AC87" s="98" t="s">
        <v>202</v>
      </c>
      <c r="AD87" s="98"/>
      <c r="AE87" s="102" t="s">
        <v>197</v>
      </c>
      <c r="AF87" s="98" t="s">
        <v>202</v>
      </c>
      <c r="AG87" s="98"/>
      <c r="AH87" s="102" t="s">
        <v>197</v>
      </c>
      <c r="AI87" s="98" t="s">
        <v>202</v>
      </c>
      <c r="AJ87" s="98"/>
      <c r="AK87" s="102" t="s">
        <v>197</v>
      </c>
    </row>
    <row r="88" spans="1:37" ht="21" customHeight="1" x14ac:dyDescent="0.25">
      <c r="A88" s="1" t="s">
        <v>7</v>
      </c>
      <c r="B88" s="2" t="s">
        <v>8</v>
      </c>
      <c r="C88" s="3" t="s">
        <v>66</v>
      </c>
      <c r="D88" s="4" t="s">
        <v>10</v>
      </c>
      <c r="E88" s="5" t="s">
        <v>11</v>
      </c>
      <c r="F88" s="6" t="s">
        <v>12</v>
      </c>
      <c r="G88" s="5" t="s">
        <v>11</v>
      </c>
      <c r="H88" s="6" t="s">
        <v>12</v>
      </c>
      <c r="I88" s="5" t="s">
        <v>11</v>
      </c>
      <c r="J88" s="6" t="s">
        <v>12</v>
      </c>
      <c r="K88" s="5" t="s">
        <v>11</v>
      </c>
      <c r="L88" s="6" t="s">
        <v>12</v>
      </c>
      <c r="M88" s="5" t="s">
        <v>11</v>
      </c>
      <c r="N88" s="53" t="s">
        <v>12</v>
      </c>
      <c r="O88" s="91"/>
      <c r="P88" s="95"/>
      <c r="Q88" s="91"/>
      <c r="R88" s="92"/>
      <c r="S88" s="102"/>
      <c r="T88" s="91"/>
      <c r="U88" s="92"/>
      <c r="V88" s="102"/>
      <c r="W88" s="91"/>
      <c r="X88" s="92"/>
      <c r="Y88" s="102"/>
      <c r="Z88" s="59" t="s">
        <v>11</v>
      </c>
      <c r="AA88" s="59" t="s">
        <v>12</v>
      </c>
      <c r="AB88" s="102"/>
      <c r="AC88" s="59" t="s">
        <v>11</v>
      </c>
      <c r="AD88" s="59" t="s">
        <v>12</v>
      </c>
      <c r="AE88" s="102"/>
      <c r="AF88" s="59" t="s">
        <v>11</v>
      </c>
      <c r="AG88" s="59" t="s">
        <v>12</v>
      </c>
      <c r="AH88" s="102"/>
      <c r="AI88" s="59" t="s">
        <v>11</v>
      </c>
      <c r="AJ88" s="59" t="s">
        <v>12</v>
      </c>
      <c r="AK88" s="102"/>
    </row>
    <row r="89" spans="1:37" x14ac:dyDescent="0.25">
      <c r="A89" s="1">
        <v>1</v>
      </c>
      <c r="B89" s="2" t="s">
        <v>13</v>
      </c>
      <c r="C89" s="2"/>
      <c r="D89" s="7"/>
      <c r="E89" s="8"/>
      <c r="F89" s="9"/>
      <c r="G89" s="8"/>
      <c r="H89" s="9"/>
      <c r="I89" s="8"/>
      <c r="J89" s="9"/>
      <c r="K89" s="8"/>
      <c r="L89" s="9"/>
      <c r="M89" s="8"/>
      <c r="N89" s="9"/>
      <c r="O89" s="8"/>
      <c r="P89" s="54"/>
      <c r="Q89" s="118"/>
      <c r="R89" s="117"/>
      <c r="S89" s="117"/>
      <c r="T89" s="117"/>
      <c r="U89" s="117"/>
      <c r="V89" s="117"/>
      <c r="W89" s="117"/>
      <c r="X89" s="117"/>
      <c r="Y89" s="117"/>
      <c r="Z89" s="117"/>
      <c r="AA89" s="117"/>
      <c r="AB89" s="117"/>
      <c r="AC89" s="117"/>
      <c r="AD89" s="117"/>
      <c r="AE89" s="117"/>
      <c r="AF89" s="106"/>
      <c r="AG89" s="106"/>
      <c r="AH89" s="65" t="str">
        <f t="shared" ref="AH89:AH114" si="36">IF(AG89&lt;=P89,"CUMPLE","NO CUMPLE")</f>
        <v>CUMPLE</v>
      </c>
      <c r="AI89" s="117"/>
      <c r="AJ89" s="117"/>
      <c r="AK89" s="117"/>
    </row>
    <row r="90" spans="1:37" x14ac:dyDescent="0.25">
      <c r="A90" s="10" t="s">
        <v>14</v>
      </c>
      <c r="B90" s="11" t="s">
        <v>15</v>
      </c>
      <c r="C90" s="12" t="s">
        <v>16</v>
      </c>
      <c r="D90" s="13">
        <v>191.7</v>
      </c>
      <c r="E90" s="14">
        <v>42000</v>
      </c>
      <c r="F90" s="15">
        <f>+D90*E90</f>
        <v>8051399.9999999991</v>
      </c>
      <c r="G90" s="14">
        <v>18000</v>
      </c>
      <c r="H90" s="15">
        <f>+D90*G90</f>
        <v>3450600</v>
      </c>
      <c r="I90" s="14">
        <v>17500</v>
      </c>
      <c r="J90" s="15">
        <f>+D90*I90</f>
        <v>3354750</v>
      </c>
      <c r="K90" s="14">
        <v>12500</v>
      </c>
      <c r="L90" s="15">
        <f>+D90*K90</f>
        <v>2396250</v>
      </c>
      <c r="M90" s="14">
        <v>2800</v>
      </c>
      <c r="N90" s="15">
        <f>+D90*M90</f>
        <v>536760</v>
      </c>
      <c r="O90" s="14">
        <v>16000</v>
      </c>
      <c r="P90" s="55">
        <f>+D90*O90</f>
        <v>3067200</v>
      </c>
      <c r="Q90" s="63">
        <v>16000</v>
      </c>
      <c r="R90" s="63">
        <v>3067200</v>
      </c>
      <c r="S90" s="60" t="str">
        <f t="shared" ref="S90:S114" si="37">IF(R90&lt;=P90,"CUMPLE","NO CUMPLE")</f>
        <v>CUMPLE</v>
      </c>
      <c r="T90" s="63">
        <v>15657</v>
      </c>
      <c r="U90" s="63">
        <v>3001446.9</v>
      </c>
      <c r="V90" s="60" t="str">
        <f>IF(U90&lt;=P90,"CUMPLE","NO CUMPLE")</f>
        <v>CUMPLE</v>
      </c>
      <c r="W90" s="63">
        <v>15664</v>
      </c>
      <c r="X90" s="63">
        <v>3002788.8</v>
      </c>
      <c r="Y90" s="60" t="str">
        <f>IF(X90&lt;=P90,"CUMPLE","NO CUMPLE")</f>
        <v>CUMPLE</v>
      </c>
      <c r="Z90" s="104">
        <v>15760</v>
      </c>
      <c r="AA90" s="104">
        <v>3021192</v>
      </c>
      <c r="AB90" s="60" t="str">
        <f t="shared" ref="AB90:AB114" si="38">IF(AA90&lt;=P90,"CUMPLE","NO CUMPLE")</f>
        <v>CUMPLE</v>
      </c>
      <c r="AC90" s="111">
        <v>15520</v>
      </c>
      <c r="AD90" s="111">
        <v>2975184</v>
      </c>
      <c r="AE90" s="60" t="str">
        <f>IF(AD90&lt;=P90,"CUMPLE","NO CUMPLE")</f>
        <v>CUMPLE</v>
      </c>
      <c r="AF90" s="104">
        <v>15000</v>
      </c>
      <c r="AG90" s="104">
        <v>2875500</v>
      </c>
      <c r="AH90" s="60" t="str">
        <f t="shared" si="36"/>
        <v>CUMPLE</v>
      </c>
      <c r="AI90" s="104">
        <v>15704</v>
      </c>
      <c r="AJ90" s="104">
        <v>3010456.8</v>
      </c>
      <c r="AK90" s="60" t="str">
        <f>IF(AJ90&lt;=P90,"CUMPLE","NO CUMPLE")</f>
        <v>CUMPLE</v>
      </c>
    </row>
    <row r="91" spans="1:37" x14ac:dyDescent="0.25">
      <c r="A91" s="1">
        <v>2</v>
      </c>
      <c r="B91" s="2" t="s">
        <v>94</v>
      </c>
      <c r="C91" s="12"/>
      <c r="D91" s="13"/>
      <c r="E91" s="14"/>
      <c r="F91" s="15"/>
      <c r="G91" s="14"/>
      <c r="H91" s="15"/>
      <c r="I91" s="14"/>
      <c r="J91" s="15"/>
      <c r="K91" s="14"/>
      <c r="L91" s="15"/>
      <c r="M91" s="14"/>
      <c r="N91" s="15"/>
      <c r="O91" s="14"/>
      <c r="P91" s="55"/>
      <c r="Q91" s="118"/>
      <c r="R91" s="118"/>
      <c r="S91" s="65" t="str">
        <f t="shared" si="37"/>
        <v>CUMPLE</v>
      </c>
      <c r="T91" s="118"/>
      <c r="U91" s="118"/>
      <c r="V91" s="65" t="str">
        <f t="shared" ref="V91:V114" si="39">IF(U91&lt;=P91,"CUMPLE","NO CUMPLE")</f>
        <v>CUMPLE</v>
      </c>
      <c r="W91" s="118"/>
      <c r="X91" s="118"/>
      <c r="Y91" s="65"/>
      <c r="Z91" s="106"/>
      <c r="AA91" s="106"/>
      <c r="AB91" s="117"/>
      <c r="AC91" s="117"/>
      <c r="AD91" s="117"/>
      <c r="AE91" s="117"/>
      <c r="AF91" s="106"/>
      <c r="AG91" s="106"/>
      <c r="AH91" s="65" t="str">
        <f t="shared" si="36"/>
        <v>CUMPLE</v>
      </c>
      <c r="AI91" s="106">
        <v>0</v>
      </c>
      <c r="AJ91" s="106"/>
      <c r="AK91" s="65" t="str">
        <f t="shared" ref="AK91:AK114" si="40">IF(AJ91&lt;=P91,"CUMPLE","NO CUMPLE")</f>
        <v>CUMPLE</v>
      </c>
    </row>
    <row r="92" spans="1:37" x14ac:dyDescent="0.25">
      <c r="A92" s="10" t="s">
        <v>18</v>
      </c>
      <c r="B92" s="11" t="s">
        <v>95</v>
      </c>
      <c r="C92" s="12" t="s">
        <v>16</v>
      </c>
      <c r="D92" s="13">
        <v>9</v>
      </c>
      <c r="E92" s="14">
        <v>38000</v>
      </c>
      <c r="F92" s="15">
        <f>+D92*E92</f>
        <v>342000</v>
      </c>
      <c r="G92" s="14">
        <v>87750</v>
      </c>
      <c r="H92" s="15">
        <f>+D92*G92</f>
        <v>789750</v>
      </c>
      <c r="I92" s="14">
        <v>48000</v>
      </c>
      <c r="J92" s="15">
        <f>+D92*I92</f>
        <v>432000</v>
      </c>
      <c r="K92" s="14">
        <v>48000</v>
      </c>
      <c r="L92" s="15">
        <f>+D92*K92</f>
        <v>432000</v>
      </c>
      <c r="M92" s="14">
        <v>42000</v>
      </c>
      <c r="N92" s="15">
        <f>+D92*M92</f>
        <v>378000</v>
      </c>
      <c r="O92" s="14">
        <f>ROUND(((E92+I92+K92+M92)/4),0)</f>
        <v>44000</v>
      </c>
      <c r="P92" s="55">
        <f>+D92*O92</f>
        <v>396000</v>
      </c>
      <c r="Q92" s="63">
        <v>44000</v>
      </c>
      <c r="R92" s="63">
        <v>396000</v>
      </c>
      <c r="S92" s="60" t="str">
        <f t="shared" si="37"/>
        <v>CUMPLE</v>
      </c>
      <c r="T92" s="63">
        <v>43057</v>
      </c>
      <c r="U92" s="63">
        <v>387513</v>
      </c>
      <c r="V92" s="60" t="str">
        <f t="shared" si="39"/>
        <v>CUMPLE</v>
      </c>
      <c r="W92" s="63">
        <v>43076</v>
      </c>
      <c r="X92" s="63">
        <v>387684</v>
      </c>
      <c r="Y92" s="60" t="str">
        <f t="shared" ref="Y91:Y114" si="41">IF(X92&lt;=P92,"CUMPLE","NO CUMPLE")</f>
        <v>CUMPLE</v>
      </c>
      <c r="Z92" s="104">
        <v>43340</v>
      </c>
      <c r="AA92" s="104">
        <v>390060</v>
      </c>
      <c r="AB92" s="60" t="str">
        <f t="shared" si="38"/>
        <v>CUMPLE</v>
      </c>
      <c r="AC92" s="111">
        <v>42680</v>
      </c>
      <c r="AD92" s="111">
        <v>384120</v>
      </c>
      <c r="AE92" s="60" t="str">
        <f>IF(AD92&lt;=P92,"CUMPLE","NO CUMPLE")</f>
        <v>CUMPLE</v>
      </c>
      <c r="AF92" s="104">
        <v>44000</v>
      </c>
      <c r="AG92" s="104">
        <v>396000</v>
      </c>
      <c r="AH92" s="60" t="str">
        <f t="shared" si="36"/>
        <v>CUMPLE</v>
      </c>
      <c r="AI92" s="104">
        <v>43186</v>
      </c>
      <c r="AJ92" s="104">
        <v>388674</v>
      </c>
      <c r="AK92" s="60" t="str">
        <f t="shared" si="40"/>
        <v>CUMPLE</v>
      </c>
    </row>
    <row r="93" spans="1:37" x14ac:dyDescent="0.25">
      <c r="A93" s="1">
        <v>3</v>
      </c>
      <c r="B93" s="2" t="s">
        <v>96</v>
      </c>
      <c r="C93" s="12"/>
      <c r="D93" s="13"/>
      <c r="E93" s="14"/>
      <c r="F93" s="15"/>
      <c r="G93" s="14"/>
      <c r="H93" s="15"/>
      <c r="I93" s="14"/>
      <c r="J93" s="15"/>
      <c r="K93" s="14"/>
      <c r="L93" s="15"/>
      <c r="M93" s="14"/>
      <c r="N93" s="15"/>
      <c r="O93" s="14"/>
      <c r="P93" s="55"/>
      <c r="Q93" s="118"/>
      <c r="R93" s="118"/>
      <c r="S93" s="65" t="str">
        <f t="shared" si="37"/>
        <v>CUMPLE</v>
      </c>
      <c r="T93" s="118"/>
      <c r="U93" s="118"/>
      <c r="V93" s="65" t="str">
        <f t="shared" si="39"/>
        <v>CUMPLE</v>
      </c>
      <c r="W93" s="118"/>
      <c r="X93" s="118"/>
      <c r="Y93" s="65"/>
      <c r="Z93" s="106"/>
      <c r="AA93" s="106"/>
      <c r="AB93" s="65" t="str">
        <f t="shared" si="38"/>
        <v>CUMPLE</v>
      </c>
      <c r="AC93" s="117"/>
      <c r="AD93" s="117"/>
      <c r="AE93" s="117"/>
      <c r="AF93" s="106"/>
      <c r="AG93" s="106"/>
      <c r="AH93" s="65" t="str">
        <f t="shared" si="36"/>
        <v>CUMPLE</v>
      </c>
      <c r="AI93" s="106">
        <v>0</v>
      </c>
      <c r="AJ93" s="106"/>
      <c r="AK93" s="65" t="str">
        <f t="shared" si="40"/>
        <v>CUMPLE</v>
      </c>
    </row>
    <row r="94" spans="1:37" x14ac:dyDescent="0.25">
      <c r="A94" s="10" t="s">
        <v>23</v>
      </c>
      <c r="B94" s="11" t="s">
        <v>97</v>
      </c>
      <c r="C94" s="12" t="s">
        <v>16</v>
      </c>
      <c r="D94" s="13">
        <v>8</v>
      </c>
      <c r="E94" s="14">
        <v>46000</v>
      </c>
      <c r="F94" s="15">
        <f>+D94*E94</f>
        <v>368000</v>
      </c>
      <c r="G94" s="14">
        <v>30000</v>
      </c>
      <c r="H94" s="15">
        <f>+D94*G94</f>
        <v>240000</v>
      </c>
      <c r="I94" s="14">
        <v>31000</v>
      </c>
      <c r="J94" s="15">
        <f>+D94*I94</f>
        <v>248000</v>
      </c>
      <c r="K94" s="14">
        <v>31000</v>
      </c>
      <c r="L94" s="15">
        <f>+D94*K94</f>
        <v>248000</v>
      </c>
      <c r="M94" s="14">
        <v>48000</v>
      </c>
      <c r="N94" s="15">
        <f>+D94*M94</f>
        <v>384000</v>
      </c>
      <c r="O94" s="14">
        <v>31000</v>
      </c>
      <c r="P94" s="55">
        <f>+D94*O94</f>
        <v>248000</v>
      </c>
      <c r="Q94" s="63">
        <v>31000</v>
      </c>
      <c r="R94" s="63">
        <v>248000</v>
      </c>
      <c r="S94" s="60" t="str">
        <f t="shared" si="37"/>
        <v>CUMPLE</v>
      </c>
      <c r="T94" s="63">
        <v>30336</v>
      </c>
      <c r="U94" s="63">
        <v>242688</v>
      </c>
      <c r="V94" s="60" t="str">
        <f t="shared" si="39"/>
        <v>CUMPLE</v>
      </c>
      <c r="W94" s="63">
        <v>30349</v>
      </c>
      <c r="X94" s="63">
        <v>242792</v>
      </c>
      <c r="Y94" s="60" t="str">
        <f t="shared" si="41"/>
        <v>CUMPLE</v>
      </c>
      <c r="Z94" s="104">
        <v>30535</v>
      </c>
      <c r="AA94" s="104">
        <v>244280</v>
      </c>
      <c r="AB94" s="60" t="str">
        <f t="shared" si="38"/>
        <v>CUMPLE</v>
      </c>
      <c r="AC94" s="111">
        <v>30070</v>
      </c>
      <c r="AD94" s="111">
        <v>240560</v>
      </c>
      <c r="AE94" s="60" t="str">
        <f>IF(AD94&lt;=P94,"CUMPLE","NO CUMPLE")</f>
        <v>CUMPLE</v>
      </c>
      <c r="AF94" s="104">
        <v>31000</v>
      </c>
      <c r="AG94" s="104">
        <v>248000</v>
      </c>
      <c r="AH94" s="60" t="str">
        <f t="shared" si="36"/>
        <v>CUMPLE</v>
      </c>
      <c r="AI94" s="104">
        <v>30427</v>
      </c>
      <c r="AJ94" s="104">
        <v>243416</v>
      </c>
      <c r="AK94" s="60" t="str">
        <f t="shared" si="40"/>
        <v>CUMPLE</v>
      </c>
    </row>
    <row r="95" spans="1:37" x14ac:dyDescent="0.25">
      <c r="A95" s="1">
        <v>4</v>
      </c>
      <c r="B95" s="2" t="s">
        <v>17</v>
      </c>
      <c r="C95" s="12"/>
      <c r="D95" s="13"/>
      <c r="E95" s="14"/>
      <c r="F95" s="15"/>
      <c r="G95" s="14"/>
      <c r="H95" s="15"/>
      <c r="I95" s="14"/>
      <c r="J95" s="15"/>
      <c r="K95" s="14"/>
      <c r="L95" s="15"/>
      <c r="M95" s="14"/>
      <c r="N95" s="15"/>
      <c r="O95" s="14"/>
      <c r="P95" s="55"/>
      <c r="Q95" s="118"/>
      <c r="R95" s="118"/>
      <c r="S95" s="65" t="str">
        <f t="shared" si="37"/>
        <v>CUMPLE</v>
      </c>
      <c r="T95" s="118"/>
      <c r="U95" s="118"/>
      <c r="V95" s="65" t="str">
        <f t="shared" si="39"/>
        <v>CUMPLE</v>
      </c>
      <c r="W95" s="118"/>
      <c r="X95" s="118"/>
      <c r="Y95" s="65"/>
      <c r="Z95" s="106"/>
      <c r="AA95" s="106"/>
      <c r="AB95" s="65" t="str">
        <f t="shared" si="38"/>
        <v>CUMPLE</v>
      </c>
      <c r="AC95" s="117"/>
      <c r="AD95" s="117"/>
      <c r="AE95" s="65" t="str">
        <f t="shared" ref="AE95:AE101" si="42">IF(AD95&lt;=P95,"CUMPLE","NO CUMPLE")</f>
        <v>CUMPLE</v>
      </c>
      <c r="AF95" s="106"/>
      <c r="AG95" s="106"/>
      <c r="AH95" s="65" t="str">
        <f t="shared" si="36"/>
        <v>CUMPLE</v>
      </c>
      <c r="AI95" s="106">
        <v>0</v>
      </c>
      <c r="AJ95" s="106"/>
      <c r="AK95" s="65" t="str">
        <f t="shared" si="40"/>
        <v>CUMPLE</v>
      </c>
    </row>
    <row r="96" spans="1:37" x14ac:dyDescent="0.25">
      <c r="A96" s="10" t="s">
        <v>30</v>
      </c>
      <c r="B96" s="11" t="s">
        <v>98</v>
      </c>
      <c r="C96" s="12" t="s">
        <v>16</v>
      </c>
      <c r="D96" s="13">
        <v>1.5</v>
      </c>
      <c r="E96" s="14">
        <v>32000</v>
      </c>
      <c r="F96" s="15">
        <f t="shared" ref="F96:F98" si="43">+D96*E96</f>
        <v>48000</v>
      </c>
      <c r="G96" s="14">
        <v>40000</v>
      </c>
      <c r="H96" s="15">
        <f>+D96*G96</f>
        <v>60000</v>
      </c>
      <c r="I96" s="14">
        <v>36000</v>
      </c>
      <c r="J96" s="15">
        <f>+D96*I96</f>
        <v>54000</v>
      </c>
      <c r="K96" s="14">
        <v>36000</v>
      </c>
      <c r="L96" s="15">
        <f>+D96*K96</f>
        <v>54000</v>
      </c>
      <c r="M96" s="14">
        <v>12000</v>
      </c>
      <c r="N96" s="15">
        <f>+D96*M96</f>
        <v>18000</v>
      </c>
      <c r="O96" s="14">
        <f>ROUND(((E96+G96+I96+K96)/4),0)</f>
        <v>36000</v>
      </c>
      <c r="P96" s="55">
        <f>+D96*O96</f>
        <v>54000</v>
      </c>
      <c r="Q96" s="63">
        <v>36000</v>
      </c>
      <c r="R96" s="63">
        <v>54000</v>
      </c>
      <c r="S96" s="60" t="str">
        <f t="shared" si="37"/>
        <v>CUMPLE</v>
      </c>
      <c r="T96" s="63">
        <v>35229</v>
      </c>
      <c r="U96" s="63">
        <v>52843.5</v>
      </c>
      <c r="V96" s="60" t="str">
        <f t="shared" si="39"/>
        <v>CUMPLE</v>
      </c>
      <c r="W96" s="63">
        <v>35244</v>
      </c>
      <c r="X96" s="63">
        <v>52866</v>
      </c>
      <c r="Y96" s="60" t="str">
        <f t="shared" si="41"/>
        <v>CUMPLE</v>
      </c>
      <c r="Z96" s="104">
        <v>35460</v>
      </c>
      <c r="AA96" s="104">
        <v>53190</v>
      </c>
      <c r="AB96" s="60" t="str">
        <f t="shared" si="38"/>
        <v>CUMPLE</v>
      </c>
      <c r="AC96" s="111">
        <v>34920</v>
      </c>
      <c r="AD96" s="111">
        <v>52380</v>
      </c>
      <c r="AE96" s="60" t="str">
        <f t="shared" si="42"/>
        <v>CUMPLE</v>
      </c>
      <c r="AF96" s="104">
        <v>36000</v>
      </c>
      <c r="AG96" s="104">
        <v>54000</v>
      </c>
      <c r="AH96" s="60" t="str">
        <f t="shared" si="36"/>
        <v>CUMPLE</v>
      </c>
      <c r="AI96" s="104">
        <v>35334</v>
      </c>
      <c r="AJ96" s="104">
        <v>53001</v>
      </c>
      <c r="AK96" s="60" t="str">
        <f t="shared" si="40"/>
        <v>CUMPLE</v>
      </c>
    </row>
    <row r="97" spans="1:37" x14ac:dyDescent="0.25">
      <c r="A97" s="10" t="s">
        <v>33</v>
      </c>
      <c r="B97" s="11" t="s">
        <v>99</v>
      </c>
      <c r="C97" s="12" t="s">
        <v>16</v>
      </c>
      <c r="D97" s="13">
        <v>4</v>
      </c>
      <c r="E97" s="14">
        <v>28000</v>
      </c>
      <c r="F97" s="15">
        <f t="shared" si="43"/>
        <v>112000</v>
      </c>
      <c r="G97" s="14">
        <v>35000</v>
      </c>
      <c r="H97" s="15">
        <f>+D97*G97</f>
        <v>140000</v>
      </c>
      <c r="I97" s="14">
        <v>25000</v>
      </c>
      <c r="J97" s="15">
        <f>+D97*I97</f>
        <v>100000</v>
      </c>
      <c r="K97" s="14">
        <v>25000</v>
      </c>
      <c r="L97" s="15">
        <f>+D97*K97</f>
        <v>100000</v>
      </c>
      <c r="M97" s="14">
        <v>14000</v>
      </c>
      <c r="N97" s="15">
        <f>+D97*M97</f>
        <v>56000</v>
      </c>
      <c r="O97" s="14">
        <v>25000</v>
      </c>
      <c r="P97" s="55">
        <f>+D97*O97</f>
        <v>100000</v>
      </c>
      <c r="Q97" s="63">
        <v>25000</v>
      </c>
      <c r="R97" s="63">
        <v>100000</v>
      </c>
      <c r="S97" s="60" t="str">
        <f t="shared" si="37"/>
        <v>CUMPLE</v>
      </c>
      <c r="T97" s="63">
        <v>24464</v>
      </c>
      <c r="U97" s="63">
        <v>97856</v>
      </c>
      <c r="V97" s="60" t="str">
        <f t="shared" si="39"/>
        <v>CUMPLE</v>
      </c>
      <c r="W97" s="63">
        <v>24475</v>
      </c>
      <c r="X97" s="63">
        <v>97900</v>
      </c>
      <c r="Y97" s="60" t="str">
        <f t="shared" si="41"/>
        <v>CUMPLE</v>
      </c>
      <c r="Z97" s="104">
        <v>24625</v>
      </c>
      <c r="AA97" s="104">
        <v>98500</v>
      </c>
      <c r="AB97" s="60" t="str">
        <f t="shared" si="38"/>
        <v>CUMPLE</v>
      </c>
      <c r="AC97" s="111">
        <v>24250</v>
      </c>
      <c r="AD97" s="111">
        <v>97000</v>
      </c>
      <c r="AE97" s="60" t="str">
        <f t="shared" si="42"/>
        <v>CUMPLE</v>
      </c>
      <c r="AF97" s="104">
        <v>25000</v>
      </c>
      <c r="AG97" s="104">
        <v>100000</v>
      </c>
      <c r="AH97" s="60" t="str">
        <f t="shared" si="36"/>
        <v>CUMPLE</v>
      </c>
      <c r="AI97" s="104">
        <v>24538</v>
      </c>
      <c r="AJ97" s="104">
        <v>98152</v>
      </c>
      <c r="AK97" s="60" t="str">
        <f t="shared" si="40"/>
        <v>CUMPLE</v>
      </c>
    </row>
    <row r="98" spans="1:37" x14ac:dyDescent="0.25">
      <c r="A98" s="10" t="s">
        <v>35</v>
      </c>
      <c r="B98" s="11" t="s">
        <v>100</v>
      </c>
      <c r="C98" s="12" t="s">
        <v>16</v>
      </c>
      <c r="D98" s="13">
        <v>2.4</v>
      </c>
      <c r="E98" s="14">
        <v>28000</v>
      </c>
      <c r="F98" s="15">
        <f t="shared" si="43"/>
        <v>67200</v>
      </c>
      <c r="G98" s="14">
        <v>35000</v>
      </c>
      <c r="H98" s="15">
        <f>+D98*G98</f>
        <v>84000</v>
      </c>
      <c r="I98" s="14">
        <v>25000</v>
      </c>
      <c r="J98" s="15">
        <f>+D98*I98</f>
        <v>60000</v>
      </c>
      <c r="K98" s="14">
        <v>25000</v>
      </c>
      <c r="L98" s="15">
        <f>+D98*K98</f>
        <v>60000</v>
      </c>
      <c r="M98" s="14">
        <v>14000</v>
      </c>
      <c r="N98" s="15">
        <f>+D98*M98</f>
        <v>33600</v>
      </c>
      <c r="O98" s="14">
        <v>25000</v>
      </c>
      <c r="P98" s="55">
        <f>+D98*O98</f>
        <v>60000</v>
      </c>
      <c r="Q98" s="63">
        <v>25000</v>
      </c>
      <c r="R98" s="63">
        <v>60000</v>
      </c>
      <c r="S98" s="60" t="str">
        <f t="shared" si="37"/>
        <v>CUMPLE</v>
      </c>
      <c r="T98" s="63">
        <v>24464</v>
      </c>
      <c r="U98" s="63">
        <v>58713.599999999999</v>
      </c>
      <c r="V98" s="60" t="str">
        <f t="shared" si="39"/>
        <v>CUMPLE</v>
      </c>
      <c r="W98" s="63">
        <v>24475</v>
      </c>
      <c r="X98" s="63">
        <v>58740</v>
      </c>
      <c r="Y98" s="60" t="str">
        <f t="shared" si="41"/>
        <v>CUMPLE</v>
      </c>
      <c r="Z98" s="104">
        <v>24625</v>
      </c>
      <c r="AA98" s="104">
        <v>59100</v>
      </c>
      <c r="AB98" s="60" t="str">
        <f t="shared" si="38"/>
        <v>CUMPLE</v>
      </c>
      <c r="AC98" s="111">
        <v>24250</v>
      </c>
      <c r="AD98" s="111">
        <v>58200</v>
      </c>
      <c r="AE98" s="60" t="str">
        <f t="shared" si="42"/>
        <v>CUMPLE</v>
      </c>
      <c r="AF98" s="104">
        <v>25000</v>
      </c>
      <c r="AG98" s="104">
        <v>60000</v>
      </c>
      <c r="AH98" s="60" t="str">
        <f t="shared" si="36"/>
        <v>CUMPLE</v>
      </c>
      <c r="AI98" s="104">
        <v>24538</v>
      </c>
      <c r="AJ98" s="104">
        <v>58891.199999999997</v>
      </c>
      <c r="AK98" s="60" t="str">
        <f t="shared" si="40"/>
        <v>CUMPLE</v>
      </c>
    </row>
    <row r="99" spans="1:37" x14ac:dyDescent="0.25">
      <c r="A99" s="1">
        <v>5</v>
      </c>
      <c r="B99" s="16" t="s">
        <v>29</v>
      </c>
      <c r="C99" s="16"/>
      <c r="D99" s="17"/>
      <c r="E99" s="14"/>
      <c r="F99" s="15"/>
      <c r="G99" s="14"/>
      <c r="H99" s="15"/>
      <c r="I99" s="14"/>
      <c r="J99" s="15"/>
      <c r="K99" s="14"/>
      <c r="L99" s="15"/>
      <c r="M99" s="14"/>
      <c r="N99" s="15"/>
      <c r="O99" s="14"/>
      <c r="P99" s="55"/>
      <c r="Q99" s="118"/>
      <c r="R99" s="118"/>
      <c r="S99" s="65" t="str">
        <f t="shared" si="37"/>
        <v>CUMPLE</v>
      </c>
      <c r="T99" s="118"/>
      <c r="U99" s="118"/>
      <c r="V99" s="65" t="str">
        <f t="shared" si="39"/>
        <v>CUMPLE</v>
      </c>
      <c r="W99" s="118"/>
      <c r="X99" s="118"/>
      <c r="Y99" s="65"/>
      <c r="Z99" s="106"/>
      <c r="AA99" s="106"/>
      <c r="AB99" s="65" t="str">
        <f t="shared" si="38"/>
        <v>CUMPLE</v>
      </c>
      <c r="AC99" s="117"/>
      <c r="AD99" s="117"/>
      <c r="AE99" s="65" t="str">
        <f t="shared" si="42"/>
        <v>CUMPLE</v>
      </c>
      <c r="AF99" s="106"/>
      <c r="AG99" s="106"/>
      <c r="AH99" s="65" t="str">
        <f t="shared" si="36"/>
        <v>CUMPLE</v>
      </c>
      <c r="AI99" s="106">
        <v>0</v>
      </c>
      <c r="AJ99" s="106"/>
      <c r="AK99" s="65" t="str">
        <f t="shared" si="40"/>
        <v>CUMPLE</v>
      </c>
    </row>
    <row r="100" spans="1:37" ht="40.5" x14ac:dyDescent="0.25">
      <c r="A100" s="10" t="s">
        <v>38</v>
      </c>
      <c r="B100" s="18" t="s">
        <v>101</v>
      </c>
      <c r="C100" s="12" t="s">
        <v>32</v>
      </c>
      <c r="D100" s="13">
        <v>5</v>
      </c>
      <c r="E100" s="14">
        <v>1800000</v>
      </c>
      <c r="F100" s="15">
        <f>+D100*E100</f>
        <v>9000000</v>
      </c>
      <c r="G100" s="14">
        <v>1350000</v>
      </c>
      <c r="H100" s="15">
        <f t="shared" ref="H100:H107" si="44">+D100*G100</f>
        <v>6750000</v>
      </c>
      <c r="I100" s="14">
        <v>1575000</v>
      </c>
      <c r="J100" s="15">
        <f t="shared" ref="J100:J107" si="45">+D100*I100</f>
        <v>7875000</v>
      </c>
      <c r="K100" s="14">
        <v>1600000</v>
      </c>
      <c r="L100" s="15">
        <f t="shared" ref="L100:L107" si="46">+D100*K100</f>
        <v>8000000</v>
      </c>
      <c r="M100" s="14">
        <v>1600000</v>
      </c>
      <c r="N100" s="15">
        <f t="shared" ref="N100:N107" si="47">+D100*M100</f>
        <v>8000000</v>
      </c>
      <c r="O100" s="14">
        <v>1462500</v>
      </c>
      <c r="P100" s="55">
        <f t="shared" ref="P100:P107" si="48">+D100*O100</f>
        <v>7312500</v>
      </c>
      <c r="Q100" s="63">
        <v>1462500</v>
      </c>
      <c r="R100" s="63">
        <v>7312500</v>
      </c>
      <c r="S100" s="60" t="str">
        <f t="shared" si="37"/>
        <v>CUMPLE</v>
      </c>
      <c r="T100" s="63">
        <v>1431159</v>
      </c>
      <c r="U100" s="63">
        <v>7155795</v>
      </c>
      <c r="V100" s="60" t="str">
        <f t="shared" si="39"/>
        <v>CUMPLE</v>
      </c>
      <c r="W100" s="63">
        <v>1431787.5</v>
      </c>
      <c r="X100" s="63">
        <v>7158937.5</v>
      </c>
      <c r="Y100" s="60" t="str">
        <f t="shared" si="41"/>
        <v>CUMPLE</v>
      </c>
      <c r="Z100" s="104">
        <v>1440563</v>
      </c>
      <c r="AA100" s="104">
        <v>7202815</v>
      </c>
      <c r="AB100" s="60" t="str">
        <f t="shared" si="38"/>
        <v>CUMPLE</v>
      </c>
      <c r="AC100" s="111">
        <v>1418625</v>
      </c>
      <c r="AD100" s="111">
        <v>7093125</v>
      </c>
      <c r="AE100" s="60" t="str">
        <f t="shared" si="42"/>
        <v>CUMPLE</v>
      </c>
      <c r="AF100" s="104">
        <v>1462500</v>
      </c>
      <c r="AG100" s="104">
        <v>7312500</v>
      </c>
      <c r="AH100" s="60" t="str">
        <f t="shared" si="36"/>
        <v>CUMPLE</v>
      </c>
      <c r="AI100" s="104">
        <v>1435444</v>
      </c>
      <c r="AJ100" s="104">
        <v>7177220</v>
      </c>
      <c r="AK100" s="60" t="str">
        <f t="shared" si="40"/>
        <v>CUMPLE</v>
      </c>
    </row>
    <row r="101" spans="1:37" ht="40.5" x14ac:dyDescent="0.25">
      <c r="A101" s="10" t="s">
        <v>102</v>
      </c>
      <c r="B101" s="18" t="s">
        <v>103</v>
      </c>
      <c r="C101" s="12" t="s">
        <v>32</v>
      </c>
      <c r="D101" s="13">
        <v>1</v>
      </c>
      <c r="E101" s="14">
        <v>790000</v>
      </c>
      <c r="F101" s="15">
        <f>+D101*E101</f>
        <v>790000</v>
      </c>
      <c r="G101" s="14">
        <v>1650000</v>
      </c>
      <c r="H101" s="15">
        <f t="shared" si="44"/>
        <v>1650000</v>
      </c>
      <c r="I101" s="14">
        <v>640000</v>
      </c>
      <c r="J101" s="15">
        <f t="shared" si="45"/>
        <v>640000</v>
      </c>
      <c r="K101" s="14">
        <v>630000</v>
      </c>
      <c r="L101" s="15">
        <f t="shared" si="46"/>
        <v>630000</v>
      </c>
      <c r="M101" s="14">
        <v>790000</v>
      </c>
      <c r="N101" s="15">
        <f t="shared" si="47"/>
        <v>790000</v>
      </c>
      <c r="O101" s="14">
        <f>ROUND(((I101+K101)/2),0)</f>
        <v>635000</v>
      </c>
      <c r="P101" s="55">
        <f t="shared" si="48"/>
        <v>635000</v>
      </c>
      <c r="Q101" s="63">
        <v>635000</v>
      </c>
      <c r="R101" s="63">
        <v>635000</v>
      </c>
      <c r="S101" s="60" t="str">
        <f t="shared" si="37"/>
        <v>CUMPLE</v>
      </c>
      <c r="T101" s="63">
        <v>621392</v>
      </c>
      <c r="U101" s="63">
        <v>621392</v>
      </c>
      <c r="V101" s="60" t="str">
        <f t="shared" si="39"/>
        <v>CUMPLE</v>
      </c>
      <c r="W101" s="63">
        <v>621665</v>
      </c>
      <c r="X101" s="63">
        <v>621665</v>
      </c>
      <c r="Y101" s="60" t="str">
        <f t="shared" si="41"/>
        <v>CUMPLE</v>
      </c>
      <c r="Z101" s="104">
        <v>625475</v>
      </c>
      <c r="AA101" s="104">
        <v>625475</v>
      </c>
      <c r="AB101" s="60" t="str">
        <f t="shared" si="38"/>
        <v>CUMPLE</v>
      </c>
      <c r="AC101" s="111">
        <v>615950</v>
      </c>
      <c r="AD101" s="111">
        <v>615950</v>
      </c>
      <c r="AE101" s="60" t="str">
        <f>IF(AD101&lt;=P101,"CUMPLE","NO CUMPLE")</f>
        <v>CUMPLE</v>
      </c>
      <c r="AF101" s="104">
        <v>635000</v>
      </c>
      <c r="AG101" s="104">
        <v>635000</v>
      </c>
      <c r="AH101" s="60" t="str">
        <f t="shared" si="36"/>
        <v>CUMPLE</v>
      </c>
      <c r="AI101" s="104">
        <v>623253</v>
      </c>
      <c r="AJ101" s="104">
        <v>623253</v>
      </c>
      <c r="AK101" s="60" t="str">
        <f t="shared" si="40"/>
        <v>CUMPLE</v>
      </c>
    </row>
    <row r="102" spans="1:37" ht="40.5" x14ac:dyDescent="0.25">
      <c r="A102" s="10" t="s">
        <v>104</v>
      </c>
      <c r="B102" s="18" t="s">
        <v>105</v>
      </c>
      <c r="C102" s="12" t="s">
        <v>32</v>
      </c>
      <c r="D102" s="13">
        <v>1</v>
      </c>
      <c r="E102" s="14">
        <v>950000</v>
      </c>
      <c r="F102" s="15">
        <f t="shared" ref="F102:F107" si="49">+D102*E102</f>
        <v>950000</v>
      </c>
      <c r="G102" s="14">
        <v>980000</v>
      </c>
      <c r="H102" s="15">
        <f t="shared" si="44"/>
        <v>980000</v>
      </c>
      <c r="I102" s="14">
        <v>965000</v>
      </c>
      <c r="J102" s="15">
        <f t="shared" si="45"/>
        <v>965000</v>
      </c>
      <c r="K102" s="14">
        <v>960000</v>
      </c>
      <c r="L102" s="15">
        <f t="shared" si="46"/>
        <v>960000</v>
      </c>
      <c r="M102" s="14">
        <v>790000</v>
      </c>
      <c r="N102" s="15">
        <f t="shared" si="47"/>
        <v>790000</v>
      </c>
      <c r="O102" s="14">
        <f>ROUND(((E102+G102+I102+K102+M102)/5),0)</f>
        <v>929000</v>
      </c>
      <c r="P102" s="55">
        <f t="shared" si="48"/>
        <v>929000</v>
      </c>
      <c r="Q102" s="63">
        <v>929000</v>
      </c>
      <c r="R102" s="63">
        <v>929000</v>
      </c>
      <c r="S102" s="60" t="str">
        <f t="shared" si="37"/>
        <v>CUMPLE</v>
      </c>
      <c r="T102" s="63">
        <v>909092</v>
      </c>
      <c r="U102" s="63">
        <v>909092</v>
      </c>
      <c r="V102" s="60" t="str">
        <f t="shared" si="39"/>
        <v>CUMPLE</v>
      </c>
      <c r="W102" s="63">
        <v>909491</v>
      </c>
      <c r="X102" s="63">
        <v>909491</v>
      </c>
      <c r="Y102" s="60" t="str">
        <f t="shared" si="41"/>
        <v>CUMPLE</v>
      </c>
      <c r="Z102" s="104">
        <v>915065</v>
      </c>
      <c r="AA102" s="104">
        <v>915065</v>
      </c>
      <c r="AB102" s="60" t="str">
        <f t="shared" si="38"/>
        <v>CUMPLE</v>
      </c>
      <c r="AC102" s="111">
        <v>901130</v>
      </c>
      <c r="AD102" s="111">
        <v>901130</v>
      </c>
      <c r="AE102" s="60" t="str">
        <f>IF(AD102&lt;=P102,"CUMPLE","NO CUMPLE")</f>
        <v>CUMPLE</v>
      </c>
      <c r="AF102" s="104">
        <v>929000</v>
      </c>
      <c r="AG102" s="104">
        <v>929000</v>
      </c>
      <c r="AH102" s="60" t="str">
        <f t="shared" si="36"/>
        <v>CUMPLE</v>
      </c>
      <c r="AI102" s="104">
        <v>911814</v>
      </c>
      <c r="AJ102" s="104">
        <v>911814</v>
      </c>
      <c r="AK102" s="60" t="str">
        <f t="shared" si="40"/>
        <v>CUMPLE</v>
      </c>
    </row>
    <row r="103" spans="1:37" ht="27" x14ac:dyDescent="0.25">
      <c r="A103" s="10" t="s">
        <v>106</v>
      </c>
      <c r="B103" s="18" t="s">
        <v>107</v>
      </c>
      <c r="C103" s="12" t="s">
        <v>32</v>
      </c>
      <c r="D103" s="13">
        <v>3</v>
      </c>
      <c r="E103" s="14">
        <v>390000</v>
      </c>
      <c r="F103" s="15">
        <f t="shared" si="49"/>
        <v>1170000</v>
      </c>
      <c r="G103" s="14">
        <v>860000</v>
      </c>
      <c r="H103" s="15">
        <f t="shared" si="44"/>
        <v>2580000</v>
      </c>
      <c r="I103" s="14">
        <v>380000</v>
      </c>
      <c r="J103" s="15">
        <f t="shared" si="45"/>
        <v>1140000</v>
      </c>
      <c r="K103" s="14">
        <v>370000</v>
      </c>
      <c r="L103" s="15">
        <f t="shared" si="46"/>
        <v>1110000</v>
      </c>
      <c r="M103" s="14">
        <v>480000</v>
      </c>
      <c r="N103" s="15">
        <f t="shared" si="47"/>
        <v>1440000</v>
      </c>
      <c r="O103" s="14">
        <f>ROUND(((E103+I103+K103)/3),0)</f>
        <v>380000</v>
      </c>
      <c r="P103" s="55">
        <f t="shared" si="48"/>
        <v>1140000</v>
      </c>
      <c r="Q103" s="63">
        <v>380000</v>
      </c>
      <c r="R103" s="63">
        <v>1140000</v>
      </c>
      <c r="S103" s="60" t="str">
        <f t="shared" si="37"/>
        <v>CUMPLE</v>
      </c>
      <c r="T103" s="63">
        <v>371857</v>
      </c>
      <c r="U103" s="63">
        <v>1115571</v>
      </c>
      <c r="V103" s="60" t="str">
        <f t="shared" si="39"/>
        <v>CUMPLE</v>
      </c>
      <c r="W103" s="63">
        <v>372020</v>
      </c>
      <c r="X103" s="63">
        <v>1116060</v>
      </c>
      <c r="Y103" s="60" t="str">
        <f t="shared" si="41"/>
        <v>CUMPLE</v>
      </c>
      <c r="Z103" s="104">
        <v>374300</v>
      </c>
      <c r="AA103" s="104">
        <v>1122900</v>
      </c>
      <c r="AB103" s="60" t="str">
        <f t="shared" si="38"/>
        <v>CUMPLE</v>
      </c>
      <c r="AC103" s="111">
        <v>368600</v>
      </c>
      <c r="AD103" s="111">
        <v>1105800</v>
      </c>
      <c r="AE103" s="60" t="str">
        <f>IF(AD103&lt;=P103,"CUMPLE","NO CUMPLE")</f>
        <v>CUMPLE</v>
      </c>
      <c r="AF103" s="104">
        <v>380000</v>
      </c>
      <c r="AG103" s="104">
        <v>1140000</v>
      </c>
      <c r="AH103" s="60" t="str">
        <f t="shared" si="36"/>
        <v>CUMPLE</v>
      </c>
      <c r="AI103" s="104">
        <v>372970</v>
      </c>
      <c r="AJ103" s="104">
        <v>1118910</v>
      </c>
      <c r="AK103" s="60" t="str">
        <f t="shared" si="40"/>
        <v>CUMPLE</v>
      </c>
    </row>
    <row r="104" spans="1:37" ht="27" x14ac:dyDescent="0.25">
      <c r="A104" s="10" t="s">
        <v>108</v>
      </c>
      <c r="B104" s="18" t="s">
        <v>109</v>
      </c>
      <c r="C104" s="12" t="s">
        <v>32</v>
      </c>
      <c r="D104" s="13">
        <v>2</v>
      </c>
      <c r="E104" s="14">
        <v>420000</v>
      </c>
      <c r="F104" s="15">
        <f t="shared" si="49"/>
        <v>840000</v>
      </c>
      <c r="G104" s="14">
        <v>450000</v>
      </c>
      <c r="H104" s="15">
        <f t="shared" si="44"/>
        <v>900000</v>
      </c>
      <c r="I104" s="14">
        <v>435000</v>
      </c>
      <c r="J104" s="15">
        <f t="shared" si="45"/>
        <v>870000</v>
      </c>
      <c r="K104" s="14">
        <v>435000</v>
      </c>
      <c r="L104" s="15">
        <f t="shared" si="46"/>
        <v>870000</v>
      </c>
      <c r="M104" s="14">
        <v>250000</v>
      </c>
      <c r="N104" s="15">
        <f t="shared" si="47"/>
        <v>500000</v>
      </c>
      <c r="O104" s="14">
        <f>ROUND(((E104+G104+I104+K104+M104)/5),0)</f>
        <v>398000</v>
      </c>
      <c r="P104" s="55">
        <f t="shared" si="48"/>
        <v>796000</v>
      </c>
      <c r="Q104" s="63">
        <v>398000</v>
      </c>
      <c r="R104" s="63">
        <v>796000</v>
      </c>
      <c r="S104" s="60" t="str">
        <f t="shared" si="37"/>
        <v>CUMPLE</v>
      </c>
      <c r="T104" s="63">
        <v>389471</v>
      </c>
      <c r="U104" s="63">
        <v>778942</v>
      </c>
      <c r="V104" s="60" t="str">
        <f t="shared" si="39"/>
        <v>CUMPLE</v>
      </c>
      <c r="W104" s="63">
        <v>389642</v>
      </c>
      <c r="X104" s="63">
        <v>779284</v>
      </c>
      <c r="Y104" s="60" t="str">
        <f t="shared" si="41"/>
        <v>CUMPLE</v>
      </c>
      <c r="Z104" s="104">
        <v>392030</v>
      </c>
      <c r="AA104" s="104">
        <v>784060</v>
      </c>
      <c r="AB104" s="60" t="str">
        <f t="shared" si="38"/>
        <v>CUMPLE</v>
      </c>
      <c r="AC104" s="111">
        <v>386060</v>
      </c>
      <c r="AD104" s="111">
        <v>772120</v>
      </c>
      <c r="AE104" s="60" t="str">
        <f>IF(AD104&lt;=P104,"CUMPLE","NO CUMPLE")</f>
        <v>CUMPLE</v>
      </c>
      <c r="AF104" s="104">
        <v>398000</v>
      </c>
      <c r="AG104" s="104">
        <v>796000</v>
      </c>
      <c r="AH104" s="60" t="str">
        <f t="shared" si="36"/>
        <v>CUMPLE</v>
      </c>
      <c r="AI104" s="104">
        <v>390637</v>
      </c>
      <c r="AJ104" s="104">
        <v>781274</v>
      </c>
      <c r="AK104" s="60" t="str">
        <f t="shared" si="40"/>
        <v>CUMPLE</v>
      </c>
    </row>
    <row r="105" spans="1:37" ht="27" x14ac:dyDescent="0.25">
      <c r="A105" s="10" t="s">
        <v>110</v>
      </c>
      <c r="B105" s="18" t="s">
        <v>111</v>
      </c>
      <c r="C105" s="12" t="s">
        <v>32</v>
      </c>
      <c r="D105" s="13">
        <v>1</v>
      </c>
      <c r="E105" s="14">
        <v>420000</v>
      </c>
      <c r="F105" s="15">
        <f t="shared" si="49"/>
        <v>420000</v>
      </c>
      <c r="G105" s="14">
        <v>490000</v>
      </c>
      <c r="H105" s="15">
        <f t="shared" si="44"/>
        <v>490000</v>
      </c>
      <c r="I105" s="14">
        <v>455000</v>
      </c>
      <c r="J105" s="15">
        <f t="shared" si="45"/>
        <v>455000</v>
      </c>
      <c r="K105" s="14">
        <v>455000</v>
      </c>
      <c r="L105" s="15">
        <f t="shared" si="46"/>
        <v>455000</v>
      </c>
      <c r="M105" s="14">
        <v>250000</v>
      </c>
      <c r="N105" s="15">
        <f t="shared" si="47"/>
        <v>250000</v>
      </c>
      <c r="O105" s="14">
        <f t="shared" ref="O105" si="50">ROUND(((E105+G105+I105+K105+M105)/5),0)</f>
        <v>414000</v>
      </c>
      <c r="P105" s="55">
        <f t="shared" si="48"/>
        <v>414000</v>
      </c>
      <c r="Q105" s="63">
        <v>414000</v>
      </c>
      <c r="R105" s="63">
        <v>414000</v>
      </c>
      <c r="S105" s="60" t="str">
        <f t="shared" si="37"/>
        <v>CUMPLE</v>
      </c>
      <c r="T105" s="63">
        <v>405128</v>
      </c>
      <c r="U105" s="63">
        <v>405128</v>
      </c>
      <c r="V105" s="60" t="str">
        <f t="shared" si="39"/>
        <v>CUMPLE</v>
      </c>
      <c r="W105" s="63">
        <v>405306</v>
      </c>
      <c r="X105" s="63">
        <v>405306</v>
      </c>
      <c r="Y105" s="60" t="str">
        <f t="shared" si="41"/>
        <v>CUMPLE</v>
      </c>
      <c r="Z105" s="104">
        <v>407790</v>
      </c>
      <c r="AA105" s="104">
        <v>407790</v>
      </c>
      <c r="AB105" s="60" t="str">
        <f t="shared" si="38"/>
        <v>CUMPLE</v>
      </c>
      <c r="AC105" s="111">
        <v>401580</v>
      </c>
      <c r="AD105" s="111">
        <v>401580</v>
      </c>
      <c r="AE105" s="60" t="str">
        <f>IF(AD105&lt;=P105,"CUMPLE","NO CUMPLE")</f>
        <v>CUMPLE</v>
      </c>
      <c r="AF105" s="104">
        <v>414000</v>
      </c>
      <c r="AG105" s="104">
        <v>414000</v>
      </c>
      <c r="AH105" s="60" t="str">
        <f t="shared" si="36"/>
        <v>CUMPLE</v>
      </c>
      <c r="AI105" s="104">
        <v>406341</v>
      </c>
      <c r="AJ105" s="104">
        <v>406341</v>
      </c>
      <c r="AK105" s="60" t="str">
        <f t="shared" si="40"/>
        <v>CUMPLE</v>
      </c>
    </row>
    <row r="106" spans="1:37" ht="27" x14ac:dyDescent="0.25">
      <c r="A106" s="10" t="s">
        <v>112</v>
      </c>
      <c r="B106" s="18" t="s">
        <v>113</v>
      </c>
      <c r="C106" s="12" t="s">
        <v>32</v>
      </c>
      <c r="D106" s="13">
        <v>1</v>
      </c>
      <c r="E106" s="14">
        <v>2800000</v>
      </c>
      <c r="F106" s="15">
        <f t="shared" si="49"/>
        <v>2800000</v>
      </c>
      <c r="G106" s="14">
        <v>1300000</v>
      </c>
      <c r="H106" s="15">
        <f t="shared" si="44"/>
        <v>1300000</v>
      </c>
      <c r="I106" s="14">
        <v>1085000</v>
      </c>
      <c r="J106" s="15">
        <f t="shared" si="45"/>
        <v>1085000</v>
      </c>
      <c r="K106" s="14">
        <v>1120000</v>
      </c>
      <c r="L106" s="15">
        <f t="shared" si="46"/>
        <v>1120000</v>
      </c>
      <c r="M106" s="14">
        <v>2950000</v>
      </c>
      <c r="N106" s="15">
        <f t="shared" si="47"/>
        <v>2950000</v>
      </c>
      <c r="O106" s="14">
        <v>1085000</v>
      </c>
      <c r="P106" s="55">
        <f t="shared" si="48"/>
        <v>1085000</v>
      </c>
      <c r="Q106" s="63">
        <v>1085000</v>
      </c>
      <c r="R106" s="63">
        <v>1085000</v>
      </c>
      <c r="S106" s="60" t="str">
        <f t="shared" si="37"/>
        <v>CUMPLE</v>
      </c>
      <c r="T106" s="63">
        <v>1061748</v>
      </c>
      <c r="U106" s="63">
        <v>1061748</v>
      </c>
      <c r="V106" s="60" t="str">
        <f t="shared" si="39"/>
        <v>CUMPLE</v>
      </c>
      <c r="W106" s="63">
        <v>1062215</v>
      </c>
      <c r="X106" s="63">
        <v>1062215</v>
      </c>
      <c r="Y106" s="60" t="str">
        <f t="shared" si="41"/>
        <v>CUMPLE</v>
      </c>
      <c r="Z106" s="104">
        <v>1068725</v>
      </c>
      <c r="AA106" s="104">
        <v>1068725</v>
      </c>
      <c r="AB106" s="60" t="str">
        <f t="shared" si="38"/>
        <v>CUMPLE</v>
      </c>
      <c r="AC106" s="111">
        <v>1052450</v>
      </c>
      <c r="AD106" s="111">
        <v>1052450</v>
      </c>
      <c r="AE106" s="60" t="str">
        <f>IF(AD106&lt;=P106,"CUMPLE","NO CUMPLE")</f>
        <v>CUMPLE</v>
      </c>
      <c r="AF106" s="104">
        <v>1085000</v>
      </c>
      <c r="AG106" s="104">
        <v>1085000</v>
      </c>
      <c r="AH106" s="60" t="str">
        <f t="shared" si="36"/>
        <v>CUMPLE</v>
      </c>
      <c r="AI106" s="104">
        <v>1064928</v>
      </c>
      <c r="AJ106" s="104">
        <v>1064928</v>
      </c>
      <c r="AK106" s="60" t="str">
        <f t="shared" si="40"/>
        <v>CUMPLE</v>
      </c>
    </row>
    <row r="107" spans="1:37" ht="40.5" x14ac:dyDescent="0.25">
      <c r="A107" s="10" t="s">
        <v>114</v>
      </c>
      <c r="B107" s="18" t="s">
        <v>115</v>
      </c>
      <c r="C107" s="12" t="s">
        <v>32</v>
      </c>
      <c r="D107" s="13">
        <v>2</v>
      </c>
      <c r="E107" s="14">
        <v>1700000</v>
      </c>
      <c r="F107" s="15">
        <f t="shared" si="49"/>
        <v>3400000</v>
      </c>
      <c r="G107" s="14">
        <v>989000</v>
      </c>
      <c r="H107" s="15">
        <f t="shared" si="44"/>
        <v>1978000</v>
      </c>
      <c r="I107" s="14">
        <v>819500</v>
      </c>
      <c r="J107" s="15">
        <f t="shared" si="45"/>
        <v>1639000</v>
      </c>
      <c r="K107" s="14">
        <v>830000</v>
      </c>
      <c r="L107" s="15">
        <f t="shared" si="46"/>
        <v>1660000</v>
      </c>
      <c r="M107" s="14">
        <v>1700000</v>
      </c>
      <c r="N107" s="15">
        <f t="shared" si="47"/>
        <v>3400000</v>
      </c>
      <c r="O107" s="14">
        <f>ROUND(((E107+G107+I107+K107+M107)/5),0)</f>
        <v>1207700</v>
      </c>
      <c r="P107" s="55">
        <f t="shared" si="48"/>
        <v>2415400</v>
      </c>
      <c r="Q107" s="63">
        <v>1207700</v>
      </c>
      <c r="R107" s="63">
        <v>2415400</v>
      </c>
      <c r="S107" s="60" t="str">
        <f t="shared" si="37"/>
        <v>CUMPLE</v>
      </c>
      <c r="T107" s="63">
        <v>1181819</v>
      </c>
      <c r="U107" s="63">
        <v>2363638</v>
      </c>
      <c r="V107" s="60" t="str">
        <f t="shared" si="39"/>
        <v>CUMPLE</v>
      </c>
      <c r="W107" s="63">
        <v>1182338.3</v>
      </c>
      <c r="X107" s="63">
        <v>2364676.6</v>
      </c>
      <c r="Y107" s="60" t="str">
        <f t="shared" si="41"/>
        <v>CUMPLE</v>
      </c>
      <c r="Z107" s="104">
        <v>1189585</v>
      </c>
      <c r="AA107" s="104">
        <v>2379170</v>
      </c>
      <c r="AB107" s="60" t="str">
        <f t="shared" si="38"/>
        <v>CUMPLE</v>
      </c>
      <c r="AC107" s="111">
        <v>1171469</v>
      </c>
      <c r="AD107" s="111">
        <v>2342938</v>
      </c>
      <c r="AE107" s="60" t="str">
        <f>IF(AD107&lt;=P107,"CUMPLE","NO CUMPLE")</f>
        <v>CUMPLE</v>
      </c>
      <c r="AF107" s="104">
        <v>1207700</v>
      </c>
      <c r="AG107" s="104">
        <v>2415400</v>
      </c>
      <c r="AH107" s="60" t="str">
        <f t="shared" si="36"/>
        <v>CUMPLE</v>
      </c>
      <c r="AI107" s="104">
        <v>1185358</v>
      </c>
      <c r="AJ107" s="104">
        <v>2370716</v>
      </c>
      <c r="AK107" s="60" t="str">
        <f t="shared" si="40"/>
        <v>CUMPLE</v>
      </c>
    </row>
    <row r="108" spans="1:37" x14ac:dyDescent="0.25">
      <c r="A108" s="1">
        <v>6</v>
      </c>
      <c r="B108" s="16" t="s">
        <v>61</v>
      </c>
      <c r="C108" s="12"/>
      <c r="D108" s="13"/>
      <c r="E108" s="14"/>
      <c r="F108" s="15"/>
      <c r="G108" s="14"/>
      <c r="H108" s="15"/>
      <c r="I108" s="14"/>
      <c r="J108" s="15"/>
      <c r="K108" s="14"/>
      <c r="L108" s="15"/>
      <c r="M108" s="14"/>
      <c r="N108" s="15"/>
      <c r="O108" s="14"/>
      <c r="P108" s="55"/>
      <c r="Q108" s="118"/>
      <c r="R108" s="118"/>
      <c r="S108" s="65" t="str">
        <f t="shared" si="37"/>
        <v>CUMPLE</v>
      </c>
      <c r="T108" s="118"/>
      <c r="U108" s="118"/>
      <c r="V108" s="65" t="str">
        <f t="shared" si="39"/>
        <v>CUMPLE</v>
      </c>
      <c r="W108" s="118"/>
      <c r="X108" s="118"/>
      <c r="Y108" s="65"/>
      <c r="Z108" s="106"/>
      <c r="AA108" s="106"/>
      <c r="AB108" s="65" t="str">
        <f t="shared" si="38"/>
        <v>CUMPLE</v>
      </c>
      <c r="AC108" s="119"/>
      <c r="AD108" s="119"/>
      <c r="AE108" s="65" t="str">
        <f t="shared" ref="AE108:AE114" si="51">IF(AD108&lt;=P108,"CUMPLE","NO CUMPLE")</f>
        <v>CUMPLE</v>
      </c>
      <c r="AF108" s="106"/>
      <c r="AG108" s="106"/>
      <c r="AH108" s="65" t="str">
        <f t="shared" si="36"/>
        <v>CUMPLE</v>
      </c>
      <c r="AI108" s="106">
        <v>0</v>
      </c>
      <c r="AJ108" s="106"/>
      <c r="AK108" s="65" t="str">
        <f t="shared" si="40"/>
        <v>CUMPLE</v>
      </c>
    </row>
    <row r="109" spans="1:37" x14ac:dyDescent="0.25">
      <c r="A109" s="10" t="s">
        <v>41</v>
      </c>
      <c r="B109" s="18" t="s">
        <v>85</v>
      </c>
      <c r="C109" s="12" t="s">
        <v>16</v>
      </c>
      <c r="D109" s="13">
        <v>489</v>
      </c>
      <c r="E109" s="14">
        <v>65000</v>
      </c>
      <c r="F109" s="15">
        <f>+D109*E109</f>
        <v>31785000</v>
      </c>
      <c r="G109" s="14">
        <v>43000</v>
      </c>
      <c r="H109" s="15">
        <f>+D109*G109</f>
        <v>21027000</v>
      </c>
      <c r="I109" s="14">
        <v>45500</v>
      </c>
      <c r="J109" s="15">
        <f>+D109*I109</f>
        <v>22249500</v>
      </c>
      <c r="K109" s="14">
        <v>45500</v>
      </c>
      <c r="L109" s="15">
        <f>+D109*K109</f>
        <v>22249500</v>
      </c>
      <c r="M109" s="14">
        <v>42000</v>
      </c>
      <c r="N109" s="15">
        <f>+D109*M109</f>
        <v>20538000</v>
      </c>
      <c r="O109" s="14">
        <v>42500</v>
      </c>
      <c r="P109" s="55">
        <f>+D109*O109</f>
        <v>20782500</v>
      </c>
      <c r="Q109" s="63">
        <v>42500</v>
      </c>
      <c r="R109" s="63">
        <v>20782500</v>
      </c>
      <c r="S109" s="60" t="str">
        <f t="shared" si="37"/>
        <v>CUMPLE</v>
      </c>
      <c r="T109" s="63">
        <v>41589</v>
      </c>
      <c r="U109" s="63">
        <v>20337021</v>
      </c>
      <c r="V109" s="60" t="str">
        <f t="shared" si="39"/>
        <v>CUMPLE</v>
      </c>
      <c r="W109" s="63">
        <v>41607.5</v>
      </c>
      <c r="X109" s="63">
        <v>20346067.5</v>
      </c>
      <c r="Y109" s="60" t="str">
        <f t="shared" si="41"/>
        <v>CUMPLE</v>
      </c>
      <c r="Z109" s="104">
        <v>41863</v>
      </c>
      <c r="AA109" s="104">
        <v>20471007</v>
      </c>
      <c r="AB109" s="60" t="str">
        <f t="shared" si="38"/>
        <v>CUMPLE</v>
      </c>
      <c r="AC109" s="111">
        <v>41225</v>
      </c>
      <c r="AD109" s="111">
        <v>20159025</v>
      </c>
      <c r="AE109" s="60" t="str">
        <f t="shared" si="51"/>
        <v>CUMPLE</v>
      </c>
      <c r="AF109" s="104">
        <v>40000</v>
      </c>
      <c r="AG109" s="104">
        <v>19560000</v>
      </c>
      <c r="AH109" s="60" t="str">
        <f t="shared" si="36"/>
        <v>CUMPLE</v>
      </c>
      <c r="AI109" s="104">
        <v>41714</v>
      </c>
      <c r="AJ109" s="104">
        <v>20398146</v>
      </c>
      <c r="AK109" s="60" t="str">
        <f t="shared" si="40"/>
        <v>CUMPLE</v>
      </c>
    </row>
    <row r="110" spans="1:37" x14ac:dyDescent="0.25">
      <c r="A110" s="1">
        <v>7</v>
      </c>
      <c r="B110" s="16" t="s">
        <v>50</v>
      </c>
      <c r="C110" s="12"/>
      <c r="D110" s="13"/>
      <c r="E110" s="14"/>
      <c r="F110" s="15"/>
      <c r="G110" s="14"/>
      <c r="H110" s="15"/>
      <c r="I110" s="14"/>
      <c r="J110" s="15"/>
      <c r="K110" s="14"/>
      <c r="L110" s="15"/>
      <c r="M110" s="14"/>
      <c r="N110" s="15"/>
      <c r="O110" s="14"/>
      <c r="P110" s="55"/>
      <c r="Q110" s="118"/>
      <c r="R110" s="118"/>
      <c r="S110" s="65" t="str">
        <f t="shared" si="37"/>
        <v>CUMPLE</v>
      </c>
      <c r="T110" s="118"/>
      <c r="U110" s="118"/>
      <c r="V110" s="65" t="str">
        <f t="shared" si="39"/>
        <v>CUMPLE</v>
      </c>
      <c r="W110" s="118"/>
      <c r="X110" s="118"/>
      <c r="Y110" s="65"/>
      <c r="Z110" s="106"/>
      <c r="AA110" s="106"/>
      <c r="AB110" s="65" t="str">
        <f t="shared" si="38"/>
        <v>CUMPLE</v>
      </c>
      <c r="AC110" s="119"/>
      <c r="AD110" s="119"/>
      <c r="AE110" s="65" t="str">
        <f t="shared" si="51"/>
        <v>CUMPLE</v>
      </c>
      <c r="AF110" s="106"/>
      <c r="AG110" s="106"/>
      <c r="AH110" s="65" t="str">
        <f t="shared" si="36"/>
        <v>CUMPLE</v>
      </c>
      <c r="AI110" s="106">
        <v>0</v>
      </c>
      <c r="AJ110" s="106"/>
      <c r="AK110" s="65" t="str">
        <f t="shared" si="40"/>
        <v>CUMPLE</v>
      </c>
    </row>
    <row r="111" spans="1:37" x14ac:dyDescent="0.25">
      <c r="A111" s="10" t="s">
        <v>48</v>
      </c>
      <c r="B111" s="18" t="s">
        <v>91</v>
      </c>
      <c r="C111" s="12" t="s">
        <v>16</v>
      </c>
      <c r="D111" s="13">
        <v>29</v>
      </c>
      <c r="E111" s="14">
        <v>89000</v>
      </c>
      <c r="F111" s="15">
        <f>+D111*E111</f>
        <v>2581000</v>
      </c>
      <c r="G111" s="14">
        <v>83000</v>
      </c>
      <c r="H111" s="15">
        <f>+D111*G111</f>
        <v>2407000</v>
      </c>
      <c r="I111" s="14">
        <v>90500</v>
      </c>
      <c r="J111" s="15">
        <f>+D111*I111</f>
        <v>2624500</v>
      </c>
      <c r="K111" s="14">
        <v>90500</v>
      </c>
      <c r="L111" s="15">
        <f>+D111*K111</f>
        <v>2624500</v>
      </c>
      <c r="M111" s="14">
        <v>88000</v>
      </c>
      <c r="N111" s="15">
        <f>+D111*M111</f>
        <v>2552000</v>
      </c>
      <c r="O111" s="14">
        <f>ROUND(((E111+G111+I111+K111+M111)/5),0)</f>
        <v>88200</v>
      </c>
      <c r="P111" s="55">
        <f>+D111*O111</f>
        <v>2557800</v>
      </c>
      <c r="Q111" s="63">
        <v>88200</v>
      </c>
      <c r="R111" s="63">
        <v>2557800</v>
      </c>
      <c r="S111" s="60" t="str">
        <f t="shared" si="37"/>
        <v>CUMPLE</v>
      </c>
      <c r="T111" s="63">
        <v>86310</v>
      </c>
      <c r="U111" s="63">
        <v>2502990</v>
      </c>
      <c r="V111" s="60" t="str">
        <f t="shared" si="39"/>
        <v>CUMPLE</v>
      </c>
      <c r="W111" s="63">
        <v>86347.8</v>
      </c>
      <c r="X111" s="63">
        <v>2504086.2000000002</v>
      </c>
      <c r="Y111" s="60" t="str">
        <f t="shared" si="41"/>
        <v>CUMPLE</v>
      </c>
      <c r="Z111" s="104">
        <v>86877</v>
      </c>
      <c r="AA111" s="104">
        <v>2519433</v>
      </c>
      <c r="AB111" s="60" t="str">
        <f t="shared" si="38"/>
        <v>CUMPLE</v>
      </c>
      <c r="AC111" s="111">
        <v>85554</v>
      </c>
      <c r="AD111" s="111">
        <v>2481066</v>
      </c>
      <c r="AE111" s="60" t="str">
        <f t="shared" si="51"/>
        <v>CUMPLE</v>
      </c>
      <c r="AF111" s="104">
        <v>85000</v>
      </c>
      <c r="AG111" s="104">
        <v>2465000</v>
      </c>
      <c r="AH111" s="60" t="str">
        <f t="shared" si="36"/>
        <v>CUMPLE</v>
      </c>
      <c r="AI111" s="104">
        <v>86568</v>
      </c>
      <c r="AJ111" s="104">
        <v>2510472</v>
      </c>
      <c r="AK111" s="60" t="str">
        <f t="shared" si="40"/>
        <v>CUMPLE</v>
      </c>
    </row>
    <row r="112" spans="1:37" x14ac:dyDescent="0.25">
      <c r="A112" s="1">
        <v>8</v>
      </c>
      <c r="B112" s="16" t="s">
        <v>116</v>
      </c>
      <c r="C112" s="12"/>
      <c r="D112" s="13"/>
      <c r="E112" s="14"/>
      <c r="F112" s="15"/>
      <c r="G112" s="14"/>
      <c r="H112" s="15"/>
      <c r="I112" s="14"/>
      <c r="J112" s="15"/>
      <c r="K112" s="14"/>
      <c r="L112" s="15"/>
      <c r="M112" s="14"/>
      <c r="N112" s="15"/>
      <c r="O112" s="14"/>
      <c r="P112" s="55"/>
      <c r="Q112" s="118"/>
      <c r="R112" s="118"/>
      <c r="S112" s="65" t="str">
        <f t="shared" si="37"/>
        <v>CUMPLE</v>
      </c>
      <c r="T112" s="118"/>
      <c r="U112" s="118"/>
      <c r="V112" s="65" t="str">
        <f t="shared" si="39"/>
        <v>CUMPLE</v>
      </c>
      <c r="W112" s="118"/>
      <c r="X112" s="118"/>
      <c r="Y112" s="65"/>
      <c r="Z112" s="106"/>
      <c r="AA112" s="106"/>
      <c r="AB112" s="65" t="str">
        <f t="shared" si="38"/>
        <v>CUMPLE</v>
      </c>
      <c r="AC112" s="119"/>
      <c r="AD112" s="119"/>
      <c r="AE112" s="65" t="str">
        <f t="shared" si="51"/>
        <v>CUMPLE</v>
      </c>
      <c r="AF112" s="106"/>
      <c r="AG112" s="106"/>
      <c r="AH112" s="65" t="str">
        <f t="shared" si="36"/>
        <v>CUMPLE</v>
      </c>
      <c r="AI112" s="106">
        <v>0</v>
      </c>
      <c r="AJ112" s="106"/>
      <c r="AK112" s="65" t="str">
        <f t="shared" si="40"/>
        <v>CUMPLE</v>
      </c>
    </row>
    <row r="113" spans="1:37" x14ac:dyDescent="0.25">
      <c r="A113" s="10" t="s">
        <v>51</v>
      </c>
      <c r="B113" s="18" t="s">
        <v>117</v>
      </c>
      <c r="C113" s="12" t="s">
        <v>76</v>
      </c>
      <c r="D113" s="13">
        <v>4</v>
      </c>
      <c r="E113" s="14">
        <v>110000</v>
      </c>
      <c r="F113" s="15">
        <f>+D113*E113</f>
        <v>440000</v>
      </c>
      <c r="G113" s="14">
        <v>65000</v>
      </c>
      <c r="H113" s="15">
        <f>+D113*G113</f>
        <v>260000</v>
      </c>
      <c r="I113" s="14">
        <v>115000</v>
      </c>
      <c r="J113" s="15">
        <f>+D113*I113</f>
        <v>460000</v>
      </c>
      <c r="K113" s="14">
        <v>115000</v>
      </c>
      <c r="L113" s="15">
        <f>+D113*K113</f>
        <v>460000</v>
      </c>
      <c r="M113" s="14"/>
      <c r="N113" s="15">
        <f>+D113*M113</f>
        <v>0</v>
      </c>
      <c r="O113" s="14">
        <f>ROUND(((E113+G113+I113+K113)/4),0)</f>
        <v>101250</v>
      </c>
      <c r="P113" s="55">
        <f>+D113*O113</f>
        <v>405000</v>
      </c>
      <c r="Q113" s="63">
        <v>101250</v>
      </c>
      <c r="R113" s="63">
        <v>405000</v>
      </c>
      <c r="S113" s="60" t="str">
        <f t="shared" si="37"/>
        <v>CUMPLE</v>
      </c>
      <c r="T113" s="63">
        <v>99080</v>
      </c>
      <c r="U113" s="63">
        <v>396320</v>
      </c>
      <c r="V113" s="60" t="str">
        <f t="shared" si="39"/>
        <v>CUMPLE</v>
      </c>
      <c r="W113" s="63">
        <v>99123.75</v>
      </c>
      <c r="X113" s="63">
        <v>396495</v>
      </c>
      <c r="Y113" s="60" t="str">
        <f t="shared" si="41"/>
        <v>CUMPLE</v>
      </c>
      <c r="Z113" s="104">
        <v>99731</v>
      </c>
      <c r="AA113" s="104">
        <v>398924</v>
      </c>
      <c r="AB113" s="60" t="str">
        <f t="shared" si="38"/>
        <v>CUMPLE</v>
      </c>
      <c r="AC113" s="111">
        <v>98213</v>
      </c>
      <c r="AD113" s="111">
        <v>392852</v>
      </c>
      <c r="AE113" s="60" t="str">
        <f t="shared" si="51"/>
        <v>CUMPLE</v>
      </c>
      <c r="AF113" s="104">
        <v>101250</v>
      </c>
      <c r="AG113" s="104">
        <v>405000</v>
      </c>
      <c r="AH113" s="60" t="str">
        <f t="shared" si="36"/>
        <v>CUMPLE</v>
      </c>
      <c r="AI113" s="104">
        <v>99377</v>
      </c>
      <c r="AJ113" s="104">
        <v>397508</v>
      </c>
      <c r="AK113" s="60" t="str">
        <f t="shared" si="40"/>
        <v>CUMPLE</v>
      </c>
    </row>
    <row r="114" spans="1:37" s="19" customFormat="1" ht="15.75" thickBot="1" x14ac:dyDescent="0.3">
      <c r="A114" s="132" t="s">
        <v>118</v>
      </c>
      <c r="B114" s="133"/>
      <c r="C114" s="133"/>
      <c r="D114" s="134"/>
      <c r="E114" s="136"/>
      <c r="F114" s="137">
        <f>SUM(F90:F113)</f>
        <v>63164600</v>
      </c>
      <c r="G114" s="136"/>
      <c r="H114" s="137">
        <f>SUM(H90:H113)</f>
        <v>45086350</v>
      </c>
      <c r="I114" s="136"/>
      <c r="J114" s="137">
        <f>SUM(J90:J113)</f>
        <v>44251750</v>
      </c>
      <c r="K114" s="136"/>
      <c r="L114" s="137">
        <f>SUM(L90:L113)</f>
        <v>43429250</v>
      </c>
      <c r="M114" s="136"/>
      <c r="N114" s="137">
        <f>SUM(N90:N113)</f>
        <v>42616360</v>
      </c>
      <c r="O114" s="122"/>
      <c r="P114" s="124">
        <f>SUM(P90:P113)</f>
        <v>42397400</v>
      </c>
      <c r="Q114" s="135"/>
      <c r="R114" s="135">
        <v>42397400</v>
      </c>
      <c r="S114" s="126" t="str">
        <f t="shared" si="37"/>
        <v>CUMPLE</v>
      </c>
      <c r="T114" s="127"/>
      <c r="U114" s="135">
        <f>+SUM(U89:U113)</f>
        <v>41488698</v>
      </c>
      <c r="V114" s="126" t="str">
        <f t="shared" si="39"/>
        <v>CUMPLE</v>
      </c>
      <c r="W114" s="135"/>
      <c r="X114" s="135">
        <v>41507054.600000009</v>
      </c>
      <c r="Y114" s="126" t="str">
        <f>IF(X114&lt;=P114,"CUMPLE","NO CUMPLE")</f>
        <v>CUMPLE</v>
      </c>
      <c r="Z114" s="127"/>
      <c r="AA114" s="125">
        <v>41761686</v>
      </c>
      <c r="AB114" s="126" t="str">
        <f t="shared" si="38"/>
        <v>CUMPLE</v>
      </c>
      <c r="AC114" s="125"/>
      <c r="AD114" s="125">
        <v>41125480</v>
      </c>
      <c r="AE114" s="126" t="str">
        <f t="shared" si="51"/>
        <v>CUMPLE</v>
      </c>
      <c r="AF114" s="125"/>
      <c r="AG114" s="125">
        <v>40890400</v>
      </c>
      <c r="AH114" s="126" t="str">
        <f t="shared" si="36"/>
        <v>CUMPLE</v>
      </c>
      <c r="AI114" s="125"/>
      <c r="AJ114" s="125">
        <v>41613173</v>
      </c>
      <c r="AK114" s="126" t="str">
        <f t="shared" si="40"/>
        <v>CUMPLE</v>
      </c>
    </row>
    <row r="115" spans="1:37" ht="21.75" customHeight="1" x14ac:dyDescent="0.25">
      <c r="A115" s="77" t="s">
        <v>119</v>
      </c>
      <c r="B115" s="78"/>
      <c r="C115" s="78"/>
      <c r="D115" s="79"/>
      <c r="E115" s="72"/>
      <c r="F115" s="73"/>
      <c r="G115" s="72"/>
      <c r="H115" s="73"/>
      <c r="I115" s="72"/>
      <c r="J115" s="73"/>
      <c r="K115" s="72"/>
      <c r="L115" s="73"/>
      <c r="M115" s="72"/>
      <c r="N115" s="94"/>
      <c r="O115" s="91" t="s">
        <v>11</v>
      </c>
      <c r="P115" s="95" t="s">
        <v>12</v>
      </c>
      <c r="Q115" s="91" t="s">
        <v>11</v>
      </c>
      <c r="R115" s="92" t="s">
        <v>12</v>
      </c>
      <c r="S115" s="102" t="s">
        <v>197</v>
      </c>
      <c r="T115" s="91" t="s">
        <v>11</v>
      </c>
      <c r="U115" s="92" t="s">
        <v>12</v>
      </c>
      <c r="V115" s="102" t="s">
        <v>197</v>
      </c>
      <c r="W115" s="91" t="s">
        <v>11</v>
      </c>
      <c r="X115" s="92" t="s">
        <v>12</v>
      </c>
      <c r="Y115" s="102" t="s">
        <v>197</v>
      </c>
      <c r="Z115" s="98" t="s">
        <v>202</v>
      </c>
      <c r="AA115" s="98"/>
      <c r="AB115" s="102" t="s">
        <v>197</v>
      </c>
      <c r="AC115" s="98" t="s">
        <v>202</v>
      </c>
      <c r="AD115" s="98"/>
      <c r="AE115" s="102" t="s">
        <v>197</v>
      </c>
      <c r="AF115" s="98" t="s">
        <v>202</v>
      </c>
      <c r="AG115" s="98"/>
      <c r="AH115" s="102" t="s">
        <v>197</v>
      </c>
      <c r="AI115" s="98" t="s">
        <v>202</v>
      </c>
      <c r="AJ115" s="98"/>
      <c r="AK115" s="102" t="s">
        <v>197</v>
      </c>
    </row>
    <row r="116" spans="1:37" ht="23.25" customHeight="1" x14ac:dyDescent="0.25">
      <c r="A116" s="1" t="s">
        <v>7</v>
      </c>
      <c r="B116" s="2" t="s">
        <v>8</v>
      </c>
      <c r="C116" s="3" t="s">
        <v>66</v>
      </c>
      <c r="D116" s="4" t="s">
        <v>10</v>
      </c>
      <c r="E116" s="5" t="s">
        <v>11</v>
      </c>
      <c r="F116" s="6" t="s">
        <v>12</v>
      </c>
      <c r="G116" s="5" t="s">
        <v>11</v>
      </c>
      <c r="H116" s="6" t="s">
        <v>12</v>
      </c>
      <c r="I116" s="5" t="s">
        <v>11</v>
      </c>
      <c r="J116" s="6" t="s">
        <v>12</v>
      </c>
      <c r="K116" s="5" t="s">
        <v>11</v>
      </c>
      <c r="L116" s="6" t="s">
        <v>12</v>
      </c>
      <c r="M116" s="5" t="s">
        <v>11</v>
      </c>
      <c r="N116" s="53" t="s">
        <v>12</v>
      </c>
      <c r="O116" s="91"/>
      <c r="P116" s="95"/>
      <c r="Q116" s="91"/>
      <c r="R116" s="92"/>
      <c r="S116" s="102"/>
      <c r="T116" s="91"/>
      <c r="U116" s="92"/>
      <c r="V116" s="102"/>
      <c r="W116" s="91"/>
      <c r="X116" s="92"/>
      <c r="Y116" s="102"/>
      <c r="Z116" s="59" t="s">
        <v>11</v>
      </c>
      <c r="AA116" s="59" t="s">
        <v>12</v>
      </c>
      <c r="AB116" s="102"/>
      <c r="AC116" s="59" t="s">
        <v>11</v>
      </c>
      <c r="AD116" s="59" t="s">
        <v>12</v>
      </c>
      <c r="AE116" s="102"/>
      <c r="AF116" s="59" t="s">
        <v>11</v>
      </c>
      <c r="AG116" s="59" t="s">
        <v>12</v>
      </c>
      <c r="AH116" s="102"/>
      <c r="AI116" s="59" t="s">
        <v>11</v>
      </c>
      <c r="AJ116" s="59" t="s">
        <v>12</v>
      </c>
      <c r="AK116" s="102"/>
    </row>
    <row r="117" spans="1:37" x14ac:dyDescent="0.25">
      <c r="A117" s="1">
        <v>1</v>
      </c>
      <c r="B117" s="2" t="s">
        <v>13</v>
      </c>
      <c r="C117" s="2"/>
      <c r="D117" s="7"/>
      <c r="E117" s="8"/>
      <c r="F117" s="9"/>
      <c r="G117" s="8"/>
      <c r="H117" s="9"/>
      <c r="I117" s="8"/>
      <c r="J117" s="9"/>
      <c r="K117" s="8"/>
      <c r="L117" s="9"/>
      <c r="M117" s="8"/>
      <c r="N117" s="9"/>
      <c r="O117" s="8"/>
      <c r="P117" s="54"/>
      <c r="Q117" s="103"/>
      <c r="R117" s="103"/>
      <c r="S117" s="103"/>
      <c r="T117" s="103"/>
      <c r="U117" s="103"/>
      <c r="V117" s="103"/>
      <c r="W117" s="103"/>
      <c r="X117" s="103"/>
      <c r="Y117" s="103"/>
      <c r="Z117" s="103"/>
      <c r="AA117" s="103"/>
      <c r="AB117" s="103"/>
      <c r="AE117" s="103"/>
      <c r="AF117" s="103"/>
      <c r="AG117" s="103"/>
      <c r="AH117" s="103"/>
      <c r="AI117" s="103"/>
      <c r="AJ117" s="103"/>
      <c r="AK117" s="103"/>
    </row>
    <row r="118" spans="1:37" x14ac:dyDescent="0.25">
      <c r="A118" s="10" t="s">
        <v>14</v>
      </c>
      <c r="B118" s="11" t="s">
        <v>15</v>
      </c>
      <c r="C118" s="12" t="s">
        <v>16</v>
      </c>
      <c r="D118" s="13">
        <v>390</v>
      </c>
      <c r="E118" s="14">
        <v>42000</v>
      </c>
      <c r="F118" s="15">
        <f>+D118*E118</f>
        <v>16380000</v>
      </c>
      <c r="G118" s="14">
        <v>18000</v>
      </c>
      <c r="H118" s="15">
        <f>+D118*G118</f>
        <v>7020000</v>
      </c>
      <c r="I118" s="31">
        <v>17500</v>
      </c>
      <c r="J118" s="15">
        <f>+D118*I118</f>
        <v>6825000</v>
      </c>
      <c r="K118" s="31">
        <v>12500</v>
      </c>
      <c r="L118" s="15">
        <f>+D118*K118</f>
        <v>4875000</v>
      </c>
      <c r="M118" s="31">
        <v>2800</v>
      </c>
      <c r="N118" s="15">
        <f>+D118*M118</f>
        <v>1092000</v>
      </c>
      <c r="O118" s="14">
        <v>16000</v>
      </c>
      <c r="P118" s="55">
        <f>+D118*O118</f>
        <v>6240000</v>
      </c>
      <c r="Q118" s="63">
        <v>16000</v>
      </c>
      <c r="R118" s="63">
        <v>6240000</v>
      </c>
      <c r="S118" s="60" t="str">
        <f t="shared" ref="S118:S133" si="52">IF(R118&lt;=P118,"CUMPLE","NO CUMPLE")</f>
        <v>CUMPLE</v>
      </c>
      <c r="T118" s="63">
        <v>15657</v>
      </c>
      <c r="U118" s="63">
        <v>6106230</v>
      </c>
      <c r="V118" s="60" t="str">
        <f>IF(U118&lt;=P118,"CUMPLE","NO CUMPLE")</f>
        <v>CUMPLE</v>
      </c>
      <c r="W118" s="63">
        <v>15664</v>
      </c>
      <c r="X118" s="63">
        <v>6108960</v>
      </c>
      <c r="Y118" s="60" t="str">
        <f>IF(X118&lt;=P118,"CUMPLE","NO CUMPLE")</f>
        <v>CUMPLE</v>
      </c>
      <c r="Z118" s="104">
        <v>15760</v>
      </c>
      <c r="AA118" s="104">
        <v>6146400</v>
      </c>
      <c r="AB118" s="60" t="str">
        <f>IF(AA118&lt;=P118,"CUMPLE","NO CUMPLE")</f>
        <v>CUMPLE</v>
      </c>
      <c r="AC118" s="111">
        <v>15520</v>
      </c>
      <c r="AD118" s="111">
        <v>6052800</v>
      </c>
      <c r="AE118" s="112" t="str">
        <f t="shared" ref="AE118:AE133" si="53">IF(AD118&lt;=P118,"CUMPLE","NO CUMPLE")</f>
        <v>CUMPLE</v>
      </c>
      <c r="AF118" s="104">
        <v>15000</v>
      </c>
      <c r="AG118" s="104">
        <v>5850000</v>
      </c>
      <c r="AH118" s="60" t="str">
        <f>IF(AG118&lt;=P118,"CUMPLE","NO CUMPLE")</f>
        <v>CUMPLE</v>
      </c>
      <c r="AI118" s="104">
        <v>15704</v>
      </c>
      <c r="AJ118" s="104">
        <v>6124560</v>
      </c>
      <c r="AK118" s="60" t="str">
        <f>IF(AJ118&lt;=P118,"CUMPLE","NO CUMPLE")</f>
        <v>CUMPLE</v>
      </c>
    </row>
    <row r="119" spans="1:37" x14ac:dyDescent="0.25">
      <c r="A119" s="1">
        <v>2</v>
      </c>
      <c r="B119" s="2" t="s">
        <v>17</v>
      </c>
      <c r="C119" s="12"/>
      <c r="D119" s="13"/>
      <c r="E119" s="14"/>
      <c r="F119" s="15"/>
      <c r="G119" s="14"/>
      <c r="H119" s="15"/>
      <c r="I119" s="14"/>
      <c r="J119" s="15"/>
      <c r="K119" s="14"/>
      <c r="L119" s="15"/>
      <c r="M119" s="14"/>
      <c r="N119" s="15"/>
      <c r="O119" s="14"/>
      <c r="P119" s="55"/>
      <c r="Q119" s="118"/>
      <c r="R119" s="118"/>
      <c r="S119" s="65" t="str">
        <f t="shared" si="52"/>
        <v>CUMPLE</v>
      </c>
      <c r="T119" s="118"/>
      <c r="U119" s="118"/>
      <c r="V119" s="65" t="str">
        <f t="shared" ref="V119:V133" si="54">IF(U119&lt;=P119,"CUMPLE","NO CUMPLE")</f>
        <v>CUMPLE</v>
      </c>
      <c r="W119" s="118"/>
      <c r="X119" s="118"/>
      <c r="Y119" s="65"/>
      <c r="Z119" s="106"/>
      <c r="AA119" s="106"/>
      <c r="AB119" s="65" t="str">
        <f t="shared" ref="AB119:AB133" si="55">IF(AA119&lt;=P119,"CUMPLE","NO CUMPLE")</f>
        <v>CUMPLE</v>
      </c>
      <c r="AC119" s="117"/>
      <c r="AD119" s="117"/>
      <c r="AE119" s="65" t="str">
        <f t="shared" si="53"/>
        <v>CUMPLE</v>
      </c>
      <c r="AF119" s="106"/>
      <c r="AG119" s="106"/>
      <c r="AH119" s="65" t="str">
        <f t="shared" ref="AH118:AH133" si="56">IF(AG119&lt;=P119,"CUMPLE","NO CUMPLE")</f>
        <v>CUMPLE</v>
      </c>
      <c r="AI119" s="106">
        <v>0</v>
      </c>
      <c r="AJ119" s="106"/>
      <c r="AK119" s="65" t="str">
        <f t="shared" ref="AK119:AK133" si="57">IF(AJ119&lt;=P119,"CUMPLE","NO CUMPLE")</f>
        <v>CUMPLE</v>
      </c>
    </row>
    <row r="120" spans="1:37" x14ac:dyDescent="0.25">
      <c r="A120" s="10" t="s">
        <v>18</v>
      </c>
      <c r="B120" s="11" t="s">
        <v>120</v>
      </c>
      <c r="C120" s="12" t="s">
        <v>16</v>
      </c>
      <c r="D120" s="13">
        <v>390</v>
      </c>
      <c r="E120" s="14">
        <v>38000</v>
      </c>
      <c r="F120" s="15">
        <f>+D120*E120</f>
        <v>14820000</v>
      </c>
      <c r="G120" s="14">
        <v>40500</v>
      </c>
      <c r="H120" s="15">
        <f>+D120*G120</f>
        <v>15795000</v>
      </c>
      <c r="I120" s="14">
        <v>39250</v>
      </c>
      <c r="J120" s="15">
        <f>+D120*I120</f>
        <v>15307500</v>
      </c>
      <c r="K120" s="14">
        <v>39250</v>
      </c>
      <c r="L120" s="15">
        <f>+D120*K120</f>
        <v>15307500</v>
      </c>
      <c r="M120" s="14">
        <v>22000</v>
      </c>
      <c r="N120" s="15">
        <f>+D120*M120</f>
        <v>8580000</v>
      </c>
      <c r="O120" s="14">
        <f t="shared" ref="O120:O121" si="58">ROUND(((E120+G120+I120+K120+M120)/5),0)</f>
        <v>35800</v>
      </c>
      <c r="P120" s="55">
        <f>+D120*O120</f>
        <v>13962000</v>
      </c>
      <c r="Q120" s="63">
        <v>35800</v>
      </c>
      <c r="R120" s="63">
        <v>13962000</v>
      </c>
      <c r="S120" s="60" t="str">
        <f t="shared" si="52"/>
        <v>CUMPLE</v>
      </c>
      <c r="T120" s="63">
        <v>35033</v>
      </c>
      <c r="U120" s="63">
        <v>13662870</v>
      </c>
      <c r="V120" s="60" t="str">
        <f t="shared" si="54"/>
        <v>CUMPLE</v>
      </c>
      <c r="W120" s="63">
        <v>35048.199999999997</v>
      </c>
      <c r="X120" s="63">
        <v>13668797.999999998</v>
      </c>
      <c r="Y120" s="60" t="str">
        <f t="shared" ref="Y119:Y133" si="59">IF(X120&lt;=P120,"CUMPLE","NO CUMPLE")</f>
        <v>CUMPLE</v>
      </c>
      <c r="Z120" s="104">
        <v>35263</v>
      </c>
      <c r="AA120" s="104">
        <v>13752570</v>
      </c>
      <c r="AB120" s="60" t="str">
        <f t="shared" si="55"/>
        <v>CUMPLE</v>
      </c>
      <c r="AC120" s="111">
        <v>34726</v>
      </c>
      <c r="AD120" s="111">
        <v>13543140</v>
      </c>
      <c r="AE120" s="112" t="str">
        <f t="shared" si="53"/>
        <v>CUMPLE</v>
      </c>
      <c r="AF120" s="104">
        <v>35800</v>
      </c>
      <c r="AG120" s="104">
        <v>13962000</v>
      </c>
      <c r="AH120" s="60" t="str">
        <f t="shared" si="56"/>
        <v>CUMPLE</v>
      </c>
      <c r="AI120" s="104">
        <v>35138</v>
      </c>
      <c r="AJ120" s="104">
        <v>13703820</v>
      </c>
      <c r="AK120" s="60" t="str">
        <f t="shared" si="57"/>
        <v>CUMPLE</v>
      </c>
    </row>
    <row r="121" spans="1:37" x14ac:dyDescent="0.25">
      <c r="A121" s="1" t="s">
        <v>20</v>
      </c>
      <c r="B121" s="11" t="s">
        <v>121</v>
      </c>
      <c r="C121" s="12" t="s">
        <v>32</v>
      </c>
      <c r="D121" s="13">
        <v>42</v>
      </c>
      <c r="E121" s="14">
        <v>24000</v>
      </c>
      <c r="F121" s="15">
        <f>+D121*E121</f>
        <v>1008000</v>
      </c>
      <c r="G121" s="14">
        <v>30000</v>
      </c>
      <c r="H121" s="15">
        <f>+D121*G121</f>
        <v>1260000</v>
      </c>
      <c r="I121" s="14">
        <v>23000</v>
      </c>
      <c r="J121" s="15">
        <f>+D121*I121</f>
        <v>966000</v>
      </c>
      <c r="K121" s="14">
        <v>23000</v>
      </c>
      <c r="L121" s="15">
        <f>+D121*K121</f>
        <v>966000</v>
      </c>
      <c r="M121" s="14">
        <v>9000</v>
      </c>
      <c r="N121" s="15">
        <f>+D121*M121</f>
        <v>378000</v>
      </c>
      <c r="O121" s="14">
        <f t="shared" si="58"/>
        <v>21800</v>
      </c>
      <c r="P121" s="55">
        <f>+D121*O121</f>
        <v>915600</v>
      </c>
      <c r="Q121" s="63">
        <v>21800</v>
      </c>
      <c r="R121" s="63">
        <v>915600</v>
      </c>
      <c r="S121" s="60" t="str">
        <f t="shared" si="52"/>
        <v>CUMPLE</v>
      </c>
      <c r="T121" s="63">
        <v>21333</v>
      </c>
      <c r="U121" s="63">
        <v>895986</v>
      </c>
      <c r="V121" s="60" t="str">
        <f t="shared" si="54"/>
        <v>CUMPLE</v>
      </c>
      <c r="W121" s="63">
        <v>21342.2</v>
      </c>
      <c r="X121" s="63">
        <v>896372.4</v>
      </c>
      <c r="Y121" s="60" t="str">
        <f t="shared" si="59"/>
        <v>CUMPLE</v>
      </c>
      <c r="Z121" s="104">
        <v>21473</v>
      </c>
      <c r="AA121" s="104">
        <v>901866</v>
      </c>
      <c r="AB121" s="60" t="str">
        <f t="shared" si="55"/>
        <v>CUMPLE</v>
      </c>
      <c r="AC121" s="111">
        <v>21146</v>
      </c>
      <c r="AD121" s="111">
        <v>888132</v>
      </c>
      <c r="AE121" s="112" t="str">
        <f t="shared" si="53"/>
        <v>CUMPLE</v>
      </c>
      <c r="AF121" s="104">
        <v>21800</v>
      </c>
      <c r="AG121" s="104">
        <v>915600</v>
      </c>
      <c r="AH121" s="60" t="str">
        <f t="shared" si="56"/>
        <v>CUMPLE</v>
      </c>
      <c r="AI121" s="104">
        <v>21397</v>
      </c>
      <c r="AJ121" s="104">
        <v>898674</v>
      </c>
      <c r="AK121" s="60" t="str">
        <f t="shared" si="57"/>
        <v>CUMPLE</v>
      </c>
    </row>
    <row r="122" spans="1:37" x14ac:dyDescent="0.25">
      <c r="A122" s="1">
        <v>3</v>
      </c>
      <c r="B122" s="16" t="s">
        <v>22</v>
      </c>
      <c r="C122" s="16"/>
      <c r="D122" s="17"/>
      <c r="E122" s="14"/>
      <c r="F122" s="15"/>
      <c r="G122" s="14"/>
      <c r="H122" s="15"/>
      <c r="I122" s="14"/>
      <c r="J122" s="15"/>
      <c r="K122" s="14"/>
      <c r="L122" s="15"/>
      <c r="M122" s="14"/>
      <c r="N122" s="15"/>
      <c r="O122" s="14"/>
      <c r="P122" s="55"/>
      <c r="Q122" s="118"/>
      <c r="R122" s="118"/>
      <c r="S122" s="65" t="str">
        <f t="shared" si="52"/>
        <v>CUMPLE</v>
      </c>
      <c r="T122" s="118"/>
      <c r="U122" s="118"/>
      <c r="V122" s="65" t="str">
        <f t="shared" si="54"/>
        <v>CUMPLE</v>
      </c>
      <c r="W122" s="118"/>
      <c r="X122" s="118"/>
      <c r="Y122" s="65"/>
      <c r="Z122" s="106"/>
      <c r="AA122" s="106"/>
      <c r="AB122" s="65" t="str">
        <f t="shared" si="55"/>
        <v>CUMPLE</v>
      </c>
      <c r="AC122" s="119"/>
      <c r="AD122" s="119"/>
      <c r="AE122" s="65" t="str">
        <f t="shared" si="53"/>
        <v>CUMPLE</v>
      </c>
      <c r="AF122" s="106"/>
      <c r="AG122" s="106"/>
      <c r="AH122" s="65" t="str">
        <f t="shared" si="56"/>
        <v>CUMPLE</v>
      </c>
      <c r="AI122" s="106">
        <v>0</v>
      </c>
      <c r="AJ122" s="106"/>
      <c r="AK122" s="65" t="str">
        <f t="shared" si="57"/>
        <v>CUMPLE</v>
      </c>
    </row>
    <row r="123" spans="1:37" x14ac:dyDescent="0.25">
      <c r="A123" s="10" t="s">
        <v>23</v>
      </c>
      <c r="B123" s="18" t="s">
        <v>122</v>
      </c>
      <c r="C123" s="12" t="s">
        <v>16</v>
      </c>
      <c r="D123" s="13">
        <v>390</v>
      </c>
      <c r="E123" s="14"/>
      <c r="F123" s="15">
        <f t="shared" ref="F123:F126" si="60">+D123*E123</f>
        <v>0</v>
      </c>
      <c r="G123" s="14"/>
      <c r="H123" s="15">
        <f>+D123*G123</f>
        <v>0</v>
      </c>
      <c r="I123" s="14">
        <v>31000</v>
      </c>
      <c r="J123" s="15">
        <f>+D123*I123</f>
        <v>12090000</v>
      </c>
      <c r="K123" s="14">
        <v>31000</v>
      </c>
      <c r="L123" s="15">
        <f>+D123*K123</f>
        <v>12090000</v>
      </c>
      <c r="M123" s="14">
        <v>42000</v>
      </c>
      <c r="N123" s="15">
        <f>+D123*M123</f>
        <v>16380000</v>
      </c>
      <c r="O123" s="14">
        <v>31000</v>
      </c>
      <c r="P123" s="55">
        <f>+D123*O123</f>
        <v>12090000</v>
      </c>
      <c r="Q123" s="63">
        <v>31000</v>
      </c>
      <c r="R123" s="63">
        <v>12090000</v>
      </c>
      <c r="S123" s="60" t="str">
        <f t="shared" si="52"/>
        <v>CUMPLE</v>
      </c>
      <c r="T123" s="63">
        <v>30336</v>
      </c>
      <c r="U123" s="63">
        <v>11831040</v>
      </c>
      <c r="V123" s="60" t="str">
        <f t="shared" si="54"/>
        <v>CUMPLE</v>
      </c>
      <c r="W123" s="63">
        <v>30349</v>
      </c>
      <c r="X123" s="63">
        <v>11836110</v>
      </c>
      <c r="Y123" s="60" t="str">
        <f t="shared" si="59"/>
        <v>CUMPLE</v>
      </c>
      <c r="Z123" s="104">
        <v>30535</v>
      </c>
      <c r="AA123" s="104">
        <v>11908650</v>
      </c>
      <c r="AB123" s="60" t="str">
        <f t="shared" si="55"/>
        <v>CUMPLE</v>
      </c>
      <c r="AC123" s="111">
        <v>30070</v>
      </c>
      <c r="AD123" s="111">
        <v>11727300</v>
      </c>
      <c r="AE123" s="112" t="str">
        <f t="shared" si="53"/>
        <v>CUMPLE</v>
      </c>
      <c r="AF123" s="104">
        <v>30000</v>
      </c>
      <c r="AG123" s="104">
        <v>11700000</v>
      </c>
      <c r="AH123" s="60" t="str">
        <f t="shared" si="56"/>
        <v>CUMPLE</v>
      </c>
      <c r="AI123" s="104">
        <v>30427</v>
      </c>
      <c r="AJ123" s="104">
        <v>11866530</v>
      </c>
      <c r="AK123" s="60" t="str">
        <f t="shared" si="57"/>
        <v>CUMPLE</v>
      </c>
    </row>
    <row r="124" spans="1:37" ht="27" x14ac:dyDescent="0.25">
      <c r="A124" s="10" t="s">
        <v>25</v>
      </c>
      <c r="B124" s="18" t="s">
        <v>123</v>
      </c>
      <c r="C124" s="12" t="s">
        <v>16</v>
      </c>
      <c r="D124" s="13">
        <v>390</v>
      </c>
      <c r="E124" s="14">
        <v>180000</v>
      </c>
      <c r="F124" s="15">
        <f t="shared" si="60"/>
        <v>70200000</v>
      </c>
      <c r="G124" s="14">
        <v>135000</v>
      </c>
      <c r="H124" s="15">
        <f>+D124*G124</f>
        <v>52650000</v>
      </c>
      <c r="I124" s="14">
        <v>122500</v>
      </c>
      <c r="J124" s="15">
        <f>+D124*I124</f>
        <v>47775000</v>
      </c>
      <c r="K124" s="14">
        <v>125000</v>
      </c>
      <c r="L124" s="15">
        <f>+D124*K124</f>
        <v>48750000</v>
      </c>
      <c r="M124" s="14">
        <v>88000</v>
      </c>
      <c r="N124" s="15">
        <f>+D124*M124</f>
        <v>34320000</v>
      </c>
      <c r="O124" s="14">
        <v>111800</v>
      </c>
      <c r="P124" s="55">
        <f>+D124*O124</f>
        <v>43602000</v>
      </c>
      <c r="Q124" s="63">
        <v>111800</v>
      </c>
      <c r="R124" s="63">
        <v>43602000</v>
      </c>
      <c r="S124" s="60" t="str">
        <f t="shared" si="52"/>
        <v>CUMPLE</v>
      </c>
      <c r="T124" s="63">
        <v>109404</v>
      </c>
      <c r="U124" s="63">
        <v>42667560</v>
      </c>
      <c r="V124" s="60" t="str">
        <f t="shared" si="54"/>
        <v>CUMPLE</v>
      </c>
      <c r="W124" s="63">
        <v>109452.2</v>
      </c>
      <c r="X124" s="63">
        <v>42686358</v>
      </c>
      <c r="Y124" s="60" t="str">
        <f t="shared" si="59"/>
        <v>CUMPLE</v>
      </c>
      <c r="Z124" s="104">
        <v>110123</v>
      </c>
      <c r="AA124" s="104">
        <v>42947970</v>
      </c>
      <c r="AB124" s="60" t="str">
        <f t="shared" si="55"/>
        <v>CUMPLE</v>
      </c>
      <c r="AC124" s="111">
        <v>108446</v>
      </c>
      <c r="AD124" s="111">
        <v>42293940</v>
      </c>
      <c r="AE124" s="112" t="str">
        <f t="shared" si="53"/>
        <v>CUMPLE</v>
      </c>
      <c r="AF124" s="104">
        <v>110000</v>
      </c>
      <c r="AG124" s="104">
        <v>42900000</v>
      </c>
      <c r="AH124" s="60" t="str">
        <f t="shared" si="56"/>
        <v>CUMPLE</v>
      </c>
      <c r="AI124" s="104">
        <v>109732</v>
      </c>
      <c r="AJ124" s="104">
        <v>42795480</v>
      </c>
      <c r="AK124" s="60" t="str">
        <f t="shared" si="57"/>
        <v>CUMPLE</v>
      </c>
    </row>
    <row r="125" spans="1:37" ht="27" x14ac:dyDescent="0.25">
      <c r="A125" s="10" t="s">
        <v>27</v>
      </c>
      <c r="B125" s="18" t="s">
        <v>124</v>
      </c>
      <c r="C125" s="12" t="s">
        <v>16</v>
      </c>
      <c r="D125" s="13">
        <v>40</v>
      </c>
      <c r="E125" s="14"/>
      <c r="F125" s="15">
        <f t="shared" si="60"/>
        <v>0</v>
      </c>
      <c r="G125" s="14"/>
      <c r="H125" s="15">
        <f>+D125*G125</f>
        <v>0</v>
      </c>
      <c r="I125" s="14">
        <v>85000</v>
      </c>
      <c r="J125" s="15">
        <f>+D125*I125</f>
        <v>3400000</v>
      </c>
      <c r="K125" s="14">
        <v>90000</v>
      </c>
      <c r="L125" s="15">
        <f>+D125*K125</f>
        <v>3600000</v>
      </c>
      <c r="M125" s="14">
        <v>42000</v>
      </c>
      <c r="N125" s="15">
        <f>+D125*M125</f>
        <v>1680000</v>
      </c>
      <c r="O125" s="14">
        <f>ROUND(((E125+G125+I125+K125+M125)/3),0)</f>
        <v>72333</v>
      </c>
      <c r="P125" s="55">
        <f>+D125*O125</f>
        <v>2893320</v>
      </c>
      <c r="Q125" s="63">
        <v>72333</v>
      </c>
      <c r="R125" s="63">
        <v>2893320</v>
      </c>
      <c r="S125" s="60" t="str">
        <f t="shared" si="52"/>
        <v>CUMPLE</v>
      </c>
      <c r="T125" s="63">
        <v>70783</v>
      </c>
      <c r="U125" s="63">
        <v>2831320</v>
      </c>
      <c r="V125" s="60" t="str">
        <f t="shared" si="54"/>
        <v>CUMPLE</v>
      </c>
      <c r="W125" s="63">
        <v>70814.006999999998</v>
      </c>
      <c r="X125" s="63">
        <v>2832560.28</v>
      </c>
      <c r="Y125" s="60" t="str">
        <f t="shared" si="59"/>
        <v>CUMPLE</v>
      </c>
      <c r="Z125" s="104">
        <v>71248</v>
      </c>
      <c r="AA125" s="104">
        <v>2849920</v>
      </c>
      <c r="AB125" s="60" t="str">
        <f t="shared" si="55"/>
        <v>CUMPLE</v>
      </c>
      <c r="AC125" s="111">
        <v>70163</v>
      </c>
      <c r="AD125" s="111">
        <v>2806520</v>
      </c>
      <c r="AE125" s="112" t="str">
        <f t="shared" si="53"/>
        <v>CUMPLE</v>
      </c>
      <c r="AF125" s="104">
        <v>70000</v>
      </c>
      <c r="AG125" s="104">
        <v>2800000</v>
      </c>
      <c r="AH125" s="60" t="str">
        <f t="shared" si="56"/>
        <v>CUMPLE</v>
      </c>
      <c r="AI125" s="104">
        <v>70995</v>
      </c>
      <c r="AJ125" s="104">
        <v>2839800</v>
      </c>
      <c r="AK125" s="60" t="str">
        <f t="shared" si="57"/>
        <v>CUMPLE</v>
      </c>
    </row>
    <row r="126" spans="1:37" x14ac:dyDescent="0.25">
      <c r="A126" s="10" t="s">
        <v>125</v>
      </c>
      <c r="B126" s="11" t="s">
        <v>126</v>
      </c>
      <c r="C126" s="12" t="s">
        <v>76</v>
      </c>
      <c r="D126" s="13">
        <v>350</v>
      </c>
      <c r="E126" s="14">
        <v>90000</v>
      </c>
      <c r="F126" s="15">
        <f t="shared" si="60"/>
        <v>31500000</v>
      </c>
      <c r="G126" s="14">
        <v>45000</v>
      </c>
      <c r="H126" s="15">
        <f>+D126*G126</f>
        <v>15750000</v>
      </c>
      <c r="I126" s="14">
        <v>44000</v>
      </c>
      <c r="J126" s="15">
        <f>+D126*I126</f>
        <v>15400000</v>
      </c>
      <c r="K126" s="14">
        <v>42000</v>
      </c>
      <c r="L126" s="15">
        <f>+D126*K126</f>
        <v>14700000</v>
      </c>
      <c r="M126" s="14">
        <v>42000</v>
      </c>
      <c r="N126" s="15">
        <f>+D126*M126</f>
        <v>14700000</v>
      </c>
      <c r="O126" s="14">
        <v>42000</v>
      </c>
      <c r="P126" s="55">
        <f>+D126*O126</f>
        <v>14700000</v>
      </c>
      <c r="Q126" s="63">
        <v>42000</v>
      </c>
      <c r="R126" s="63">
        <v>14700000</v>
      </c>
      <c r="S126" s="60" t="str">
        <f t="shared" si="52"/>
        <v>CUMPLE</v>
      </c>
      <c r="T126" s="63">
        <v>41100</v>
      </c>
      <c r="U126" s="63">
        <v>14385000</v>
      </c>
      <c r="V126" s="60" t="str">
        <f t="shared" si="54"/>
        <v>CUMPLE</v>
      </c>
      <c r="W126" s="63">
        <v>41118</v>
      </c>
      <c r="X126" s="63">
        <v>14391300</v>
      </c>
      <c r="Y126" s="60" t="str">
        <f t="shared" si="59"/>
        <v>CUMPLE</v>
      </c>
      <c r="Z126" s="104">
        <v>41370</v>
      </c>
      <c r="AA126" s="104">
        <v>14479500</v>
      </c>
      <c r="AB126" s="60" t="str">
        <f t="shared" si="55"/>
        <v>CUMPLE</v>
      </c>
      <c r="AC126" s="111">
        <v>40470</v>
      </c>
      <c r="AD126" s="111">
        <v>14259000</v>
      </c>
      <c r="AE126" s="112" t="str">
        <f t="shared" si="53"/>
        <v>CUMPLE</v>
      </c>
      <c r="AF126" s="104">
        <v>42000</v>
      </c>
      <c r="AG126" s="104">
        <v>14700000</v>
      </c>
      <c r="AH126" s="60" t="str">
        <f t="shared" si="56"/>
        <v>CUMPLE</v>
      </c>
      <c r="AI126" s="104">
        <v>41223</v>
      </c>
      <c r="AJ126" s="104">
        <v>14428050</v>
      </c>
      <c r="AK126" s="60" t="str">
        <f t="shared" si="57"/>
        <v>CUMPLE</v>
      </c>
    </row>
    <row r="127" spans="1:37" x14ac:dyDescent="0.25">
      <c r="A127" s="1">
        <v>4</v>
      </c>
      <c r="B127" s="16" t="s">
        <v>47</v>
      </c>
      <c r="C127" s="16"/>
      <c r="D127" s="17"/>
      <c r="E127" s="14"/>
      <c r="F127" s="15"/>
      <c r="G127" s="14"/>
      <c r="H127" s="15"/>
      <c r="I127" s="14"/>
      <c r="J127" s="15"/>
      <c r="K127" s="14"/>
      <c r="L127" s="15"/>
      <c r="M127" s="14"/>
      <c r="N127" s="15"/>
      <c r="O127" s="14"/>
      <c r="P127" s="55"/>
      <c r="Q127" s="63"/>
      <c r="R127" s="63"/>
      <c r="S127" s="60" t="str">
        <f t="shared" si="52"/>
        <v>CUMPLE</v>
      </c>
      <c r="T127" s="63"/>
      <c r="U127" s="63"/>
      <c r="V127" s="65" t="str">
        <f t="shared" si="54"/>
        <v>CUMPLE</v>
      </c>
      <c r="W127" s="63"/>
      <c r="X127" s="63"/>
      <c r="Y127" s="60"/>
      <c r="Z127" s="104"/>
      <c r="AA127" s="104"/>
      <c r="AB127" s="65" t="str">
        <f t="shared" si="55"/>
        <v>CUMPLE</v>
      </c>
      <c r="AC127" s="111"/>
      <c r="AD127" s="111"/>
      <c r="AE127" s="112" t="str">
        <f t="shared" si="53"/>
        <v>CUMPLE</v>
      </c>
      <c r="AF127" s="104"/>
      <c r="AG127" s="104"/>
      <c r="AH127" s="65" t="str">
        <f t="shared" si="56"/>
        <v>CUMPLE</v>
      </c>
      <c r="AI127" s="106">
        <v>0</v>
      </c>
      <c r="AJ127" s="106"/>
      <c r="AK127" s="65" t="str">
        <f t="shared" si="57"/>
        <v>CUMPLE</v>
      </c>
    </row>
    <row r="128" spans="1:37" x14ac:dyDescent="0.25">
      <c r="A128" s="10" t="s">
        <v>30</v>
      </c>
      <c r="B128" s="18" t="s">
        <v>127</v>
      </c>
      <c r="C128" s="12" t="s">
        <v>32</v>
      </c>
      <c r="D128" s="13">
        <v>42</v>
      </c>
      <c r="E128" s="14">
        <v>240000</v>
      </c>
      <c r="F128" s="15">
        <f>+D128*E128</f>
        <v>10080000</v>
      </c>
      <c r="G128" s="14">
        <v>325000</v>
      </c>
      <c r="H128" s="15">
        <f>+D128*G128</f>
        <v>13650000</v>
      </c>
      <c r="I128" s="14">
        <v>337500</v>
      </c>
      <c r="J128" s="15">
        <f>+D128*I128</f>
        <v>14175000</v>
      </c>
      <c r="K128" s="14">
        <v>337500</v>
      </c>
      <c r="L128" s="15">
        <f>+D128*K128</f>
        <v>14175000</v>
      </c>
      <c r="M128" s="14">
        <v>230000</v>
      </c>
      <c r="N128" s="15">
        <f>+D128*M128</f>
        <v>9660000</v>
      </c>
      <c r="O128" s="14">
        <v>235000</v>
      </c>
      <c r="P128" s="55">
        <f>+D128*O128</f>
        <v>9870000</v>
      </c>
      <c r="Q128" s="63">
        <v>235000</v>
      </c>
      <c r="R128" s="63">
        <v>9870000</v>
      </c>
      <c r="S128" s="60" t="str">
        <f t="shared" si="52"/>
        <v>CUMPLE</v>
      </c>
      <c r="T128" s="63">
        <v>229964</v>
      </c>
      <c r="U128" s="63">
        <v>9658488</v>
      </c>
      <c r="V128" s="60" t="str">
        <f t="shared" si="54"/>
        <v>CUMPLE</v>
      </c>
      <c r="W128" s="63">
        <v>230065</v>
      </c>
      <c r="X128" s="63">
        <v>9662730</v>
      </c>
      <c r="Y128" s="60" t="str">
        <f t="shared" si="59"/>
        <v>CUMPLE</v>
      </c>
      <c r="Z128" s="104">
        <v>231475</v>
      </c>
      <c r="AA128" s="104">
        <v>9721950</v>
      </c>
      <c r="AB128" s="60" t="str">
        <f t="shared" si="55"/>
        <v>CUMPLE</v>
      </c>
      <c r="AC128" s="111">
        <v>227950</v>
      </c>
      <c r="AD128" s="111">
        <v>9573900</v>
      </c>
      <c r="AE128" s="112" t="str">
        <f t="shared" si="53"/>
        <v>CUMPLE</v>
      </c>
      <c r="AF128" s="104">
        <v>235000</v>
      </c>
      <c r="AG128" s="104">
        <v>9870000</v>
      </c>
      <c r="AH128" s="60" t="str">
        <f t="shared" si="56"/>
        <v>CUMPLE</v>
      </c>
      <c r="AI128" s="104">
        <v>230653</v>
      </c>
      <c r="AJ128" s="104">
        <v>9687426</v>
      </c>
      <c r="AK128" s="60" t="str">
        <f t="shared" si="57"/>
        <v>CUMPLE</v>
      </c>
    </row>
    <row r="129" spans="1:37" x14ac:dyDescent="0.25">
      <c r="A129" s="1">
        <v>5</v>
      </c>
      <c r="B129" s="16" t="s">
        <v>29</v>
      </c>
      <c r="C129" s="16"/>
      <c r="D129" s="17"/>
      <c r="E129" s="14"/>
      <c r="F129" s="15"/>
      <c r="G129" s="14"/>
      <c r="H129" s="15"/>
      <c r="I129" s="14"/>
      <c r="J129" s="15"/>
      <c r="K129" s="14"/>
      <c r="L129" s="15"/>
      <c r="M129" s="14"/>
      <c r="N129" s="15"/>
      <c r="O129" s="14"/>
      <c r="P129" s="55"/>
      <c r="Q129" s="118"/>
      <c r="R129" s="118"/>
      <c r="S129" s="65" t="str">
        <f t="shared" si="52"/>
        <v>CUMPLE</v>
      </c>
      <c r="T129" s="118"/>
      <c r="U129" s="118"/>
      <c r="V129" s="65" t="str">
        <f t="shared" si="54"/>
        <v>CUMPLE</v>
      </c>
      <c r="W129" s="118"/>
      <c r="X129" s="118"/>
      <c r="Y129" s="65"/>
      <c r="Z129" s="106"/>
      <c r="AA129" s="106"/>
      <c r="AB129" s="65" t="str">
        <f t="shared" si="55"/>
        <v>CUMPLE</v>
      </c>
      <c r="AC129" s="117"/>
      <c r="AD129" s="117"/>
      <c r="AE129" s="65" t="str">
        <f t="shared" si="53"/>
        <v>CUMPLE</v>
      </c>
      <c r="AF129" s="106"/>
      <c r="AG129" s="106"/>
      <c r="AH129" s="65" t="str">
        <f t="shared" si="56"/>
        <v>CUMPLE</v>
      </c>
      <c r="AI129" s="106">
        <v>0</v>
      </c>
      <c r="AJ129" s="106"/>
      <c r="AK129" s="65" t="str">
        <f t="shared" si="57"/>
        <v>CUMPLE</v>
      </c>
    </row>
    <row r="130" spans="1:37" ht="27" x14ac:dyDescent="0.25">
      <c r="A130" s="10" t="s">
        <v>38</v>
      </c>
      <c r="B130" s="18" t="s">
        <v>31</v>
      </c>
      <c r="C130" s="12" t="s">
        <v>32</v>
      </c>
      <c r="D130" s="13">
        <v>80</v>
      </c>
      <c r="E130" s="14">
        <v>470000</v>
      </c>
      <c r="F130" s="15">
        <f>+D130*E130</f>
        <v>37600000</v>
      </c>
      <c r="G130" s="14">
        <v>85000</v>
      </c>
      <c r="H130" s="15">
        <f>+D130*G130</f>
        <v>6800000</v>
      </c>
      <c r="I130" s="14">
        <v>72500</v>
      </c>
      <c r="J130" s="15">
        <f>+D130*I130</f>
        <v>5800000</v>
      </c>
      <c r="K130" s="14">
        <v>70000</v>
      </c>
      <c r="L130" s="15">
        <f>+D130*K130</f>
        <v>5600000</v>
      </c>
      <c r="M130" s="14">
        <v>480000</v>
      </c>
      <c r="N130" s="15">
        <f>+D130*M130</f>
        <v>38400000</v>
      </c>
      <c r="O130" s="14">
        <f t="shared" ref="O130:O132" si="61">ROUND(((E130+G130+I130+K130+M130)/5),0)</f>
        <v>235500</v>
      </c>
      <c r="P130" s="55">
        <f>+D130*O130</f>
        <v>18840000</v>
      </c>
      <c r="Q130" s="63">
        <v>235500</v>
      </c>
      <c r="R130" s="63">
        <v>18840000</v>
      </c>
      <c r="S130" s="60" t="str">
        <f t="shared" si="52"/>
        <v>CUMPLE</v>
      </c>
      <c r="T130" s="63">
        <v>230453</v>
      </c>
      <c r="U130" s="63">
        <v>18436240</v>
      </c>
      <c r="V130" s="60" t="str">
        <f t="shared" si="54"/>
        <v>CUMPLE</v>
      </c>
      <c r="W130" s="63">
        <v>230554.5</v>
      </c>
      <c r="X130" s="63">
        <v>18444360</v>
      </c>
      <c r="Y130" s="60" t="str">
        <f t="shared" si="59"/>
        <v>CUMPLE</v>
      </c>
      <c r="Z130" s="104">
        <v>231968</v>
      </c>
      <c r="AA130" s="104">
        <v>18557440</v>
      </c>
      <c r="AB130" s="60" t="str">
        <f t="shared" si="55"/>
        <v>CUMPLE</v>
      </c>
      <c r="AC130" s="111">
        <v>228435</v>
      </c>
      <c r="AD130" s="111">
        <v>18274800</v>
      </c>
      <c r="AE130" s="112" t="str">
        <f t="shared" si="53"/>
        <v>CUMPLE</v>
      </c>
      <c r="AF130" s="104">
        <v>235500</v>
      </c>
      <c r="AG130" s="104">
        <v>18840000</v>
      </c>
      <c r="AH130" s="60" t="str">
        <f t="shared" si="56"/>
        <v>CUMPLE</v>
      </c>
      <c r="AI130" s="104">
        <v>231143</v>
      </c>
      <c r="AJ130" s="104">
        <v>18491440</v>
      </c>
      <c r="AK130" s="60" t="str">
        <f t="shared" si="57"/>
        <v>CUMPLE</v>
      </c>
    </row>
    <row r="131" spans="1:37" x14ac:dyDescent="0.25">
      <c r="A131" s="1">
        <v>6</v>
      </c>
      <c r="B131" s="16" t="s">
        <v>50</v>
      </c>
      <c r="C131" s="12"/>
      <c r="D131" s="13"/>
      <c r="E131" s="14"/>
      <c r="F131" s="15"/>
      <c r="G131" s="14"/>
      <c r="H131" s="15"/>
      <c r="I131" s="14"/>
      <c r="J131" s="15"/>
      <c r="K131" s="14"/>
      <c r="L131" s="15"/>
      <c r="M131" s="14"/>
      <c r="N131" s="15"/>
      <c r="O131" s="14"/>
      <c r="P131" s="55"/>
      <c r="Q131" s="118"/>
      <c r="R131" s="118"/>
      <c r="S131" s="65" t="str">
        <f t="shared" si="52"/>
        <v>CUMPLE</v>
      </c>
      <c r="T131" s="118"/>
      <c r="U131" s="118"/>
      <c r="V131" s="65" t="str">
        <f t="shared" si="54"/>
        <v>CUMPLE</v>
      </c>
      <c r="W131" s="118"/>
      <c r="X131" s="118"/>
      <c r="Y131" s="65"/>
      <c r="Z131" s="106"/>
      <c r="AA131" s="106"/>
      <c r="AB131" s="65" t="str">
        <f t="shared" si="55"/>
        <v>CUMPLE</v>
      </c>
      <c r="AC131" s="117"/>
      <c r="AD131" s="117"/>
      <c r="AE131" s="65" t="str">
        <f t="shared" si="53"/>
        <v>CUMPLE</v>
      </c>
      <c r="AF131" s="106"/>
      <c r="AG131" s="106"/>
      <c r="AH131" s="65" t="str">
        <f t="shared" si="56"/>
        <v>CUMPLE</v>
      </c>
      <c r="AI131" s="106">
        <v>0</v>
      </c>
      <c r="AJ131" s="106"/>
      <c r="AK131" s="65" t="str">
        <f t="shared" si="57"/>
        <v>CUMPLE</v>
      </c>
    </row>
    <row r="132" spans="1:37" x14ac:dyDescent="0.25">
      <c r="A132" s="10" t="s">
        <v>41</v>
      </c>
      <c r="B132" s="18" t="s">
        <v>91</v>
      </c>
      <c r="C132" s="12" t="s">
        <v>16</v>
      </c>
      <c r="D132" s="13">
        <v>260</v>
      </c>
      <c r="E132" s="14">
        <v>89000</v>
      </c>
      <c r="F132" s="15">
        <f>+D132*E132</f>
        <v>23140000</v>
      </c>
      <c r="G132" s="14">
        <v>83000</v>
      </c>
      <c r="H132" s="15">
        <f>+D132*G132</f>
        <v>21580000</v>
      </c>
      <c r="I132" s="14">
        <v>90500</v>
      </c>
      <c r="J132" s="15">
        <f>+D132*I132</f>
        <v>23530000</v>
      </c>
      <c r="K132" s="14">
        <v>90500</v>
      </c>
      <c r="L132" s="15">
        <f>+D132*K132</f>
        <v>23530000</v>
      </c>
      <c r="M132" s="14">
        <v>88000</v>
      </c>
      <c r="N132" s="15">
        <f>+D132*M132</f>
        <v>22880000</v>
      </c>
      <c r="O132" s="14">
        <f t="shared" si="61"/>
        <v>88200</v>
      </c>
      <c r="P132" s="55">
        <f>+D132*O132</f>
        <v>22932000</v>
      </c>
      <c r="Q132" s="63">
        <v>88200</v>
      </c>
      <c r="R132" s="63">
        <v>22932000</v>
      </c>
      <c r="S132" s="60" t="str">
        <f t="shared" si="52"/>
        <v>CUMPLE</v>
      </c>
      <c r="T132" s="63">
        <v>86310</v>
      </c>
      <c r="U132" s="63">
        <v>22440600</v>
      </c>
      <c r="V132" s="60" t="str">
        <f t="shared" si="54"/>
        <v>CUMPLE</v>
      </c>
      <c r="W132" s="63">
        <v>86347.8</v>
      </c>
      <c r="X132" s="63">
        <v>22450428</v>
      </c>
      <c r="Y132" s="60" t="str">
        <f t="shared" si="59"/>
        <v>CUMPLE</v>
      </c>
      <c r="Z132" s="104">
        <v>86877</v>
      </c>
      <c r="AA132" s="104">
        <v>22588020</v>
      </c>
      <c r="AB132" s="60" t="str">
        <f t="shared" si="55"/>
        <v>CUMPLE</v>
      </c>
      <c r="AC132" s="111">
        <v>85554</v>
      </c>
      <c r="AD132" s="111">
        <v>22244040</v>
      </c>
      <c r="AE132" s="112" t="str">
        <f t="shared" si="53"/>
        <v>CUMPLE</v>
      </c>
      <c r="AF132" s="104">
        <v>85000</v>
      </c>
      <c r="AG132" s="104">
        <v>22100000</v>
      </c>
      <c r="AH132" s="60" t="str">
        <f t="shared" si="56"/>
        <v>CUMPLE</v>
      </c>
      <c r="AI132" s="104">
        <v>86568</v>
      </c>
      <c r="AJ132" s="104">
        <v>22507680</v>
      </c>
      <c r="AK132" s="60" t="str">
        <f t="shared" si="57"/>
        <v>CUMPLE</v>
      </c>
    </row>
    <row r="133" spans="1:37" s="19" customFormat="1" ht="15.75" thickBot="1" x14ac:dyDescent="0.3">
      <c r="A133" s="132" t="s">
        <v>128</v>
      </c>
      <c r="B133" s="133"/>
      <c r="C133" s="133"/>
      <c r="D133" s="134"/>
      <c r="E133" s="136"/>
      <c r="F133" s="137">
        <f>SUM(F118:F132)</f>
        <v>204728000</v>
      </c>
      <c r="G133" s="136"/>
      <c r="H133" s="137">
        <f>SUM(H118:H132)</f>
        <v>134505000</v>
      </c>
      <c r="I133" s="136"/>
      <c r="J133" s="137">
        <f>SUM(J118:J132)</f>
        <v>145268500</v>
      </c>
      <c r="K133" s="136"/>
      <c r="L133" s="137">
        <f>SUM(L118:L132)</f>
        <v>143593500</v>
      </c>
      <c r="M133" s="136"/>
      <c r="N133" s="137">
        <f>SUM(N118:N132)</f>
        <v>148070000</v>
      </c>
      <c r="O133" s="122"/>
      <c r="P133" s="124">
        <f>SUM(P118:P132)</f>
        <v>146044920</v>
      </c>
      <c r="Q133" s="135"/>
      <c r="R133" s="135">
        <v>146044920</v>
      </c>
      <c r="S133" s="126" t="str">
        <f t="shared" si="52"/>
        <v>CUMPLE</v>
      </c>
      <c r="T133" s="127"/>
      <c r="U133" s="135">
        <f>+SUM(U117:U132)</f>
        <v>142915334</v>
      </c>
      <c r="V133" s="126" t="str">
        <f t="shared" si="54"/>
        <v>CUMPLE</v>
      </c>
      <c r="W133" s="135"/>
      <c r="X133" s="135">
        <v>142977976.68000001</v>
      </c>
      <c r="Y133" s="126" t="str">
        <f t="shared" si="59"/>
        <v>CUMPLE</v>
      </c>
      <c r="Z133" s="127"/>
      <c r="AA133" s="125">
        <v>143854286</v>
      </c>
      <c r="AB133" s="126" t="str">
        <f t="shared" si="55"/>
        <v>CUMPLE</v>
      </c>
      <c r="AC133" s="127"/>
      <c r="AD133" s="125">
        <v>141663572</v>
      </c>
      <c r="AE133" s="126" t="str">
        <f t="shared" si="53"/>
        <v>CUMPLE</v>
      </c>
      <c r="AF133" s="125"/>
      <c r="AG133" s="125">
        <v>143637600</v>
      </c>
      <c r="AH133" s="126" t="str">
        <f t="shared" si="56"/>
        <v>CUMPLE</v>
      </c>
      <c r="AI133" s="125"/>
      <c r="AJ133" s="125">
        <v>143343460</v>
      </c>
      <c r="AK133" s="126" t="str">
        <f t="shared" si="57"/>
        <v>CUMPLE</v>
      </c>
    </row>
    <row r="134" spans="1:37" ht="24" customHeight="1" x14ac:dyDescent="0.25">
      <c r="A134" s="77" t="s">
        <v>129</v>
      </c>
      <c r="B134" s="78"/>
      <c r="C134" s="78"/>
      <c r="D134" s="79"/>
      <c r="E134" s="72"/>
      <c r="F134" s="73"/>
      <c r="G134" s="72"/>
      <c r="H134" s="73"/>
      <c r="I134" s="72"/>
      <c r="J134" s="73"/>
      <c r="K134" s="72"/>
      <c r="L134" s="73"/>
      <c r="M134" s="72"/>
      <c r="N134" s="94"/>
      <c r="O134" s="91" t="s">
        <v>11</v>
      </c>
      <c r="P134" s="95" t="s">
        <v>12</v>
      </c>
      <c r="Q134" s="91" t="s">
        <v>11</v>
      </c>
      <c r="R134" s="92" t="s">
        <v>12</v>
      </c>
      <c r="S134" s="102" t="s">
        <v>197</v>
      </c>
      <c r="T134" s="91" t="s">
        <v>11</v>
      </c>
      <c r="U134" s="92" t="s">
        <v>12</v>
      </c>
      <c r="V134" s="102" t="s">
        <v>197</v>
      </c>
      <c r="W134" s="91" t="s">
        <v>11</v>
      </c>
      <c r="X134" s="92" t="s">
        <v>12</v>
      </c>
      <c r="Y134" s="102" t="s">
        <v>197</v>
      </c>
      <c r="Z134" s="98" t="s">
        <v>202</v>
      </c>
      <c r="AA134" s="98"/>
      <c r="AB134" s="102" t="s">
        <v>197</v>
      </c>
      <c r="AC134" s="98" t="s">
        <v>202</v>
      </c>
      <c r="AD134" s="98"/>
      <c r="AE134" s="102" t="s">
        <v>197</v>
      </c>
      <c r="AF134" s="98" t="s">
        <v>202</v>
      </c>
      <c r="AG134" s="98"/>
      <c r="AH134" s="102" t="s">
        <v>197</v>
      </c>
      <c r="AI134" s="98" t="s">
        <v>202</v>
      </c>
      <c r="AJ134" s="98"/>
      <c r="AK134" s="102" t="s">
        <v>197</v>
      </c>
    </row>
    <row r="135" spans="1:37" ht="19.5" customHeight="1" x14ac:dyDescent="0.25">
      <c r="A135" s="1" t="s">
        <v>7</v>
      </c>
      <c r="B135" s="2" t="s">
        <v>8</v>
      </c>
      <c r="C135" s="3" t="s">
        <v>66</v>
      </c>
      <c r="D135" s="4" t="s">
        <v>130</v>
      </c>
      <c r="E135" s="5" t="s">
        <v>11</v>
      </c>
      <c r="F135" s="6" t="s">
        <v>12</v>
      </c>
      <c r="G135" s="5" t="s">
        <v>11</v>
      </c>
      <c r="H135" s="6" t="s">
        <v>12</v>
      </c>
      <c r="I135" s="5" t="s">
        <v>11</v>
      </c>
      <c r="J135" s="6" t="s">
        <v>12</v>
      </c>
      <c r="K135" s="5" t="s">
        <v>11</v>
      </c>
      <c r="L135" s="6" t="s">
        <v>12</v>
      </c>
      <c r="M135" s="5" t="s">
        <v>11</v>
      </c>
      <c r="N135" s="53" t="s">
        <v>12</v>
      </c>
      <c r="O135" s="91"/>
      <c r="P135" s="95"/>
      <c r="Q135" s="91"/>
      <c r="R135" s="92"/>
      <c r="S135" s="102"/>
      <c r="T135" s="91"/>
      <c r="U135" s="92"/>
      <c r="V135" s="102"/>
      <c r="W135" s="91"/>
      <c r="X135" s="92"/>
      <c r="Y135" s="102"/>
      <c r="Z135" s="59" t="s">
        <v>11</v>
      </c>
      <c r="AA135" s="59" t="s">
        <v>12</v>
      </c>
      <c r="AB135" s="102"/>
      <c r="AC135" s="59" t="s">
        <v>11</v>
      </c>
      <c r="AD135" s="59" t="s">
        <v>12</v>
      </c>
      <c r="AE135" s="102"/>
      <c r="AF135" s="59" t="s">
        <v>11</v>
      </c>
      <c r="AG135" s="59" t="s">
        <v>12</v>
      </c>
      <c r="AH135" s="102"/>
      <c r="AI135" s="59" t="s">
        <v>11</v>
      </c>
      <c r="AJ135" s="59" t="s">
        <v>12</v>
      </c>
      <c r="AK135" s="102"/>
    </row>
    <row r="136" spans="1:37" x14ac:dyDescent="0.25">
      <c r="A136" s="1">
        <v>1</v>
      </c>
      <c r="B136" s="16" t="s">
        <v>13</v>
      </c>
      <c r="C136" s="12"/>
      <c r="D136" s="13"/>
      <c r="E136" s="14"/>
      <c r="F136" s="15"/>
      <c r="G136" s="14"/>
      <c r="H136" s="15"/>
      <c r="I136" s="14"/>
      <c r="J136" s="15"/>
      <c r="K136" s="14"/>
      <c r="L136" s="15"/>
      <c r="M136" s="14"/>
      <c r="N136" s="15"/>
      <c r="O136" s="14"/>
      <c r="P136" s="55"/>
      <c r="Q136" s="103"/>
      <c r="R136" s="103"/>
      <c r="S136" s="103"/>
      <c r="T136" s="103"/>
      <c r="U136" s="103"/>
      <c r="V136" s="103"/>
      <c r="W136" s="103"/>
      <c r="X136" s="103"/>
      <c r="Y136" s="103"/>
      <c r="Z136" s="103"/>
      <c r="AA136" s="103"/>
      <c r="AB136" s="103"/>
      <c r="AC136" s="103"/>
      <c r="AD136" s="103"/>
      <c r="AE136" s="103"/>
      <c r="AF136" s="103"/>
      <c r="AG136" s="103"/>
      <c r="AH136" s="103"/>
      <c r="AI136" s="103"/>
      <c r="AJ136" s="103"/>
      <c r="AK136" s="103"/>
    </row>
    <row r="137" spans="1:37" x14ac:dyDescent="0.25">
      <c r="A137" s="10" t="s">
        <v>14</v>
      </c>
      <c r="B137" s="18" t="s">
        <v>131</v>
      </c>
      <c r="C137" s="12" t="s">
        <v>16</v>
      </c>
      <c r="D137" s="13">
        <v>32.200000000000003</v>
      </c>
      <c r="E137" s="14">
        <v>42000</v>
      </c>
      <c r="F137" s="15">
        <f>+D137*E137</f>
        <v>1352400.0000000002</v>
      </c>
      <c r="G137" s="14">
        <v>18000</v>
      </c>
      <c r="H137" s="15">
        <f>+D137*G137</f>
        <v>579600</v>
      </c>
      <c r="I137" s="14">
        <v>17500</v>
      </c>
      <c r="J137" s="15">
        <f>+D137*I137</f>
        <v>563500</v>
      </c>
      <c r="K137" s="14">
        <v>12500</v>
      </c>
      <c r="L137" s="15">
        <f>+D137*K137</f>
        <v>402500.00000000006</v>
      </c>
      <c r="M137" s="14">
        <v>2800</v>
      </c>
      <c r="N137" s="15">
        <f>+D137*M137</f>
        <v>90160.000000000015</v>
      </c>
      <c r="O137" s="14">
        <v>16000</v>
      </c>
      <c r="P137" s="55">
        <f>+D137*O137</f>
        <v>515200.00000000006</v>
      </c>
      <c r="Q137" s="63">
        <v>16000</v>
      </c>
      <c r="R137" s="63">
        <v>515200.00000000006</v>
      </c>
      <c r="S137" s="60" t="str">
        <f>IF(R137&lt;=P137,"CUMPLE","NO CUMPLE")</f>
        <v>CUMPLE</v>
      </c>
      <c r="T137" s="63">
        <v>15657</v>
      </c>
      <c r="U137" s="63">
        <v>504155.4</v>
      </c>
      <c r="V137" s="60" t="str">
        <f>IF(U137&lt;=P137,"CUMPLE","NO CUMPLE")</f>
        <v>CUMPLE</v>
      </c>
      <c r="W137" s="63">
        <v>15664</v>
      </c>
      <c r="X137" s="63">
        <v>504380.80000000005</v>
      </c>
      <c r="Y137" s="60" t="str">
        <f t="shared" ref="Y137:Y164" si="62">IF(X137&lt;=P137,"CUMPLE","NO CUMPLE")</f>
        <v>CUMPLE</v>
      </c>
      <c r="Z137" s="104">
        <v>15760</v>
      </c>
      <c r="AA137" s="104">
        <v>507472.00000000006</v>
      </c>
      <c r="AB137" s="60" t="str">
        <f>IF(AA137&lt;=P137,"CUMPLE","NO CUMPLE")</f>
        <v>CUMPLE</v>
      </c>
      <c r="AC137" s="111">
        <v>15520</v>
      </c>
      <c r="AD137" s="111">
        <v>499744</v>
      </c>
      <c r="AE137" s="112" t="str">
        <f t="shared" ref="AE137:AE164" si="63">IF(AD137&lt;=P137,"CUMPLE","NO CUMPLE")</f>
        <v>CUMPLE</v>
      </c>
      <c r="AF137" s="104">
        <v>15000</v>
      </c>
      <c r="AG137" s="104">
        <v>483000.00000000006</v>
      </c>
      <c r="AH137" s="60" t="str">
        <f t="shared" ref="AH137:AH164" si="64">IF(AG137&lt;=P137,"CUMPLE","NO CUMPLE")</f>
        <v>CUMPLE</v>
      </c>
      <c r="AI137" s="104">
        <v>15704</v>
      </c>
      <c r="AJ137" s="104">
        <v>505668.80000000005</v>
      </c>
      <c r="AK137" s="60" t="str">
        <f>IF(AJ137&lt;=P137,"CUMPLE","NO CUMPLE")</f>
        <v>CUMPLE</v>
      </c>
    </row>
    <row r="138" spans="1:37" x14ac:dyDescent="0.25">
      <c r="A138" s="10" t="s">
        <v>132</v>
      </c>
      <c r="B138" s="18" t="s">
        <v>133</v>
      </c>
      <c r="C138" s="12" t="s">
        <v>16</v>
      </c>
      <c r="D138" s="13">
        <v>2.9</v>
      </c>
      <c r="E138" s="14">
        <v>28000</v>
      </c>
      <c r="F138" s="15">
        <f t="shared" ref="F138:F139" si="65">+D138*E138</f>
        <v>81200</v>
      </c>
      <c r="G138" s="14">
        <v>35000</v>
      </c>
      <c r="H138" s="15">
        <f>+D138*G138</f>
        <v>101500</v>
      </c>
      <c r="I138" s="14">
        <v>25000</v>
      </c>
      <c r="J138" s="15">
        <f>+D138*I138</f>
        <v>72500</v>
      </c>
      <c r="K138" s="14">
        <v>25000</v>
      </c>
      <c r="L138" s="15">
        <f>+D138*K138</f>
        <v>72500</v>
      </c>
      <c r="M138" s="14">
        <v>14000</v>
      </c>
      <c r="N138" s="15">
        <f>+D138*M138</f>
        <v>40600</v>
      </c>
      <c r="O138" s="14">
        <v>25000</v>
      </c>
      <c r="P138" s="55">
        <f>+D138*O138</f>
        <v>72500</v>
      </c>
      <c r="Q138" s="63">
        <v>25000</v>
      </c>
      <c r="R138" s="63">
        <v>72500</v>
      </c>
      <c r="S138" s="60" t="str">
        <f t="shared" ref="S138:S162" si="66">IF(R138&lt;=P138,"CUMPLE","NO CUMPLE")</f>
        <v>CUMPLE</v>
      </c>
      <c r="T138" s="63">
        <v>24464</v>
      </c>
      <c r="U138" s="63">
        <v>70945.599999999991</v>
      </c>
      <c r="V138" s="60" t="str">
        <f t="shared" ref="V138:V164" si="67">IF(U138&lt;=P138,"CUMPLE","NO CUMPLE")</f>
        <v>CUMPLE</v>
      </c>
      <c r="W138" s="63">
        <v>24475</v>
      </c>
      <c r="X138" s="63">
        <v>70977.5</v>
      </c>
      <c r="Y138" s="60" t="str">
        <f t="shared" si="62"/>
        <v>CUMPLE</v>
      </c>
      <c r="Z138" s="104">
        <v>24625</v>
      </c>
      <c r="AA138" s="104">
        <v>71412.5</v>
      </c>
      <c r="AB138" s="60" t="str">
        <f t="shared" ref="AB138:AB164" si="68">IF(AA138&lt;=P138,"CUMPLE","NO CUMPLE")</f>
        <v>CUMPLE</v>
      </c>
      <c r="AC138" s="111">
        <v>24250</v>
      </c>
      <c r="AD138" s="111">
        <v>70325</v>
      </c>
      <c r="AE138" s="112" t="str">
        <f>IF(AD138&lt;=P138,"CUMPLE","NO CUMPLE")</f>
        <v>CUMPLE</v>
      </c>
      <c r="AF138" s="104">
        <v>25000</v>
      </c>
      <c r="AG138" s="104">
        <v>72500</v>
      </c>
      <c r="AH138" s="60" t="str">
        <f t="shared" si="64"/>
        <v>CUMPLE</v>
      </c>
      <c r="AI138" s="104">
        <v>24538</v>
      </c>
      <c r="AJ138" s="104">
        <v>71160.2</v>
      </c>
      <c r="AK138" s="60" t="str">
        <f t="shared" ref="AK138:AK164" si="69">IF(AJ138&lt;=P138,"CUMPLE","NO CUMPLE")</f>
        <v>CUMPLE</v>
      </c>
    </row>
    <row r="139" spans="1:37" x14ac:dyDescent="0.25">
      <c r="A139" s="10" t="s">
        <v>134</v>
      </c>
      <c r="B139" s="18" t="s">
        <v>135</v>
      </c>
      <c r="C139" s="12" t="s">
        <v>136</v>
      </c>
      <c r="D139" s="13">
        <v>1</v>
      </c>
      <c r="E139" s="14">
        <v>360000</v>
      </c>
      <c r="F139" s="15">
        <f t="shared" si="65"/>
        <v>360000</v>
      </c>
      <c r="G139" s="14">
        <v>700000</v>
      </c>
      <c r="H139" s="15">
        <f>+D139*G139</f>
        <v>700000</v>
      </c>
      <c r="I139" s="14">
        <v>675000</v>
      </c>
      <c r="J139" s="15">
        <f>+D139*I139</f>
        <v>675000</v>
      </c>
      <c r="K139" s="14">
        <v>675000</v>
      </c>
      <c r="L139" s="15">
        <f>+D139*K139</f>
        <v>675000</v>
      </c>
      <c r="M139" s="14">
        <v>3500000</v>
      </c>
      <c r="N139" s="15">
        <f>+D139*M139</f>
        <v>3500000</v>
      </c>
      <c r="O139" s="14">
        <f>ROUND(((E139+G139+I139+K139)/4),0)</f>
        <v>602500</v>
      </c>
      <c r="P139" s="55">
        <f>+D139*O139</f>
        <v>602500</v>
      </c>
      <c r="Q139" s="63">
        <v>602500</v>
      </c>
      <c r="R139" s="63">
        <v>602500</v>
      </c>
      <c r="S139" s="60" t="str">
        <f t="shared" si="66"/>
        <v>CUMPLE</v>
      </c>
      <c r="T139" s="63">
        <v>589588</v>
      </c>
      <c r="U139" s="63">
        <v>589588</v>
      </c>
      <c r="V139" s="60" t="str">
        <f t="shared" si="67"/>
        <v>CUMPLE</v>
      </c>
      <c r="W139" s="63">
        <v>589847.5</v>
      </c>
      <c r="X139" s="63">
        <v>589847.5</v>
      </c>
      <c r="Y139" s="60" t="str">
        <f t="shared" si="62"/>
        <v>CUMPLE</v>
      </c>
      <c r="Z139" s="104">
        <v>593463</v>
      </c>
      <c r="AA139" s="104">
        <v>593463</v>
      </c>
      <c r="AB139" s="60" t="str">
        <f t="shared" si="68"/>
        <v>CUMPLE</v>
      </c>
      <c r="AC139" s="111">
        <v>584425</v>
      </c>
      <c r="AD139" s="111">
        <v>584425</v>
      </c>
      <c r="AE139" s="112" t="str">
        <f t="shared" si="63"/>
        <v>CUMPLE</v>
      </c>
      <c r="AF139" s="104">
        <v>602500</v>
      </c>
      <c r="AG139" s="104">
        <v>602500</v>
      </c>
      <c r="AH139" s="60" t="str">
        <f t="shared" si="64"/>
        <v>CUMPLE</v>
      </c>
      <c r="AI139" s="104">
        <v>591354</v>
      </c>
      <c r="AJ139" s="104">
        <v>591354</v>
      </c>
      <c r="AK139" s="60" t="str">
        <f t="shared" si="69"/>
        <v>CUMPLE</v>
      </c>
    </row>
    <row r="140" spans="1:37" x14ac:dyDescent="0.25">
      <c r="A140" s="1">
        <v>2</v>
      </c>
      <c r="B140" s="16" t="s">
        <v>94</v>
      </c>
      <c r="C140" s="12"/>
      <c r="D140" s="13"/>
      <c r="E140" s="14"/>
      <c r="F140" s="15"/>
      <c r="G140" s="14"/>
      <c r="H140" s="15"/>
      <c r="I140" s="14"/>
      <c r="J140" s="15"/>
      <c r="K140" s="14"/>
      <c r="L140" s="15"/>
      <c r="M140" s="14"/>
      <c r="N140" s="15"/>
      <c r="O140" s="14"/>
      <c r="P140" s="55"/>
      <c r="Q140" s="118"/>
      <c r="R140" s="118"/>
      <c r="S140" s="65" t="str">
        <f t="shared" si="66"/>
        <v>CUMPLE</v>
      </c>
      <c r="T140" s="118"/>
      <c r="U140" s="118"/>
      <c r="V140" s="65" t="str">
        <f t="shared" si="67"/>
        <v>CUMPLE</v>
      </c>
      <c r="W140" s="118"/>
      <c r="X140" s="118"/>
      <c r="Y140" s="65"/>
      <c r="Z140" s="106"/>
      <c r="AA140" s="106"/>
      <c r="AB140" s="65" t="str">
        <f t="shared" si="68"/>
        <v>CUMPLE</v>
      </c>
      <c r="AC140" s="119"/>
      <c r="AD140" s="119"/>
      <c r="AE140" s="65" t="str">
        <f t="shared" si="63"/>
        <v>CUMPLE</v>
      </c>
      <c r="AF140" s="106"/>
      <c r="AG140" s="106"/>
      <c r="AH140" s="65" t="str">
        <f t="shared" si="64"/>
        <v>CUMPLE</v>
      </c>
      <c r="AI140" s="106">
        <v>0</v>
      </c>
      <c r="AJ140" s="106"/>
      <c r="AK140" s="65" t="str">
        <f t="shared" si="69"/>
        <v>CUMPLE</v>
      </c>
    </row>
    <row r="141" spans="1:37" x14ac:dyDescent="0.25">
      <c r="A141" s="10" t="s">
        <v>18</v>
      </c>
      <c r="B141" s="18" t="s">
        <v>137</v>
      </c>
      <c r="C141" s="12" t="s">
        <v>16</v>
      </c>
      <c r="D141" s="13">
        <v>6</v>
      </c>
      <c r="E141" s="14">
        <v>38000</v>
      </c>
      <c r="F141" s="15">
        <f>+D141*E141</f>
        <v>228000</v>
      </c>
      <c r="G141" s="14">
        <v>87750</v>
      </c>
      <c r="H141" s="15">
        <f>+D141*G141</f>
        <v>526500</v>
      </c>
      <c r="I141" s="14">
        <v>48000</v>
      </c>
      <c r="J141" s="15">
        <f>+D141*I141</f>
        <v>288000</v>
      </c>
      <c r="K141" s="14">
        <v>48000</v>
      </c>
      <c r="L141" s="15">
        <f>+D141*K141</f>
        <v>288000</v>
      </c>
      <c r="M141" s="14">
        <v>42000</v>
      </c>
      <c r="N141" s="15">
        <f>+D141*M141</f>
        <v>252000</v>
      </c>
      <c r="O141" s="14">
        <f>ROUND(((E141+I141+K141+M141)/4),0)</f>
        <v>44000</v>
      </c>
      <c r="P141" s="55">
        <f>+D141*O141</f>
        <v>264000</v>
      </c>
      <c r="Q141" s="63">
        <v>44000</v>
      </c>
      <c r="R141" s="63">
        <v>264000</v>
      </c>
      <c r="S141" s="60" t="str">
        <f t="shared" si="66"/>
        <v>CUMPLE</v>
      </c>
      <c r="T141" s="63">
        <v>43057</v>
      </c>
      <c r="U141" s="63">
        <v>258342</v>
      </c>
      <c r="V141" s="60" t="str">
        <f t="shared" si="67"/>
        <v>CUMPLE</v>
      </c>
      <c r="W141" s="63">
        <v>43076</v>
      </c>
      <c r="X141" s="63">
        <v>258456</v>
      </c>
      <c r="Y141" s="60" t="str">
        <f t="shared" si="62"/>
        <v>CUMPLE</v>
      </c>
      <c r="Z141" s="104">
        <v>43340</v>
      </c>
      <c r="AA141" s="104">
        <v>260040</v>
      </c>
      <c r="AB141" s="60" t="str">
        <f t="shared" si="68"/>
        <v>CUMPLE</v>
      </c>
      <c r="AC141" s="111">
        <v>42680</v>
      </c>
      <c r="AD141" s="111">
        <v>256080</v>
      </c>
      <c r="AE141" s="112" t="str">
        <f t="shared" si="63"/>
        <v>CUMPLE</v>
      </c>
      <c r="AF141" s="104">
        <v>44000</v>
      </c>
      <c r="AG141" s="104">
        <v>264000</v>
      </c>
      <c r="AH141" s="60" t="str">
        <f t="shared" si="64"/>
        <v>CUMPLE</v>
      </c>
      <c r="AI141" s="104">
        <v>43186</v>
      </c>
      <c r="AJ141" s="104">
        <v>259116</v>
      </c>
      <c r="AK141" s="60" t="str">
        <f t="shared" si="69"/>
        <v>CUMPLE</v>
      </c>
    </row>
    <row r="142" spans="1:37" x14ac:dyDescent="0.25">
      <c r="A142" s="1">
        <v>3</v>
      </c>
      <c r="B142" s="16" t="s">
        <v>138</v>
      </c>
      <c r="C142" s="12"/>
      <c r="D142" s="13"/>
      <c r="E142" s="14"/>
      <c r="F142" s="15"/>
      <c r="G142" s="14"/>
      <c r="H142" s="15"/>
      <c r="I142" s="14"/>
      <c r="J142" s="15"/>
      <c r="K142" s="14"/>
      <c r="L142" s="15"/>
      <c r="M142" s="14"/>
      <c r="N142" s="15"/>
      <c r="O142" s="14"/>
      <c r="P142" s="55"/>
      <c r="Q142" s="118"/>
      <c r="R142" s="118"/>
      <c r="S142" s="65" t="str">
        <f t="shared" si="66"/>
        <v>CUMPLE</v>
      </c>
      <c r="T142" s="118"/>
      <c r="U142" s="118"/>
      <c r="V142" s="65" t="str">
        <f t="shared" si="67"/>
        <v>CUMPLE</v>
      </c>
      <c r="W142" s="118"/>
      <c r="X142" s="118"/>
      <c r="Y142" s="65"/>
      <c r="Z142" s="106"/>
      <c r="AA142" s="106"/>
      <c r="AB142" s="65" t="str">
        <f t="shared" si="68"/>
        <v>CUMPLE</v>
      </c>
      <c r="AC142" s="119"/>
      <c r="AD142" s="119"/>
      <c r="AE142" s="65" t="str">
        <f t="shared" si="63"/>
        <v>CUMPLE</v>
      </c>
      <c r="AF142" s="106"/>
      <c r="AG142" s="106"/>
      <c r="AH142" s="65" t="str">
        <f t="shared" si="64"/>
        <v>CUMPLE</v>
      </c>
      <c r="AI142" s="106">
        <v>0</v>
      </c>
      <c r="AJ142" s="106"/>
      <c r="AK142" s="65" t="str">
        <f t="shared" si="69"/>
        <v>CUMPLE</v>
      </c>
    </row>
    <row r="143" spans="1:37" x14ac:dyDescent="0.25">
      <c r="A143" s="10" t="s">
        <v>23</v>
      </c>
      <c r="B143" s="18" t="s">
        <v>139</v>
      </c>
      <c r="C143" s="12" t="s">
        <v>16</v>
      </c>
      <c r="D143" s="13">
        <v>12</v>
      </c>
      <c r="E143" s="14">
        <v>45000</v>
      </c>
      <c r="F143" s="15">
        <f t="shared" ref="F143:F144" si="70">+D143*E143</f>
        <v>540000</v>
      </c>
      <c r="G143" s="14">
        <v>42000</v>
      </c>
      <c r="H143" s="15">
        <f>+D143*G143</f>
        <v>504000</v>
      </c>
      <c r="I143" s="14">
        <v>43500</v>
      </c>
      <c r="J143" s="15">
        <f>+D143*I143</f>
        <v>522000</v>
      </c>
      <c r="K143" s="14">
        <v>43500</v>
      </c>
      <c r="L143" s="15">
        <f>+D143*K143</f>
        <v>522000</v>
      </c>
      <c r="M143" s="14">
        <v>32000</v>
      </c>
      <c r="N143" s="15">
        <f>+D143*M143</f>
        <v>384000</v>
      </c>
      <c r="O143" s="14">
        <f t="shared" ref="O143:O144" si="71">ROUND(((E143+G143+I143+K143+M143)/5),0)</f>
        <v>41200</v>
      </c>
      <c r="P143" s="55">
        <f>+D143*O143</f>
        <v>494400</v>
      </c>
      <c r="Q143" s="63">
        <v>41200</v>
      </c>
      <c r="R143" s="63">
        <v>494400</v>
      </c>
      <c r="S143" s="60" t="str">
        <f t="shared" si="66"/>
        <v>CUMPLE</v>
      </c>
      <c r="T143" s="63">
        <v>40317</v>
      </c>
      <c r="U143" s="63">
        <v>483804</v>
      </c>
      <c r="V143" s="60" t="str">
        <f t="shared" si="67"/>
        <v>CUMPLE</v>
      </c>
      <c r="W143" s="63">
        <v>40334.800000000003</v>
      </c>
      <c r="X143" s="63">
        <v>484017.60000000003</v>
      </c>
      <c r="Y143" s="60" t="str">
        <f t="shared" si="62"/>
        <v>CUMPLE</v>
      </c>
      <c r="Z143" s="104">
        <v>40582</v>
      </c>
      <c r="AA143" s="104">
        <v>486984</v>
      </c>
      <c r="AB143" s="60" t="str">
        <f t="shared" si="68"/>
        <v>CUMPLE</v>
      </c>
      <c r="AC143" s="111">
        <v>39964</v>
      </c>
      <c r="AD143" s="111">
        <v>479568</v>
      </c>
      <c r="AE143" s="112" t="str">
        <f t="shared" si="63"/>
        <v>CUMPLE</v>
      </c>
      <c r="AF143" s="104">
        <v>41200</v>
      </c>
      <c r="AG143" s="104">
        <v>494400</v>
      </c>
      <c r="AH143" s="60" t="str">
        <f t="shared" si="64"/>
        <v>CUMPLE</v>
      </c>
      <c r="AI143" s="104">
        <v>40438</v>
      </c>
      <c r="AJ143" s="104">
        <v>485256</v>
      </c>
      <c r="AK143" s="60" t="str">
        <f t="shared" si="69"/>
        <v>CUMPLE</v>
      </c>
    </row>
    <row r="144" spans="1:37" x14ac:dyDescent="0.25">
      <c r="A144" s="10" t="s">
        <v>25</v>
      </c>
      <c r="B144" s="18" t="s">
        <v>140</v>
      </c>
      <c r="C144" s="12" t="s">
        <v>16</v>
      </c>
      <c r="D144" s="13">
        <v>15</v>
      </c>
      <c r="E144" s="14">
        <v>28000</v>
      </c>
      <c r="F144" s="15">
        <f t="shared" si="70"/>
        <v>420000</v>
      </c>
      <c r="G144" s="14">
        <v>32000</v>
      </c>
      <c r="H144" s="15">
        <f>+D144*G144</f>
        <v>480000</v>
      </c>
      <c r="I144" s="14">
        <v>26000</v>
      </c>
      <c r="J144" s="15">
        <f>+D144*I144</f>
        <v>390000</v>
      </c>
      <c r="K144" s="14">
        <v>26000</v>
      </c>
      <c r="L144" s="15">
        <f>+D144*K144</f>
        <v>390000</v>
      </c>
      <c r="M144" s="14">
        <v>22000</v>
      </c>
      <c r="N144" s="15">
        <f>+D144*M144</f>
        <v>330000</v>
      </c>
      <c r="O144" s="14">
        <f t="shared" si="71"/>
        <v>26800</v>
      </c>
      <c r="P144" s="55">
        <f>+D144*O144</f>
        <v>402000</v>
      </c>
      <c r="Q144" s="63">
        <v>26800</v>
      </c>
      <c r="R144" s="63">
        <v>402000</v>
      </c>
      <c r="S144" s="60" t="str">
        <f t="shared" si="66"/>
        <v>CUMPLE</v>
      </c>
      <c r="T144" s="63">
        <v>26226</v>
      </c>
      <c r="U144" s="63">
        <v>393390</v>
      </c>
      <c r="V144" s="60" t="str">
        <f t="shared" si="67"/>
        <v>CUMPLE</v>
      </c>
      <c r="W144" s="63">
        <v>26237.200000000001</v>
      </c>
      <c r="X144" s="63">
        <v>393558</v>
      </c>
      <c r="Y144" s="60" t="str">
        <f t="shared" si="62"/>
        <v>CUMPLE</v>
      </c>
      <c r="Z144" s="104">
        <v>26398</v>
      </c>
      <c r="AA144" s="104">
        <v>395970</v>
      </c>
      <c r="AB144" s="60" t="str">
        <f t="shared" si="68"/>
        <v>CUMPLE</v>
      </c>
      <c r="AC144" s="111">
        <v>25996</v>
      </c>
      <c r="AD144" s="111">
        <v>389940</v>
      </c>
      <c r="AE144" s="112" t="str">
        <f t="shared" si="63"/>
        <v>CUMPLE</v>
      </c>
      <c r="AF144" s="104">
        <v>26800</v>
      </c>
      <c r="AG144" s="104">
        <v>402000</v>
      </c>
      <c r="AH144" s="60" t="str">
        <f t="shared" si="64"/>
        <v>CUMPLE</v>
      </c>
      <c r="AI144" s="104">
        <v>26304</v>
      </c>
      <c r="AJ144" s="104">
        <v>394560</v>
      </c>
      <c r="AK144" s="60" t="str">
        <f t="shared" si="69"/>
        <v>CUMPLE</v>
      </c>
    </row>
    <row r="145" spans="1:37" x14ac:dyDescent="0.25">
      <c r="A145" s="1">
        <v>4</v>
      </c>
      <c r="B145" s="16" t="s">
        <v>141</v>
      </c>
      <c r="C145" s="12"/>
      <c r="D145" s="13"/>
      <c r="E145" s="14"/>
      <c r="F145" s="15"/>
      <c r="G145" s="14"/>
      <c r="H145" s="15"/>
      <c r="I145" s="14"/>
      <c r="J145" s="15"/>
      <c r="K145" s="14"/>
      <c r="L145" s="15"/>
      <c r="M145" s="14"/>
      <c r="N145" s="15"/>
      <c r="O145" s="14"/>
      <c r="P145" s="55"/>
      <c r="Q145" s="118"/>
      <c r="R145" s="118"/>
      <c r="S145" s="65" t="str">
        <f t="shared" si="66"/>
        <v>CUMPLE</v>
      </c>
      <c r="T145" s="118"/>
      <c r="U145" s="118"/>
      <c r="V145" s="65" t="str">
        <f t="shared" si="67"/>
        <v>CUMPLE</v>
      </c>
      <c r="W145" s="118"/>
      <c r="X145" s="118"/>
      <c r="Y145" s="65"/>
      <c r="Z145" s="106"/>
      <c r="AA145" s="106"/>
      <c r="AB145" s="65" t="str">
        <f t="shared" si="68"/>
        <v>CUMPLE</v>
      </c>
      <c r="AC145" s="119"/>
      <c r="AD145" s="119"/>
      <c r="AE145" s="65" t="str">
        <f t="shared" si="63"/>
        <v>CUMPLE</v>
      </c>
      <c r="AF145" s="106"/>
      <c r="AG145" s="106"/>
      <c r="AH145" s="65" t="str">
        <f t="shared" si="64"/>
        <v>CUMPLE</v>
      </c>
      <c r="AI145" s="106">
        <v>0</v>
      </c>
      <c r="AJ145" s="106"/>
      <c r="AK145" s="65" t="str">
        <f t="shared" si="69"/>
        <v>CUMPLE</v>
      </c>
    </row>
    <row r="146" spans="1:37" x14ac:dyDescent="0.25">
      <c r="A146" s="10" t="s">
        <v>30</v>
      </c>
      <c r="B146" s="18" t="s">
        <v>142</v>
      </c>
      <c r="C146" s="12" t="s">
        <v>16</v>
      </c>
      <c r="D146" s="13">
        <v>98</v>
      </c>
      <c r="E146" s="14">
        <v>65000</v>
      </c>
      <c r="F146" s="15">
        <f>+D146*E146</f>
        <v>6370000</v>
      </c>
      <c r="G146" s="14">
        <v>43000</v>
      </c>
      <c r="H146" s="15">
        <f>+D146*G146</f>
        <v>4214000</v>
      </c>
      <c r="I146" s="14">
        <v>45500</v>
      </c>
      <c r="J146" s="15">
        <f>+D146*I146</f>
        <v>4459000</v>
      </c>
      <c r="K146" s="14">
        <v>45500</v>
      </c>
      <c r="L146" s="15">
        <f>+D146*K146</f>
        <v>4459000</v>
      </c>
      <c r="M146" s="14">
        <v>42000</v>
      </c>
      <c r="N146" s="15">
        <f>+D146*M146</f>
        <v>4116000</v>
      </c>
      <c r="O146" s="14">
        <v>42500</v>
      </c>
      <c r="P146" s="55">
        <f>+D146*O146</f>
        <v>4165000</v>
      </c>
      <c r="Q146" s="63">
        <v>42500</v>
      </c>
      <c r="R146" s="63">
        <v>4165000</v>
      </c>
      <c r="S146" s="60" t="str">
        <f t="shared" si="66"/>
        <v>CUMPLE</v>
      </c>
      <c r="T146" s="63">
        <v>41589</v>
      </c>
      <c r="U146" s="63">
        <v>4075722</v>
      </c>
      <c r="V146" s="60" t="str">
        <f t="shared" si="67"/>
        <v>CUMPLE</v>
      </c>
      <c r="W146" s="63">
        <v>41607.5</v>
      </c>
      <c r="X146" s="63">
        <v>4077535</v>
      </c>
      <c r="Y146" s="60" t="str">
        <f t="shared" si="62"/>
        <v>CUMPLE</v>
      </c>
      <c r="Z146" s="104">
        <v>41863</v>
      </c>
      <c r="AA146" s="104">
        <v>4102574</v>
      </c>
      <c r="AB146" s="60" t="str">
        <f t="shared" si="68"/>
        <v>CUMPLE</v>
      </c>
      <c r="AC146" s="111">
        <v>41225</v>
      </c>
      <c r="AD146" s="111">
        <v>4040050</v>
      </c>
      <c r="AE146" s="112" t="str">
        <f t="shared" si="63"/>
        <v>CUMPLE</v>
      </c>
      <c r="AF146" s="104">
        <v>40000</v>
      </c>
      <c r="AG146" s="104">
        <v>3920000</v>
      </c>
      <c r="AH146" s="60" t="str">
        <f t="shared" si="64"/>
        <v>CUMPLE</v>
      </c>
      <c r="AI146" s="104">
        <v>41714</v>
      </c>
      <c r="AJ146" s="104">
        <v>4087972</v>
      </c>
      <c r="AK146" s="60" t="str">
        <f t="shared" si="69"/>
        <v>CUMPLE</v>
      </c>
    </row>
    <row r="147" spans="1:37" x14ac:dyDescent="0.25">
      <c r="A147" s="1">
        <v>5</v>
      </c>
      <c r="B147" s="16" t="s">
        <v>22</v>
      </c>
      <c r="C147" s="12"/>
      <c r="D147" s="13"/>
      <c r="E147" s="14"/>
      <c r="F147" s="15"/>
      <c r="G147" s="14"/>
      <c r="H147" s="15"/>
      <c r="I147" s="14"/>
      <c r="J147" s="15"/>
      <c r="K147" s="14"/>
      <c r="L147" s="15"/>
      <c r="M147" s="14"/>
      <c r="N147" s="15"/>
      <c r="O147" s="14"/>
      <c r="P147" s="55"/>
      <c r="Q147" s="118"/>
      <c r="R147" s="118"/>
      <c r="S147" s="65" t="str">
        <f t="shared" si="66"/>
        <v>CUMPLE</v>
      </c>
      <c r="T147" s="118"/>
      <c r="U147" s="118"/>
      <c r="V147" s="65" t="str">
        <f t="shared" si="67"/>
        <v>CUMPLE</v>
      </c>
      <c r="W147" s="118"/>
      <c r="X147" s="118"/>
      <c r="Y147" s="65"/>
      <c r="Z147" s="106"/>
      <c r="AA147" s="106"/>
      <c r="AB147" s="65" t="str">
        <f t="shared" si="68"/>
        <v>CUMPLE</v>
      </c>
      <c r="AC147" s="119"/>
      <c r="AD147" s="119"/>
      <c r="AE147" s="65" t="str">
        <f t="shared" si="63"/>
        <v>CUMPLE</v>
      </c>
      <c r="AF147" s="106"/>
      <c r="AG147" s="106"/>
      <c r="AH147" s="65" t="str">
        <f t="shared" si="64"/>
        <v>CUMPLE</v>
      </c>
      <c r="AI147" s="106">
        <v>0</v>
      </c>
      <c r="AJ147" s="106"/>
      <c r="AK147" s="65" t="str">
        <f t="shared" si="69"/>
        <v>CUMPLE</v>
      </c>
    </row>
    <row r="148" spans="1:37" ht="27" x14ac:dyDescent="0.25">
      <c r="A148" s="10" t="s">
        <v>38</v>
      </c>
      <c r="B148" s="18" t="s">
        <v>143</v>
      </c>
      <c r="C148" s="12" t="s">
        <v>16</v>
      </c>
      <c r="D148" s="13">
        <v>34</v>
      </c>
      <c r="E148" s="14">
        <v>180000</v>
      </c>
      <c r="F148" s="15">
        <f t="shared" ref="F148:F149" si="72">+D148*E148</f>
        <v>6120000</v>
      </c>
      <c r="G148" s="14">
        <v>135000</v>
      </c>
      <c r="H148" s="15">
        <f>+D148*G148</f>
        <v>4590000</v>
      </c>
      <c r="I148" s="14">
        <v>122500</v>
      </c>
      <c r="J148" s="15">
        <f>+D148*I148</f>
        <v>4165000</v>
      </c>
      <c r="K148" s="14">
        <v>125000</v>
      </c>
      <c r="L148" s="15">
        <f>+D148*K148</f>
        <v>4250000</v>
      </c>
      <c r="M148" s="14">
        <v>88000</v>
      </c>
      <c r="N148" s="15">
        <f>+D148*M148</f>
        <v>2992000</v>
      </c>
      <c r="O148" s="14">
        <f>ROUND(((G148+I148+K148+M148)/4),0)</f>
        <v>117625</v>
      </c>
      <c r="P148" s="55">
        <f>+D148*O148</f>
        <v>3999250</v>
      </c>
      <c r="Q148" s="63">
        <v>117625</v>
      </c>
      <c r="R148" s="63">
        <v>3999250</v>
      </c>
      <c r="S148" s="60" t="str">
        <f t="shared" si="66"/>
        <v>CUMPLE</v>
      </c>
      <c r="T148" s="63">
        <v>115104</v>
      </c>
      <c r="U148" s="63">
        <v>3913536</v>
      </c>
      <c r="V148" s="60" t="str">
        <f t="shared" si="67"/>
        <v>CUMPLE</v>
      </c>
      <c r="W148" s="63">
        <v>115154.875</v>
      </c>
      <c r="X148" s="63">
        <v>3915265.75</v>
      </c>
      <c r="Y148" s="60" t="str">
        <f t="shared" si="62"/>
        <v>CUMPLE</v>
      </c>
      <c r="Z148" s="104">
        <v>115861</v>
      </c>
      <c r="AA148" s="104">
        <v>3939274</v>
      </c>
      <c r="AB148" s="60" t="str">
        <f t="shared" si="68"/>
        <v>CUMPLE</v>
      </c>
      <c r="AC148" s="111">
        <v>114096</v>
      </c>
      <c r="AD148" s="111">
        <v>3879264</v>
      </c>
      <c r="AE148" s="112" t="str">
        <f t="shared" si="63"/>
        <v>CUMPLE</v>
      </c>
      <c r="AF148" s="104">
        <v>117625</v>
      </c>
      <c r="AG148" s="104">
        <v>3999250</v>
      </c>
      <c r="AH148" s="60" t="str">
        <f t="shared" si="64"/>
        <v>CUMPLE</v>
      </c>
      <c r="AI148" s="104">
        <v>115449</v>
      </c>
      <c r="AJ148" s="104">
        <v>3925266</v>
      </c>
      <c r="AK148" s="60" t="str">
        <f t="shared" si="69"/>
        <v>CUMPLE</v>
      </c>
    </row>
    <row r="149" spans="1:37" x14ac:dyDescent="0.25">
      <c r="A149" s="10" t="s">
        <v>102</v>
      </c>
      <c r="B149" s="18" t="s">
        <v>144</v>
      </c>
      <c r="C149" s="12" t="s">
        <v>16</v>
      </c>
      <c r="D149" s="13">
        <v>34</v>
      </c>
      <c r="E149" s="14">
        <v>180000</v>
      </c>
      <c r="F149" s="15">
        <f t="shared" si="72"/>
        <v>6120000</v>
      </c>
      <c r="G149" s="14">
        <v>32000</v>
      </c>
      <c r="H149" s="15">
        <f>+D149*G149</f>
        <v>1088000</v>
      </c>
      <c r="I149" s="14">
        <v>31000</v>
      </c>
      <c r="J149" s="15">
        <f>+D149*I149</f>
        <v>1054000</v>
      </c>
      <c r="K149" s="14">
        <v>31000</v>
      </c>
      <c r="L149" s="15">
        <f>+D149*K149</f>
        <v>1054000</v>
      </c>
      <c r="M149" s="14">
        <v>38000</v>
      </c>
      <c r="N149" s="15">
        <f>+D149*M149</f>
        <v>1292000</v>
      </c>
      <c r="O149" s="14">
        <v>31000</v>
      </c>
      <c r="P149" s="55">
        <f>+D149*O149</f>
        <v>1054000</v>
      </c>
      <c r="Q149" s="63">
        <v>31000</v>
      </c>
      <c r="R149" s="63">
        <v>1054000</v>
      </c>
      <c r="S149" s="60" t="str">
        <f t="shared" si="66"/>
        <v>CUMPLE</v>
      </c>
      <c r="T149" s="63">
        <v>30336</v>
      </c>
      <c r="U149" s="63">
        <v>1031424</v>
      </c>
      <c r="V149" s="60" t="str">
        <f t="shared" si="67"/>
        <v>CUMPLE</v>
      </c>
      <c r="W149" s="63">
        <v>30349</v>
      </c>
      <c r="X149" s="63">
        <v>1031866</v>
      </c>
      <c r="Y149" s="60" t="str">
        <f t="shared" si="62"/>
        <v>CUMPLE</v>
      </c>
      <c r="Z149" s="104">
        <v>30535</v>
      </c>
      <c r="AA149" s="104">
        <v>1038190</v>
      </c>
      <c r="AB149" s="60" t="str">
        <f t="shared" si="68"/>
        <v>CUMPLE</v>
      </c>
      <c r="AC149" s="111">
        <v>30070</v>
      </c>
      <c r="AD149" s="111">
        <v>1022380</v>
      </c>
      <c r="AE149" s="112" t="str">
        <f t="shared" si="63"/>
        <v>CUMPLE</v>
      </c>
      <c r="AF149" s="104">
        <v>30000</v>
      </c>
      <c r="AG149" s="104">
        <v>1020000</v>
      </c>
      <c r="AH149" s="60" t="str">
        <f t="shared" si="64"/>
        <v>CUMPLE</v>
      </c>
      <c r="AI149" s="104">
        <v>30427</v>
      </c>
      <c r="AJ149" s="104">
        <v>1034518</v>
      </c>
      <c r="AK149" s="60" t="str">
        <f t="shared" si="69"/>
        <v>CUMPLE</v>
      </c>
    </row>
    <row r="150" spans="1:37" x14ac:dyDescent="0.25">
      <c r="A150" s="1">
        <v>6</v>
      </c>
      <c r="B150" s="16" t="s">
        <v>145</v>
      </c>
      <c r="C150" s="12"/>
      <c r="D150" s="13"/>
      <c r="E150" s="14"/>
      <c r="F150" s="15"/>
      <c r="G150" s="14"/>
      <c r="H150" s="15"/>
      <c r="I150" s="14"/>
      <c r="J150" s="15"/>
      <c r="K150" s="14"/>
      <c r="L150" s="15"/>
      <c r="M150" s="14"/>
      <c r="N150" s="15"/>
      <c r="O150" s="14"/>
      <c r="P150" s="55"/>
      <c r="Q150" s="118"/>
      <c r="R150" s="118"/>
      <c r="S150" s="65" t="str">
        <f t="shared" si="66"/>
        <v>CUMPLE</v>
      </c>
      <c r="T150" s="118"/>
      <c r="U150" s="118"/>
      <c r="V150" s="65" t="str">
        <f t="shared" si="67"/>
        <v>CUMPLE</v>
      </c>
      <c r="W150" s="118"/>
      <c r="X150" s="118"/>
      <c r="Y150" s="65"/>
      <c r="Z150" s="106"/>
      <c r="AA150" s="106"/>
      <c r="AB150" s="65" t="str">
        <f t="shared" si="68"/>
        <v>CUMPLE</v>
      </c>
      <c r="AC150" s="119"/>
      <c r="AD150" s="119"/>
      <c r="AE150" s="65" t="str">
        <f t="shared" si="63"/>
        <v>CUMPLE</v>
      </c>
      <c r="AF150" s="106"/>
      <c r="AG150" s="106"/>
      <c r="AH150" s="65" t="str">
        <f t="shared" si="64"/>
        <v>CUMPLE</v>
      </c>
      <c r="AI150" s="106">
        <v>0</v>
      </c>
      <c r="AJ150" s="106"/>
      <c r="AK150" s="65" t="str">
        <f t="shared" si="69"/>
        <v>CUMPLE</v>
      </c>
    </row>
    <row r="151" spans="1:37" x14ac:dyDescent="0.25">
      <c r="A151" s="10" t="s">
        <v>41</v>
      </c>
      <c r="B151" s="18" t="s">
        <v>146</v>
      </c>
      <c r="C151" s="12" t="s">
        <v>76</v>
      </c>
      <c r="D151" s="13">
        <v>40.619999999999997</v>
      </c>
      <c r="E151" s="14">
        <v>90000</v>
      </c>
      <c r="F151" s="15">
        <f>+D151*E151</f>
        <v>3655800</v>
      </c>
      <c r="G151" s="14">
        <v>33000</v>
      </c>
      <c r="H151" s="15">
        <f>+D151*G151</f>
        <v>1340460</v>
      </c>
      <c r="I151" s="14">
        <v>38000</v>
      </c>
      <c r="J151" s="15">
        <f>+D151*I151</f>
        <v>1543560</v>
      </c>
      <c r="K151" s="14">
        <v>42000</v>
      </c>
      <c r="L151" s="15">
        <f>+D151*K151</f>
        <v>1706040</v>
      </c>
      <c r="M151" s="14">
        <v>42000</v>
      </c>
      <c r="N151" s="15">
        <f>+D151*M151</f>
        <v>1706040</v>
      </c>
      <c r="O151" s="14">
        <v>38000</v>
      </c>
      <c r="P151" s="55">
        <f>+D151*O151</f>
        <v>1543560</v>
      </c>
      <c r="Q151" s="63">
        <v>38000</v>
      </c>
      <c r="R151" s="63">
        <v>1543560</v>
      </c>
      <c r="S151" s="60" t="str">
        <f t="shared" si="66"/>
        <v>CUMPLE</v>
      </c>
      <c r="T151" s="63">
        <v>37186</v>
      </c>
      <c r="U151" s="63">
        <v>1510495.3199999998</v>
      </c>
      <c r="V151" s="60" t="str">
        <f t="shared" si="67"/>
        <v>CUMPLE</v>
      </c>
      <c r="W151" s="63">
        <v>37202</v>
      </c>
      <c r="X151" s="63">
        <v>1511145.24</v>
      </c>
      <c r="Y151" s="60" t="str">
        <f t="shared" si="62"/>
        <v>CUMPLE</v>
      </c>
      <c r="Z151" s="104">
        <v>37430</v>
      </c>
      <c r="AA151" s="104">
        <v>1520406.5999999999</v>
      </c>
      <c r="AB151" s="60" t="str">
        <f t="shared" si="68"/>
        <v>CUMPLE</v>
      </c>
      <c r="AC151" s="111">
        <v>36860</v>
      </c>
      <c r="AD151" s="111">
        <v>1497253</v>
      </c>
      <c r="AE151" s="112" t="str">
        <f t="shared" si="63"/>
        <v>CUMPLE</v>
      </c>
      <c r="AF151" s="104">
        <v>38000</v>
      </c>
      <c r="AG151" s="104">
        <v>1543560</v>
      </c>
      <c r="AH151" s="60" t="str">
        <f t="shared" si="64"/>
        <v>CUMPLE</v>
      </c>
      <c r="AI151" s="104">
        <v>37297</v>
      </c>
      <c r="AJ151" s="104">
        <v>1515004.14</v>
      </c>
      <c r="AK151" s="60" t="str">
        <f t="shared" si="69"/>
        <v>CUMPLE</v>
      </c>
    </row>
    <row r="152" spans="1:37" x14ac:dyDescent="0.25">
      <c r="A152" s="1">
        <v>7</v>
      </c>
      <c r="B152" s="16" t="s">
        <v>147</v>
      </c>
      <c r="C152" s="12"/>
      <c r="D152" s="13"/>
      <c r="E152" s="14"/>
      <c r="F152" s="15"/>
      <c r="G152" s="14"/>
      <c r="H152" s="15"/>
      <c r="I152" s="14"/>
      <c r="J152" s="15"/>
      <c r="K152" s="14"/>
      <c r="L152" s="15"/>
      <c r="M152" s="14"/>
      <c r="N152" s="15"/>
      <c r="O152" s="14"/>
      <c r="P152" s="55"/>
      <c r="Q152" s="118"/>
      <c r="R152" s="118"/>
      <c r="S152" s="65" t="str">
        <f t="shared" si="66"/>
        <v>CUMPLE</v>
      </c>
      <c r="T152" s="118"/>
      <c r="U152" s="118"/>
      <c r="V152" s="65" t="str">
        <f t="shared" si="67"/>
        <v>CUMPLE</v>
      </c>
      <c r="W152" s="118"/>
      <c r="X152" s="118"/>
      <c r="Y152" s="65"/>
      <c r="Z152" s="106"/>
      <c r="AA152" s="106"/>
      <c r="AB152" s="65" t="str">
        <f t="shared" si="68"/>
        <v>CUMPLE</v>
      </c>
      <c r="AC152" s="119"/>
      <c r="AD152" s="119"/>
      <c r="AE152" s="65" t="str">
        <f t="shared" si="63"/>
        <v>CUMPLE</v>
      </c>
      <c r="AF152" s="106"/>
      <c r="AG152" s="106"/>
      <c r="AH152" s="65" t="str">
        <f t="shared" si="64"/>
        <v>CUMPLE</v>
      </c>
      <c r="AI152" s="106">
        <v>0</v>
      </c>
      <c r="AJ152" s="106"/>
      <c r="AK152" s="65" t="str">
        <f t="shared" si="69"/>
        <v>CUMPLE</v>
      </c>
    </row>
    <row r="153" spans="1:37" x14ac:dyDescent="0.25">
      <c r="A153" s="10" t="s">
        <v>48</v>
      </c>
      <c r="B153" s="18" t="s">
        <v>148</v>
      </c>
      <c r="C153" s="12" t="s">
        <v>16</v>
      </c>
      <c r="D153" s="13">
        <v>32.200000000000003</v>
      </c>
      <c r="E153" s="14">
        <v>89000</v>
      </c>
      <c r="F153" s="15">
        <f>+D153*E153</f>
        <v>2865800.0000000005</v>
      </c>
      <c r="G153" s="14">
        <v>83000</v>
      </c>
      <c r="H153" s="15">
        <f>+D153*G153</f>
        <v>2672600.0000000005</v>
      </c>
      <c r="I153" s="14">
        <v>90500</v>
      </c>
      <c r="J153" s="15">
        <f>+D153*I153</f>
        <v>2914100.0000000005</v>
      </c>
      <c r="K153" s="14">
        <v>90500</v>
      </c>
      <c r="L153" s="15">
        <f>+D153*K153</f>
        <v>2914100.0000000005</v>
      </c>
      <c r="M153" s="14">
        <v>97000</v>
      </c>
      <c r="N153" s="15">
        <f>+D153*M153</f>
        <v>3123400.0000000005</v>
      </c>
      <c r="O153" s="14">
        <f t="shared" ref="O153" si="73">ROUND(((E153+G153+I153+K153+M153)/5),0)</f>
        <v>90000</v>
      </c>
      <c r="P153" s="55">
        <f>+D153*O153</f>
        <v>2898000.0000000005</v>
      </c>
      <c r="Q153" s="63">
        <v>90000</v>
      </c>
      <c r="R153" s="63">
        <v>2898000.0000000005</v>
      </c>
      <c r="S153" s="60" t="str">
        <f t="shared" si="66"/>
        <v>CUMPLE</v>
      </c>
      <c r="T153" s="63">
        <v>88071</v>
      </c>
      <c r="U153" s="63">
        <v>2835886.2</v>
      </c>
      <c r="V153" s="60" t="str">
        <f t="shared" si="67"/>
        <v>CUMPLE</v>
      </c>
      <c r="W153" s="63">
        <v>88110</v>
      </c>
      <c r="X153" s="63">
        <v>2837142.0000000005</v>
      </c>
      <c r="Y153" s="60" t="str">
        <f t="shared" si="62"/>
        <v>CUMPLE</v>
      </c>
      <c r="Z153" s="104">
        <v>88650</v>
      </c>
      <c r="AA153" s="104">
        <v>2854530.0000000005</v>
      </c>
      <c r="AB153" s="60" t="str">
        <f t="shared" si="68"/>
        <v>CUMPLE</v>
      </c>
      <c r="AC153" s="111">
        <v>87300</v>
      </c>
      <c r="AD153" s="111">
        <v>2811060</v>
      </c>
      <c r="AE153" s="112" t="str">
        <f t="shared" si="63"/>
        <v>CUMPLE</v>
      </c>
      <c r="AF153" s="104">
        <v>85000</v>
      </c>
      <c r="AG153" s="104">
        <v>2737000.0000000005</v>
      </c>
      <c r="AH153" s="60" t="str">
        <f t="shared" si="64"/>
        <v>CUMPLE</v>
      </c>
      <c r="AI153" s="104">
        <v>88335</v>
      </c>
      <c r="AJ153" s="104">
        <v>2844387.0000000005</v>
      </c>
      <c r="AK153" s="60" t="str">
        <f t="shared" si="69"/>
        <v>CUMPLE</v>
      </c>
    </row>
    <row r="154" spans="1:37" x14ac:dyDescent="0.25">
      <c r="A154" s="1">
        <v>8</v>
      </c>
      <c r="B154" s="16" t="s">
        <v>149</v>
      </c>
      <c r="C154" s="12"/>
      <c r="D154" s="13"/>
      <c r="E154" s="14"/>
      <c r="F154" s="15"/>
      <c r="G154" s="14"/>
      <c r="H154" s="15"/>
      <c r="I154" s="14"/>
      <c r="J154" s="15"/>
      <c r="K154" s="14"/>
      <c r="L154" s="15"/>
      <c r="M154" s="14"/>
      <c r="N154" s="15"/>
      <c r="O154" s="14"/>
      <c r="P154" s="55"/>
      <c r="Q154" s="118"/>
      <c r="R154" s="118"/>
      <c r="S154" s="65" t="str">
        <f t="shared" si="66"/>
        <v>CUMPLE</v>
      </c>
      <c r="T154" s="118"/>
      <c r="U154" s="118"/>
      <c r="V154" s="65" t="str">
        <f t="shared" si="67"/>
        <v>CUMPLE</v>
      </c>
      <c r="W154" s="118"/>
      <c r="X154" s="118"/>
      <c r="Y154" s="65"/>
      <c r="Z154" s="106"/>
      <c r="AA154" s="106"/>
      <c r="AB154" s="65" t="str">
        <f t="shared" si="68"/>
        <v>CUMPLE</v>
      </c>
      <c r="AC154" s="119"/>
      <c r="AD154" s="119"/>
      <c r="AE154" s="65" t="str">
        <f t="shared" si="63"/>
        <v>CUMPLE</v>
      </c>
      <c r="AF154" s="106"/>
      <c r="AG154" s="106"/>
      <c r="AH154" s="65" t="str">
        <f t="shared" si="64"/>
        <v>CUMPLE</v>
      </c>
      <c r="AI154" s="106">
        <v>0</v>
      </c>
      <c r="AJ154" s="106"/>
      <c r="AK154" s="65" t="str">
        <f t="shared" si="69"/>
        <v>CUMPLE</v>
      </c>
    </row>
    <row r="155" spans="1:37" ht="27" x14ac:dyDescent="0.25">
      <c r="A155" s="10" t="s">
        <v>51</v>
      </c>
      <c r="B155" s="18" t="s">
        <v>150</v>
      </c>
      <c r="C155" s="12" t="s">
        <v>66</v>
      </c>
      <c r="D155" s="13">
        <v>2</v>
      </c>
      <c r="E155" s="14">
        <v>1250000</v>
      </c>
      <c r="F155" s="15">
        <f t="shared" ref="F155:F157" si="74">+D155*E155</f>
        <v>2500000</v>
      </c>
      <c r="G155" s="14">
        <v>740000</v>
      </c>
      <c r="H155" s="15">
        <f>+D155*G155</f>
        <v>1480000</v>
      </c>
      <c r="I155" s="14">
        <v>580000</v>
      </c>
      <c r="J155" s="15">
        <f>+D155*I155</f>
        <v>1160000</v>
      </c>
      <c r="K155" s="14">
        <v>550000</v>
      </c>
      <c r="L155" s="15">
        <f>+D155*K155</f>
        <v>1100000</v>
      </c>
      <c r="M155" s="14">
        <v>970000</v>
      </c>
      <c r="N155" s="15">
        <f>+D155*M155</f>
        <v>1940000</v>
      </c>
      <c r="O155" s="14">
        <v>580000</v>
      </c>
      <c r="P155" s="55">
        <f>+D155*O155</f>
        <v>1160000</v>
      </c>
      <c r="Q155" s="63">
        <v>580000</v>
      </c>
      <c r="R155" s="63">
        <v>1160000</v>
      </c>
      <c r="S155" s="60" t="str">
        <f t="shared" si="66"/>
        <v>CUMPLE</v>
      </c>
      <c r="T155" s="63">
        <v>567571</v>
      </c>
      <c r="U155" s="63">
        <v>1135142</v>
      </c>
      <c r="V155" s="60" t="str">
        <f t="shared" si="67"/>
        <v>CUMPLE</v>
      </c>
      <c r="W155" s="63">
        <v>567820</v>
      </c>
      <c r="X155" s="63">
        <v>1135640</v>
      </c>
      <c r="Y155" s="60" t="str">
        <f t="shared" si="62"/>
        <v>CUMPLE</v>
      </c>
      <c r="Z155" s="104">
        <v>571300</v>
      </c>
      <c r="AA155" s="104">
        <v>1142600</v>
      </c>
      <c r="AB155" s="60" t="str">
        <f t="shared" si="68"/>
        <v>CUMPLE</v>
      </c>
      <c r="AC155" s="111">
        <v>562600</v>
      </c>
      <c r="AD155" s="111">
        <v>1125200</v>
      </c>
      <c r="AE155" s="112" t="str">
        <f t="shared" si="63"/>
        <v>CUMPLE</v>
      </c>
      <c r="AF155" s="104">
        <v>580000</v>
      </c>
      <c r="AG155" s="104">
        <v>1160000</v>
      </c>
      <c r="AH155" s="60" t="str">
        <f t="shared" si="64"/>
        <v>CUMPLE</v>
      </c>
      <c r="AI155" s="104">
        <v>569270</v>
      </c>
      <c r="AJ155" s="104">
        <v>1138540</v>
      </c>
      <c r="AK155" s="60" t="str">
        <f t="shared" si="69"/>
        <v>CUMPLE</v>
      </c>
    </row>
    <row r="156" spans="1:37" ht="27" x14ac:dyDescent="0.25">
      <c r="A156" s="10" t="s">
        <v>151</v>
      </c>
      <c r="B156" s="18" t="s">
        <v>152</v>
      </c>
      <c r="C156" s="12" t="s">
        <v>66</v>
      </c>
      <c r="D156" s="13">
        <v>1</v>
      </c>
      <c r="E156" s="14">
        <v>2400000</v>
      </c>
      <c r="F156" s="15">
        <f t="shared" si="74"/>
        <v>2400000</v>
      </c>
      <c r="G156" s="14">
        <v>880000</v>
      </c>
      <c r="H156" s="15">
        <f>+D156*G156</f>
        <v>880000</v>
      </c>
      <c r="I156" s="14">
        <v>930000</v>
      </c>
      <c r="J156" s="15">
        <f>+D156*I156</f>
        <v>930000</v>
      </c>
      <c r="K156" s="14">
        <v>910000</v>
      </c>
      <c r="L156" s="15">
        <f>+D156*K156</f>
        <v>910000</v>
      </c>
      <c r="M156" s="14">
        <v>2450000</v>
      </c>
      <c r="N156" s="15">
        <f>+D156*M156</f>
        <v>2450000</v>
      </c>
      <c r="O156" s="14">
        <f t="shared" ref="O156:O157" si="75">ROUND(((E156+G156+I156+K156+M156)/5),0)</f>
        <v>1514000</v>
      </c>
      <c r="P156" s="55">
        <f>+D156*O156</f>
        <v>1514000</v>
      </c>
      <c r="Q156" s="63">
        <v>1514000</v>
      </c>
      <c r="R156" s="63">
        <v>1514000</v>
      </c>
      <c r="S156" s="60" t="str">
        <f t="shared" si="66"/>
        <v>CUMPLE</v>
      </c>
      <c r="T156" s="63">
        <v>1481555</v>
      </c>
      <c r="U156" s="63">
        <v>1481555</v>
      </c>
      <c r="V156" s="60" t="str">
        <f t="shared" si="67"/>
        <v>CUMPLE</v>
      </c>
      <c r="W156" s="63">
        <v>1482206</v>
      </c>
      <c r="X156" s="63">
        <v>1482206</v>
      </c>
      <c r="Y156" s="60" t="str">
        <f t="shared" si="62"/>
        <v>CUMPLE</v>
      </c>
      <c r="Z156" s="104">
        <v>1491290</v>
      </c>
      <c r="AA156" s="104">
        <v>1491290</v>
      </c>
      <c r="AB156" s="60" t="str">
        <f t="shared" si="68"/>
        <v>CUMPLE</v>
      </c>
      <c r="AC156" s="111">
        <v>1468580</v>
      </c>
      <c r="AD156" s="111">
        <v>1468580</v>
      </c>
      <c r="AE156" s="112" t="str">
        <f t="shared" si="63"/>
        <v>CUMPLE</v>
      </c>
      <c r="AF156" s="104">
        <v>1514000</v>
      </c>
      <c r="AG156" s="104">
        <v>1514000</v>
      </c>
      <c r="AH156" s="60" t="str">
        <f t="shared" si="64"/>
        <v>CUMPLE</v>
      </c>
      <c r="AI156" s="104">
        <v>1485991</v>
      </c>
      <c r="AJ156" s="104">
        <v>1485991</v>
      </c>
      <c r="AK156" s="60" t="str">
        <f t="shared" si="69"/>
        <v>CUMPLE</v>
      </c>
    </row>
    <row r="157" spans="1:37" ht="27" x14ac:dyDescent="0.25">
      <c r="A157" s="10" t="s">
        <v>153</v>
      </c>
      <c r="B157" s="18" t="s">
        <v>154</v>
      </c>
      <c r="C157" s="12" t="s">
        <v>66</v>
      </c>
      <c r="D157" s="13">
        <v>1</v>
      </c>
      <c r="E157" s="14">
        <v>2400000</v>
      </c>
      <c r="F157" s="15">
        <f t="shared" si="74"/>
        <v>2400000</v>
      </c>
      <c r="G157" s="14">
        <v>620000</v>
      </c>
      <c r="H157" s="15">
        <f>+D157*G157</f>
        <v>620000</v>
      </c>
      <c r="I157" s="14">
        <v>750000</v>
      </c>
      <c r="J157" s="15">
        <f>+D157*I157</f>
        <v>750000</v>
      </c>
      <c r="K157" s="14">
        <v>760000</v>
      </c>
      <c r="L157" s="15">
        <f>+D157*K157</f>
        <v>760000</v>
      </c>
      <c r="M157" s="14">
        <v>2250000</v>
      </c>
      <c r="N157" s="15">
        <f>+D157*M157</f>
        <v>2250000</v>
      </c>
      <c r="O157" s="14">
        <f t="shared" si="75"/>
        <v>1356000</v>
      </c>
      <c r="P157" s="55">
        <f>+D157*O157</f>
        <v>1356000</v>
      </c>
      <c r="Q157" s="63">
        <v>1356000</v>
      </c>
      <c r="R157" s="63">
        <v>1356000</v>
      </c>
      <c r="S157" s="60" t="str">
        <f t="shared" si="66"/>
        <v>CUMPLE</v>
      </c>
      <c r="T157" s="63">
        <v>1326941</v>
      </c>
      <c r="U157" s="63">
        <v>1326941</v>
      </c>
      <c r="V157" s="60" t="str">
        <f t="shared" si="67"/>
        <v>CUMPLE</v>
      </c>
      <c r="W157" s="63">
        <v>1327524</v>
      </c>
      <c r="X157" s="63">
        <v>1327524</v>
      </c>
      <c r="Y157" s="60" t="str">
        <f t="shared" si="62"/>
        <v>CUMPLE</v>
      </c>
      <c r="Z157" s="104">
        <v>1335660</v>
      </c>
      <c r="AA157" s="104">
        <v>1335660</v>
      </c>
      <c r="AB157" s="60" t="str">
        <f t="shared" si="68"/>
        <v>CUMPLE</v>
      </c>
      <c r="AC157" s="111">
        <v>1315320</v>
      </c>
      <c r="AD157" s="111">
        <v>1315320</v>
      </c>
      <c r="AE157" s="112" t="str">
        <f t="shared" si="63"/>
        <v>CUMPLE</v>
      </c>
      <c r="AF157" s="104">
        <v>1356000</v>
      </c>
      <c r="AG157" s="104">
        <v>1356000</v>
      </c>
      <c r="AH157" s="60" t="str">
        <f t="shared" si="64"/>
        <v>CUMPLE</v>
      </c>
      <c r="AI157" s="104">
        <v>1330914</v>
      </c>
      <c r="AJ157" s="104">
        <v>1330914</v>
      </c>
      <c r="AK157" s="60" t="str">
        <f t="shared" si="69"/>
        <v>CUMPLE</v>
      </c>
    </row>
    <row r="158" spans="1:37" x14ac:dyDescent="0.25">
      <c r="A158" s="1">
        <v>9</v>
      </c>
      <c r="B158" s="16" t="s">
        <v>155</v>
      </c>
      <c r="C158" s="12"/>
      <c r="D158" s="13"/>
      <c r="E158" s="14"/>
      <c r="F158" s="15"/>
      <c r="G158" s="14"/>
      <c r="H158" s="15"/>
      <c r="I158" s="14"/>
      <c r="J158" s="15"/>
      <c r="K158" s="14"/>
      <c r="L158" s="15"/>
      <c r="M158" s="14"/>
      <c r="N158" s="15"/>
      <c r="O158" s="14"/>
      <c r="P158" s="55"/>
      <c r="Q158" s="118"/>
      <c r="R158" s="118"/>
      <c r="S158" s="65" t="str">
        <f t="shared" si="66"/>
        <v>CUMPLE</v>
      </c>
      <c r="T158" s="118"/>
      <c r="U158" s="118"/>
      <c r="V158" s="65" t="str">
        <f t="shared" si="67"/>
        <v>CUMPLE</v>
      </c>
      <c r="W158" s="118"/>
      <c r="X158" s="118"/>
      <c r="Y158" s="65"/>
      <c r="Z158" s="106"/>
      <c r="AA158" s="106"/>
      <c r="AB158" s="65" t="str">
        <f t="shared" si="68"/>
        <v>CUMPLE</v>
      </c>
      <c r="AC158" s="119"/>
      <c r="AD158" s="119"/>
      <c r="AE158" s="65" t="str">
        <f t="shared" si="63"/>
        <v>CUMPLE</v>
      </c>
      <c r="AF158" s="106"/>
      <c r="AG158" s="106"/>
      <c r="AH158" s="65" t="str">
        <f t="shared" si="64"/>
        <v>CUMPLE</v>
      </c>
      <c r="AI158" s="106">
        <v>0</v>
      </c>
      <c r="AJ158" s="106"/>
      <c r="AK158" s="65" t="str">
        <f t="shared" si="69"/>
        <v>CUMPLE</v>
      </c>
    </row>
    <row r="159" spans="1:37" x14ac:dyDescent="0.25">
      <c r="A159" s="10" t="s">
        <v>54</v>
      </c>
      <c r="B159" s="18" t="s">
        <v>156</v>
      </c>
      <c r="C159" s="12" t="s">
        <v>76</v>
      </c>
      <c r="D159" s="13">
        <v>55</v>
      </c>
      <c r="E159" s="14">
        <v>5200</v>
      </c>
      <c r="F159" s="15">
        <f t="shared" ref="F159:F163" si="76">+D159*E159</f>
        <v>286000</v>
      </c>
      <c r="G159" s="14">
        <v>65000</v>
      </c>
      <c r="H159" s="15">
        <f>+D159*G159</f>
        <v>3575000</v>
      </c>
      <c r="I159" s="14">
        <v>35100</v>
      </c>
      <c r="J159" s="15">
        <f>+D159*I159</f>
        <v>1930500</v>
      </c>
      <c r="K159" s="14">
        <v>35100</v>
      </c>
      <c r="L159" s="15">
        <f>+D159*K159</f>
        <v>1930500</v>
      </c>
      <c r="M159" s="14">
        <v>52000</v>
      </c>
      <c r="N159" s="15">
        <f>+D159*M159</f>
        <v>2860000</v>
      </c>
      <c r="O159" s="14">
        <v>35100</v>
      </c>
      <c r="P159" s="55">
        <f>+D159*O159</f>
        <v>1930500</v>
      </c>
      <c r="Q159" s="63">
        <v>35100</v>
      </c>
      <c r="R159" s="63">
        <v>1930500</v>
      </c>
      <c r="S159" s="60" t="str">
        <f t="shared" si="66"/>
        <v>CUMPLE</v>
      </c>
      <c r="T159" s="63">
        <v>34348</v>
      </c>
      <c r="U159" s="63">
        <v>1889140</v>
      </c>
      <c r="V159" s="60" t="str">
        <f t="shared" si="67"/>
        <v>CUMPLE</v>
      </c>
      <c r="W159" s="63">
        <v>34362.9</v>
      </c>
      <c r="X159" s="63">
        <v>1889959.5</v>
      </c>
      <c r="Y159" s="60" t="str">
        <f t="shared" si="62"/>
        <v>CUMPLE</v>
      </c>
      <c r="Z159" s="104">
        <v>34574</v>
      </c>
      <c r="AA159" s="104">
        <v>1901570</v>
      </c>
      <c r="AB159" s="60" t="str">
        <f t="shared" si="68"/>
        <v>CUMPLE</v>
      </c>
      <c r="AC159" s="111">
        <v>34047</v>
      </c>
      <c r="AD159" s="111">
        <v>1872585</v>
      </c>
      <c r="AE159" s="112" t="str">
        <f t="shared" si="63"/>
        <v>CUMPLE</v>
      </c>
      <c r="AF159" s="104">
        <v>35100</v>
      </c>
      <c r="AG159" s="104">
        <v>1930500</v>
      </c>
      <c r="AH159" s="60" t="str">
        <f t="shared" si="64"/>
        <v>CUMPLE</v>
      </c>
      <c r="AI159" s="104">
        <v>34451</v>
      </c>
      <c r="AJ159" s="104">
        <v>1894805</v>
      </c>
      <c r="AK159" s="60" t="str">
        <f t="shared" si="69"/>
        <v>CUMPLE</v>
      </c>
    </row>
    <row r="160" spans="1:37" x14ac:dyDescent="0.25">
      <c r="A160" s="10" t="s">
        <v>157</v>
      </c>
      <c r="B160" s="18" t="s">
        <v>158</v>
      </c>
      <c r="C160" s="12" t="s">
        <v>76</v>
      </c>
      <c r="D160" s="13">
        <v>55</v>
      </c>
      <c r="E160" s="14">
        <v>5200</v>
      </c>
      <c r="F160" s="15">
        <f t="shared" si="76"/>
        <v>286000</v>
      </c>
      <c r="G160" s="14">
        <v>75000</v>
      </c>
      <c r="H160" s="15">
        <f>+D160*G160</f>
        <v>4125000</v>
      </c>
      <c r="I160" s="14">
        <v>40100</v>
      </c>
      <c r="J160" s="15">
        <f>+D160*I160</f>
        <v>2205500</v>
      </c>
      <c r="K160" s="14">
        <v>40100</v>
      </c>
      <c r="L160" s="15">
        <f>+D160*K160</f>
        <v>2205500</v>
      </c>
      <c r="M160" s="14">
        <v>52000</v>
      </c>
      <c r="N160" s="15">
        <f>+D160*M160</f>
        <v>2860000</v>
      </c>
      <c r="O160" s="14">
        <v>40100</v>
      </c>
      <c r="P160" s="55">
        <f>+D160*O160</f>
        <v>2205500</v>
      </c>
      <c r="Q160" s="63">
        <v>40100</v>
      </c>
      <c r="R160" s="63">
        <v>2205500</v>
      </c>
      <c r="S160" s="60" t="str">
        <f t="shared" si="66"/>
        <v>CUMPLE</v>
      </c>
      <c r="T160" s="63">
        <v>39241</v>
      </c>
      <c r="U160" s="63">
        <v>2158255</v>
      </c>
      <c r="V160" s="60" t="str">
        <f t="shared" si="67"/>
        <v>CUMPLE</v>
      </c>
      <c r="W160" s="63">
        <v>39257.9</v>
      </c>
      <c r="X160" s="63">
        <v>2159184.5</v>
      </c>
      <c r="Y160" s="60" t="str">
        <f t="shared" si="62"/>
        <v>CUMPLE</v>
      </c>
      <c r="Z160" s="104">
        <v>39499</v>
      </c>
      <c r="AA160" s="104">
        <v>2172445</v>
      </c>
      <c r="AB160" s="60" t="str">
        <f t="shared" si="68"/>
        <v>CUMPLE</v>
      </c>
      <c r="AC160" s="111">
        <v>38897</v>
      </c>
      <c r="AD160" s="111">
        <v>2139335</v>
      </c>
      <c r="AE160" s="112" t="str">
        <f t="shared" si="63"/>
        <v>CUMPLE</v>
      </c>
      <c r="AF160" s="104">
        <v>40100</v>
      </c>
      <c r="AG160" s="104">
        <v>2205500</v>
      </c>
      <c r="AH160" s="60" t="str">
        <f t="shared" si="64"/>
        <v>CUMPLE</v>
      </c>
      <c r="AI160" s="104">
        <v>39358</v>
      </c>
      <c r="AJ160" s="104">
        <v>2164690</v>
      </c>
      <c r="AK160" s="60" t="str">
        <f t="shared" si="69"/>
        <v>CUMPLE</v>
      </c>
    </row>
    <row r="161" spans="1:37" x14ac:dyDescent="0.25">
      <c r="A161" s="10" t="s">
        <v>159</v>
      </c>
      <c r="B161" s="18" t="s">
        <v>160</v>
      </c>
      <c r="C161" s="12" t="s">
        <v>66</v>
      </c>
      <c r="D161" s="13">
        <v>6</v>
      </c>
      <c r="E161" s="14">
        <v>75000</v>
      </c>
      <c r="F161" s="15">
        <f t="shared" si="76"/>
        <v>450000</v>
      </c>
      <c r="G161" s="14">
        <v>53000</v>
      </c>
      <c r="H161" s="15">
        <f>+D161*G161</f>
        <v>318000</v>
      </c>
      <c r="I161" s="14">
        <v>76000</v>
      </c>
      <c r="J161" s="15">
        <f>+D161*I161</f>
        <v>456000</v>
      </c>
      <c r="K161" s="14">
        <v>76000</v>
      </c>
      <c r="L161" s="15">
        <f>+D161*K161</f>
        <v>456000</v>
      </c>
      <c r="M161" s="14">
        <v>45000</v>
      </c>
      <c r="N161" s="15">
        <f>+D161*M161</f>
        <v>270000</v>
      </c>
      <c r="O161" s="14">
        <f>ROUND(((E161+G161+I161+K161+M161)/5),0)</f>
        <v>65000</v>
      </c>
      <c r="P161" s="55">
        <f>+D161*O161</f>
        <v>390000</v>
      </c>
      <c r="Q161" s="63">
        <v>65000</v>
      </c>
      <c r="R161" s="63">
        <v>390000</v>
      </c>
      <c r="S161" s="60" t="str">
        <f t="shared" si="66"/>
        <v>CUMPLE</v>
      </c>
      <c r="T161" s="63">
        <v>63607</v>
      </c>
      <c r="U161" s="63">
        <v>381642</v>
      </c>
      <c r="V161" s="60" t="str">
        <f t="shared" si="67"/>
        <v>CUMPLE</v>
      </c>
      <c r="W161" s="63">
        <v>63635</v>
      </c>
      <c r="X161" s="63">
        <v>381810</v>
      </c>
      <c r="Y161" s="60" t="str">
        <f t="shared" si="62"/>
        <v>CUMPLE</v>
      </c>
      <c r="Z161" s="104">
        <v>64025</v>
      </c>
      <c r="AA161" s="104">
        <v>384150</v>
      </c>
      <c r="AB161" s="60" t="str">
        <f t="shared" si="68"/>
        <v>CUMPLE</v>
      </c>
      <c r="AC161" s="111">
        <v>63050</v>
      </c>
      <c r="AD161" s="111">
        <v>378300</v>
      </c>
      <c r="AE161" s="112" t="str">
        <f t="shared" si="63"/>
        <v>CUMPLE</v>
      </c>
      <c r="AF161" s="104">
        <v>65000</v>
      </c>
      <c r="AG161" s="104">
        <v>390000</v>
      </c>
      <c r="AH161" s="60" t="str">
        <f t="shared" si="64"/>
        <v>CUMPLE</v>
      </c>
      <c r="AI161" s="104">
        <v>63798</v>
      </c>
      <c r="AJ161" s="104">
        <v>382788</v>
      </c>
      <c r="AK161" s="60" t="str">
        <f t="shared" si="69"/>
        <v>CUMPLE</v>
      </c>
    </row>
    <row r="162" spans="1:37" x14ac:dyDescent="0.25">
      <c r="A162" s="10" t="s">
        <v>161</v>
      </c>
      <c r="B162" s="18" t="s">
        <v>162</v>
      </c>
      <c r="C162" s="12" t="s">
        <v>66</v>
      </c>
      <c r="D162" s="13">
        <v>6</v>
      </c>
      <c r="E162" s="14">
        <v>75000</v>
      </c>
      <c r="F162" s="15">
        <f t="shared" si="76"/>
        <v>450000</v>
      </c>
      <c r="G162" s="14">
        <v>110000</v>
      </c>
      <c r="H162" s="15">
        <f>+D162*G162</f>
        <v>660000</v>
      </c>
      <c r="I162" s="14">
        <v>73500</v>
      </c>
      <c r="J162" s="15">
        <f>+D162*I162</f>
        <v>441000</v>
      </c>
      <c r="K162" s="14">
        <v>73500</v>
      </c>
      <c r="L162" s="15">
        <f>+D162*K162</f>
        <v>441000</v>
      </c>
      <c r="M162" s="14">
        <v>55000</v>
      </c>
      <c r="N162" s="15">
        <f>+D162*M162</f>
        <v>330000</v>
      </c>
      <c r="O162" s="14">
        <f>ROUND(((E162+I162+K162+M162)/4),0)</f>
        <v>69250</v>
      </c>
      <c r="P162" s="55">
        <f>+D162*O162</f>
        <v>415500</v>
      </c>
      <c r="Q162" s="63">
        <v>69250</v>
      </c>
      <c r="R162" s="63">
        <v>415500</v>
      </c>
      <c r="S162" s="60" t="str">
        <f t="shared" si="66"/>
        <v>CUMPLE</v>
      </c>
      <c r="T162" s="63">
        <v>67766</v>
      </c>
      <c r="U162" s="63">
        <v>406596</v>
      </c>
      <c r="V162" s="60" t="str">
        <f t="shared" si="67"/>
        <v>CUMPLE</v>
      </c>
      <c r="W162" s="63">
        <v>67795.75</v>
      </c>
      <c r="X162" s="63">
        <v>406774.5</v>
      </c>
      <c r="Y162" s="60" t="str">
        <f t="shared" si="62"/>
        <v>CUMPLE</v>
      </c>
      <c r="Z162" s="104">
        <v>68211</v>
      </c>
      <c r="AA162" s="104">
        <v>409266</v>
      </c>
      <c r="AB162" s="60" t="str">
        <f t="shared" si="68"/>
        <v>CUMPLE</v>
      </c>
      <c r="AC162" s="111">
        <v>67173</v>
      </c>
      <c r="AD162" s="111">
        <v>403038</v>
      </c>
      <c r="AE162" s="112" t="str">
        <f t="shared" si="63"/>
        <v>CUMPLE</v>
      </c>
      <c r="AF162" s="104">
        <v>69250</v>
      </c>
      <c r="AG162" s="104">
        <v>415500</v>
      </c>
      <c r="AH162" s="60" t="str">
        <f t="shared" si="64"/>
        <v>CUMPLE</v>
      </c>
      <c r="AI162" s="104">
        <v>67969</v>
      </c>
      <c r="AJ162" s="104">
        <v>407814</v>
      </c>
      <c r="AK162" s="60" t="str">
        <f t="shared" si="69"/>
        <v>CUMPLE</v>
      </c>
    </row>
    <row r="163" spans="1:37" ht="27" x14ac:dyDescent="0.25">
      <c r="A163" s="10" t="s">
        <v>163</v>
      </c>
      <c r="B163" s="18" t="s">
        <v>164</v>
      </c>
      <c r="C163" s="12" t="s">
        <v>66</v>
      </c>
      <c r="D163" s="13">
        <v>10</v>
      </c>
      <c r="E163" s="14">
        <v>240000</v>
      </c>
      <c r="F163" s="15">
        <f t="shared" si="76"/>
        <v>2400000</v>
      </c>
      <c r="G163" s="14">
        <v>453000</v>
      </c>
      <c r="H163" s="15">
        <f>+D163*G163</f>
        <v>4530000</v>
      </c>
      <c r="I163" s="14">
        <v>401500</v>
      </c>
      <c r="J163" s="15">
        <f>+D163*I163</f>
        <v>4015000</v>
      </c>
      <c r="K163" s="14">
        <v>337500</v>
      </c>
      <c r="L163" s="15">
        <f>+D163*K163</f>
        <v>3375000</v>
      </c>
      <c r="M163" s="14">
        <v>230000</v>
      </c>
      <c r="N163" s="15">
        <f>+D163*M163</f>
        <v>2300000</v>
      </c>
      <c r="O163" s="14">
        <f t="shared" ref="O163" si="77">ROUND(((E163+G163+I163+K163+M163)/5),0)</f>
        <v>332400</v>
      </c>
      <c r="P163" s="55">
        <f>+D163*O163</f>
        <v>3324000</v>
      </c>
      <c r="Q163" s="63">
        <v>332400</v>
      </c>
      <c r="R163" s="63">
        <v>3324000</v>
      </c>
      <c r="S163" s="60" t="str">
        <f>IF(R163&lt;=P163,"CUMPLE","NO CUMPLE")</f>
        <v>CUMPLE</v>
      </c>
      <c r="T163" s="63">
        <v>325277</v>
      </c>
      <c r="U163" s="63">
        <v>3252770</v>
      </c>
      <c r="V163" s="60" t="str">
        <f t="shared" si="67"/>
        <v>CUMPLE</v>
      </c>
      <c r="W163" s="63">
        <v>325419.59999999998</v>
      </c>
      <c r="X163" s="63">
        <v>3254196</v>
      </c>
      <c r="Y163" s="60" t="str">
        <f t="shared" si="62"/>
        <v>CUMPLE</v>
      </c>
      <c r="Z163" s="104">
        <v>327414</v>
      </c>
      <c r="AA163" s="104">
        <v>3274140</v>
      </c>
      <c r="AB163" s="60" t="str">
        <f t="shared" si="68"/>
        <v>CUMPLE</v>
      </c>
      <c r="AC163" s="111">
        <v>322428</v>
      </c>
      <c r="AD163" s="111">
        <v>3224280</v>
      </c>
      <c r="AE163" s="112" t="str">
        <f t="shared" si="63"/>
        <v>CUMPLE</v>
      </c>
      <c r="AF163" s="104">
        <v>300000</v>
      </c>
      <c r="AG163" s="104">
        <v>3000000</v>
      </c>
      <c r="AH163" s="60" t="str">
        <f t="shared" si="64"/>
        <v>CUMPLE</v>
      </c>
      <c r="AI163" s="104">
        <v>326251</v>
      </c>
      <c r="AJ163" s="104">
        <v>3262510</v>
      </c>
      <c r="AK163" s="60" t="str">
        <f t="shared" si="69"/>
        <v>CUMPLE</v>
      </c>
    </row>
    <row r="164" spans="1:37" s="19" customFormat="1" ht="15.75" thickBot="1" x14ac:dyDescent="0.3">
      <c r="A164" s="132" t="s">
        <v>165</v>
      </c>
      <c r="B164" s="133"/>
      <c r="C164" s="133"/>
      <c r="D164" s="134"/>
      <c r="E164" s="136"/>
      <c r="F164" s="137">
        <f>SUM(F137:F163)</f>
        <v>39285200</v>
      </c>
      <c r="G164" s="136"/>
      <c r="H164" s="137">
        <f>SUM(H137:H163)</f>
        <v>32984660</v>
      </c>
      <c r="I164" s="136"/>
      <c r="J164" s="137">
        <f>SUM(J137:J163)</f>
        <v>28534660</v>
      </c>
      <c r="K164" s="136"/>
      <c r="L164" s="137">
        <f>SUM(L137:L163)</f>
        <v>27911140</v>
      </c>
      <c r="M164" s="136"/>
      <c r="N164" s="137">
        <f>SUM(N137:N163)</f>
        <v>33086200</v>
      </c>
      <c r="O164" s="122"/>
      <c r="P164" s="124">
        <f>SUM(P137:P163)</f>
        <v>28305910</v>
      </c>
      <c r="Q164" s="135"/>
      <c r="R164" s="135">
        <f>SUM(R134:R163)</f>
        <v>28305910</v>
      </c>
      <c r="S164" s="126" t="str">
        <f>IF(R164&lt;=P164,"CUMPLE","NO CUMPLE")</f>
        <v>CUMPLE</v>
      </c>
      <c r="T164" s="135"/>
      <c r="U164" s="135">
        <f>+SUM(U134:U163)</f>
        <v>27699329.52</v>
      </c>
      <c r="V164" s="126" t="str">
        <f t="shared" si="67"/>
        <v>CUMPLE</v>
      </c>
      <c r="W164" s="135"/>
      <c r="X164" s="135">
        <v>27711485.890000001</v>
      </c>
      <c r="Y164" s="126" t="str">
        <f>IF(X164&lt;=P164,"CUMPLE","NO CUMPLE")</f>
        <v>CUMPLE</v>
      </c>
      <c r="Z164" s="127"/>
      <c r="AA164" s="125">
        <v>27881437.100000001</v>
      </c>
      <c r="AB164" s="126" t="str">
        <f t="shared" si="68"/>
        <v>CUMPLE</v>
      </c>
      <c r="AC164" s="127"/>
      <c r="AD164" s="125">
        <v>27456727</v>
      </c>
      <c r="AE164" s="126" t="str">
        <f t="shared" si="63"/>
        <v>CUMPLE</v>
      </c>
      <c r="AF164" s="125"/>
      <c r="AG164" s="125">
        <v>7941500</v>
      </c>
      <c r="AH164" s="126" t="str">
        <f t="shared" si="64"/>
        <v>CUMPLE</v>
      </c>
      <c r="AI164" s="125"/>
      <c r="AJ164" s="125">
        <v>27782314.140000001</v>
      </c>
      <c r="AK164" s="126" t="str">
        <f t="shared" si="69"/>
        <v>CUMPLE</v>
      </c>
    </row>
    <row r="165" spans="1:37" x14ac:dyDescent="0.25">
      <c r="A165" s="74" t="s">
        <v>166</v>
      </c>
      <c r="B165" s="75"/>
      <c r="C165" s="75"/>
      <c r="D165" s="76"/>
      <c r="E165" s="72"/>
      <c r="F165" s="73"/>
      <c r="G165" s="72"/>
      <c r="H165" s="73"/>
      <c r="I165" s="72"/>
      <c r="J165" s="73"/>
      <c r="K165" s="72"/>
      <c r="L165" s="73"/>
      <c r="M165" s="72"/>
      <c r="N165" s="94"/>
      <c r="O165" s="91" t="s">
        <v>11</v>
      </c>
      <c r="P165" s="95" t="s">
        <v>12</v>
      </c>
      <c r="Q165" s="91" t="s">
        <v>11</v>
      </c>
      <c r="R165" s="92" t="s">
        <v>12</v>
      </c>
      <c r="S165" s="102" t="s">
        <v>197</v>
      </c>
      <c r="T165" s="91" t="s">
        <v>11</v>
      </c>
      <c r="U165" s="92" t="s">
        <v>12</v>
      </c>
      <c r="V165" s="102" t="s">
        <v>197</v>
      </c>
      <c r="W165" s="91" t="s">
        <v>11</v>
      </c>
      <c r="X165" s="92" t="s">
        <v>12</v>
      </c>
      <c r="Y165" s="102" t="s">
        <v>197</v>
      </c>
      <c r="Z165" s="98" t="s">
        <v>202</v>
      </c>
      <c r="AA165" s="98"/>
      <c r="AB165" s="102" t="s">
        <v>197</v>
      </c>
      <c r="AC165" s="98" t="s">
        <v>202</v>
      </c>
      <c r="AD165" s="98"/>
      <c r="AE165" s="102" t="s">
        <v>197</v>
      </c>
      <c r="AF165" s="98" t="s">
        <v>202</v>
      </c>
      <c r="AG165" s="98"/>
      <c r="AH165" s="102" t="s">
        <v>197</v>
      </c>
      <c r="AI165" s="98" t="s">
        <v>202</v>
      </c>
      <c r="AJ165" s="98"/>
      <c r="AK165" s="102" t="s">
        <v>197</v>
      </c>
    </row>
    <row r="166" spans="1:37" ht="27.75" customHeight="1" x14ac:dyDescent="0.25">
      <c r="A166" s="1" t="s">
        <v>7</v>
      </c>
      <c r="B166" s="2" t="s">
        <v>8</v>
      </c>
      <c r="C166" s="3" t="s">
        <v>66</v>
      </c>
      <c r="D166" s="20" t="s">
        <v>130</v>
      </c>
      <c r="E166" s="5" t="s">
        <v>11</v>
      </c>
      <c r="F166" s="6" t="s">
        <v>12</v>
      </c>
      <c r="G166" s="5" t="s">
        <v>11</v>
      </c>
      <c r="H166" s="6" t="s">
        <v>12</v>
      </c>
      <c r="I166" s="5" t="s">
        <v>11</v>
      </c>
      <c r="J166" s="6" t="s">
        <v>12</v>
      </c>
      <c r="K166" s="5" t="s">
        <v>11</v>
      </c>
      <c r="L166" s="6" t="s">
        <v>12</v>
      </c>
      <c r="M166" s="5" t="s">
        <v>11</v>
      </c>
      <c r="N166" s="53" t="s">
        <v>12</v>
      </c>
      <c r="O166" s="91"/>
      <c r="P166" s="95"/>
      <c r="Q166" s="91"/>
      <c r="R166" s="92"/>
      <c r="S166" s="102"/>
      <c r="T166" s="91"/>
      <c r="U166" s="92"/>
      <c r="V166" s="102"/>
      <c r="W166" s="91"/>
      <c r="X166" s="92"/>
      <c r="Y166" s="102"/>
      <c r="Z166" s="59" t="s">
        <v>11</v>
      </c>
      <c r="AA166" s="59" t="s">
        <v>12</v>
      </c>
      <c r="AB166" s="102"/>
      <c r="AC166" s="59" t="s">
        <v>11</v>
      </c>
      <c r="AD166" s="59" t="s">
        <v>12</v>
      </c>
      <c r="AE166" s="102"/>
      <c r="AF166" s="59" t="s">
        <v>11</v>
      </c>
      <c r="AG166" s="59" t="s">
        <v>12</v>
      </c>
      <c r="AH166" s="102"/>
      <c r="AI166" s="59" t="s">
        <v>11</v>
      </c>
      <c r="AJ166" s="59" t="s">
        <v>12</v>
      </c>
      <c r="AK166" s="102"/>
    </row>
    <row r="167" spans="1:37" x14ac:dyDescent="0.25">
      <c r="A167" s="1">
        <v>1</v>
      </c>
      <c r="B167" s="16" t="s">
        <v>13</v>
      </c>
      <c r="C167" s="11"/>
      <c r="D167" s="41"/>
      <c r="E167" s="14"/>
      <c r="F167" s="15"/>
      <c r="G167" s="14"/>
      <c r="H167" s="15"/>
      <c r="I167" s="14"/>
      <c r="J167" s="15"/>
      <c r="K167" s="14"/>
      <c r="L167" s="15"/>
      <c r="M167" s="14"/>
      <c r="N167" s="15"/>
      <c r="O167" s="14"/>
      <c r="P167" s="55"/>
      <c r="Q167" s="103"/>
      <c r="R167" s="103"/>
      <c r="S167" s="103"/>
      <c r="T167" s="103"/>
      <c r="U167" s="103"/>
      <c r="V167" s="103"/>
      <c r="W167" s="103"/>
      <c r="X167" s="103"/>
      <c r="Y167" s="103"/>
      <c r="Z167" s="103"/>
      <c r="AA167" s="103"/>
      <c r="AB167" s="103"/>
      <c r="AC167" s="103"/>
      <c r="AD167" s="103"/>
      <c r="AE167" s="103"/>
      <c r="AF167" s="103"/>
      <c r="AG167" s="103"/>
      <c r="AH167" s="103"/>
      <c r="AI167" s="103"/>
      <c r="AJ167" s="103"/>
      <c r="AK167" s="103"/>
    </row>
    <row r="168" spans="1:37" x14ac:dyDescent="0.25">
      <c r="A168" s="10" t="s">
        <v>14</v>
      </c>
      <c r="B168" s="18" t="s">
        <v>131</v>
      </c>
      <c r="C168" s="12" t="s">
        <v>16</v>
      </c>
      <c r="D168" s="41">
        <v>38</v>
      </c>
      <c r="E168" s="14">
        <v>42000</v>
      </c>
      <c r="F168" s="15">
        <f>+D168*E168</f>
        <v>1596000</v>
      </c>
      <c r="G168" s="14">
        <v>18000</v>
      </c>
      <c r="H168" s="15">
        <f>+D168*G168</f>
        <v>684000</v>
      </c>
      <c r="I168" s="14">
        <v>17500</v>
      </c>
      <c r="J168" s="15">
        <f>+D168*I168</f>
        <v>665000</v>
      </c>
      <c r="K168" s="14">
        <v>12500</v>
      </c>
      <c r="L168" s="15">
        <f>+D168*K168</f>
        <v>475000</v>
      </c>
      <c r="M168" s="14">
        <v>2800</v>
      </c>
      <c r="N168" s="15">
        <f>+D168*M168</f>
        <v>106400</v>
      </c>
      <c r="O168" s="14">
        <v>16000</v>
      </c>
      <c r="P168" s="55">
        <f>+D168*O168</f>
        <v>608000</v>
      </c>
      <c r="Q168" s="63">
        <v>16000</v>
      </c>
      <c r="R168" s="63">
        <v>608000</v>
      </c>
      <c r="S168" s="60" t="str">
        <f t="shared" ref="S168:S208" si="78">IF(R168&lt;=P168,"CUMPLE","NO CUMPLE")</f>
        <v>CUMPLE</v>
      </c>
      <c r="T168" s="63">
        <v>15657</v>
      </c>
      <c r="U168" s="63">
        <v>594966</v>
      </c>
      <c r="V168" s="60" t="str">
        <f t="shared" ref="V168:V208" si="79">IF(U168&lt;=P168,"CUMPLE","NO CUMPLE")</f>
        <v>CUMPLE</v>
      </c>
      <c r="W168" s="63">
        <v>15664</v>
      </c>
      <c r="X168" s="63">
        <v>595232</v>
      </c>
      <c r="Y168" s="60" t="str">
        <f>IF(X168&lt;=P168,"CUMPLE","NO CUMPLE")</f>
        <v>CUMPLE</v>
      </c>
      <c r="Z168" s="104">
        <v>15760</v>
      </c>
      <c r="AA168" s="104">
        <v>598880</v>
      </c>
      <c r="AB168" s="60" t="str">
        <f>IF(AA168&lt;=P168,"CUMPLE","NO CUMPLE")</f>
        <v>CUMPLE</v>
      </c>
      <c r="AC168" s="111">
        <v>15520</v>
      </c>
      <c r="AD168" s="111">
        <v>589760</v>
      </c>
      <c r="AE168" s="112" t="str">
        <f>IF(AD168&lt;=P168,"CUMPLE","NO CUMPLE")</f>
        <v>CUMPLE</v>
      </c>
      <c r="AF168" s="104">
        <v>15000</v>
      </c>
      <c r="AG168" s="104">
        <v>570000</v>
      </c>
      <c r="AH168" s="60" t="str">
        <f t="shared" ref="AH168:AH208" si="80">IF(AG168&lt;=P168,"CUMPLE","NO CUMPLE")</f>
        <v>CUMPLE</v>
      </c>
      <c r="AI168" s="104">
        <v>15704</v>
      </c>
      <c r="AJ168" s="104">
        <v>596752</v>
      </c>
      <c r="AK168" s="60" t="str">
        <f>IF(AJ168&lt;=P168,"CUMPLE","NO CUMPLE")</f>
        <v>CUMPLE</v>
      </c>
    </row>
    <row r="169" spans="1:37" x14ac:dyDescent="0.25">
      <c r="A169" s="1">
        <v>2</v>
      </c>
      <c r="B169" s="16" t="s">
        <v>17</v>
      </c>
      <c r="C169" s="11"/>
      <c r="D169" s="41"/>
      <c r="E169" s="14"/>
      <c r="F169" s="15"/>
      <c r="G169" s="14"/>
      <c r="H169" s="15"/>
      <c r="I169" s="14"/>
      <c r="J169" s="15"/>
      <c r="K169" s="14"/>
      <c r="L169" s="15"/>
      <c r="M169" s="14"/>
      <c r="N169" s="15"/>
      <c r="O169" s="14"/>
      <c r="P169" s="55"/>
      <c r="Q169" s="118"/>
      <c r="R169" s="118"/>
      <c r="S169" s="65" t="str">
        <f t="shared" si="78"/>
        <v>CUMPLE</v>
      </c>
      <c r="T169" s="118"/>
      <c r="U169" s="118"/>
      <c r="V169" s="65" t="str">
        <f t="shared" si="79"/>
        <v>CUMPLE</v>
      </c>
      <c r="W169" s="118"/>
      <c r="X169" s="118"/>
      <c r="Y169" s="65"/>
      <c r="Z169" s="106"/>
      <c r="AA169" s="106"/>
      <c r="AB169" s="65" t="str">
        <f t="shared" ref="AB169:AB208" si="81">IF(AA169&lt;=P169,"CUMPLE","NO CUMPLE")</f>
        <v>CUMPLE</v>
      </c>
      <c r="AC169" s="119"/>
      <c r="AD169" s="119"/>
      <c r="AE169" s="65" t="str">
        <f t="shared" ref="AE169:AE208" si="82">IF(AD169&lt;=P169,"CUMPLE","NO CUMPLE")</f>
        <v>CUMPLE</v>
      </c>
      <c r="AF169" s="106"/>
      <c r="AG169" s="106"/>
      <c r="AH169" s="65" t="str">
        <f t="shared" si="80"/>
        <v>CUMPLE</v>
      </c>
      <c r="AI169" s="106">
        <v>0</v>
      </c>
      <c r="AJ169" s="106"/>
      <c r="AK169" s="65" t="str">
        <f t="shared" ref="AK169:AK208" si="83">IF(AJ169&lt;=P169,"CUMPLE","NO CUMPLE")</f>
        <v>CUMPLE</v>
      </c>
    </row>
    <row r="170" spans="1:37" x14ac:dyDescent="0.25">
      <c r="A170" s="10" t="s">
        <v>18</v>
      </c>
      <c r="B170" s="18" t="s">
        <v>167</v>
      </c>
      <c r="C170" s="12" t="s">
        <v>66</v>
      </c>
      <c r="D170" s="41">
        <v>2</v>
      </c>
      <c r="E170" s="14">
        <v>42000</v>
      </c>
      <c r="F170" s="15">
        <f t="shared" ref="F170:F174" si="84">+D170*E170</f>
        <v>84000</v>
      </c>
      <c r="G170" s="14">
        <v>85000</v>
      </c>
      <c r="H170" s="15">
        <f>+D170*G170</f>
        <v>170000</v>
      </c>
      <c r="I170" s="14">
        <v>31000</v>
      </c>
      <c r="J170" s="15">
        <f>+D170*I170</f>
        <v>62000</v>
      </c>
      <c r="K170" s="14">
        <v>30000</v>
      </c>
      <c r="L170" s="15">
        <f>+D170*K170</f>
        <v>60000</v>
      </c>
      <c r="M170" s="14">
        <v>38000</v>
      </c>
      <c r="N170" s="15">
        <f>+D170*M170</f>
        <v>76000</v>
      </c>
      <c r="O170" s="14">
        <v>31000</v>
      </c>
      <c r="P170" s="55">
        <f>+D170*O170</f>
        <v>62000</v>
      </c>
      <c r="Q170" s="63">
        <v>31000</v>
      </c>
      <c r="R170" s="63">
        <v>62000</v>
      </c>
      <c r="S170" s="60" t="str">
        <f t="shared" si="78"/>
        <v>CUMPLE</v>
      </c>
      <c r="T170" s="63">
        <v>30336</v>
      </c>
      <c r="U170" s="63">
        <v>60672</v>
      </c>
      <c r="V170" s="60" t="str">
        <f t="shared" si="79"/>
        <v>CUMPLE</v>
      </c>
      <c r="W170" s="63">
        <v>30349</v>
      </c>
      <c r="X170" s="63">
        <v>60698</v>
      </c>
      <c r="Y170" s="60" t="str">
        <f t="shared" ref="Y169:Y208" si="85">IF(X170&lt;=P170,"CUMPLE","NO CUMPLE")</f>
        <v>CUMPLE</v>
      </c>
      <c r="Z170" s="104">
        <v>30535</v>
      </c>
      <c r="AA170" s="104">
        <v>61070</v>
      </c>
      <c r="AB170" s="60" t="str">
        <f t="shared" si="81"/>
        <v>CUMPLE</v>
      </c>
      <c r="AC170" s="111">
        <v>30070</v>
      </c>
      <c r="AD170" s="111">
        <v>60140</v>
      </c>
      <c r="AE170" s="112" t="str">
        <f t="shared" si="82"/>
        <v>CUMPLE</v>
      </c>
      <c r="AF170" s="104">
        <v>31000</v>
      </c>
      <c r="AG170" s="104">
        <v>62000</v>
      </c>
      <c r="AH170" s="60" t="str">
        <f t="shared" si="80"/>
        <v>CUMPLE</v>
      </c>
      <c r="AI170" s="104">
        <v>30427</v>
      </c>
      <c r="AJ170" s="104">
        <v>60854</v>
      </c>
      <c r="AK170" s="60" t="str">
        <f t="shared" si="83"/>
        <v>CUMPLE</v>
      </c>
    </row>
    <row r="171" spans="1:37" x14ac:dyDescent="0.25">
      <c r="A171" s="10" t="s">
        <v>20</v>
      </c>
      <c r="B171" s="18" t="s">
        <v>168</v>
      </c>
      <c r="C171" s="12" t="s">
        <v>16</v>
      </c>
      <c r="D171" s="41">
        <v>2.42</v>
      </c>
      <c r="E171" s="14">
        <v>28000</v>
      </c>
      <c r="F171" s="15">
        <f t="shared" si="84"/>
        <v>67760</v>
      </c>
      <c r="G171" s="14">
        <v>35000</v>
      </c>
      <c r="H171" s="15">
        <f>+D171*G171</f>
        <v>84700</v>
      </c>
      <c r="I171" s="14">
        <v>25000</v>
      </c>
      <c r="J171" s="15">
        <f>+D171*I171</f>
        <v>60500</v>
      </c>
      <c r="K171" s="14">
        <v>25000</v>
      </c>
      <c r="L171" s="15">
        <f>+D171*K171</f>
        <v>60500</v>
      </c>
      <c r="M171" s="14">
        <v>14000</v>
      </c>
      <c r="N171" s="15">
        <f>+D171*M171</f>
        <v>33880</v>
      </c>
      <c r="O171" s="14">
        <v>25000</v>
      </c>
      <c r="P171" s="55">
        <f>+D171*O171</f>
        <v>60500</v>
      </c>
      <c r="Q171" s="63">
        <v>25000</v>
      </c>
      <c r="R171" s="63">
        <v>60500</v>
      </c>
      <c r="S171" s="60" t="str">
        <f t="shared" si="78"/>
        <v>CUMPLE</v>
      </c>
      <c r="T171" s="63">
        <v>24464</v>
      </c>
      <c r="U171" s="63">
        <v>59202.879999999997</v>
      </c>
      <c r="V171" s="60" t="str">
        <f t="shared" si="79"/>
        <v>CUMPLE</v>
      </c>
      <c r="W171" s="63">
        <v>24475</v>
      </c>
      <c r="X171" s="63">
        <v>59229.5</v>
      </c>
      <c r="Y171" s="60" t="str">
        <f t="shared" si="85"/>
        <v>CUMPLE</v>
      </c>
      <c r="Z171" s="104">
        <v>24625</v>
      </c>
      <c r="AA171" s="104">
        <v>59592.5</v>
      </c>
      <c r="AB171" s="60" t="str">
        <f t="shared" si="81"/>
        <v>CUMPLE</v>
      </c>
      <c r="AC171" s="111">
        <v>24250</v>
      </c>
      <c r="AD171" s="111">
        <v>58685</v>
      </c>
      <c r="AE171" s="112" t="str">
        <f t="shared" si="82"/>
        <v>CUMPLE</v>
      </c>
      <c r="AF171" s="104">
        <v>25000</v>
      </c>
      <c r="AG171" s="104">
        <v>60500</v>
      </c>
      <c r="AH171" s="60" t="str">
        <f t="shared" si="80"/>
        <v>CUMPLE</v>
      </c>
      <c r="AI171" s="104">
        <v>24538</v>
      </c>
      <c r="AJ171" s="104">
        <v>59381.96</v>
      </c>
      <c r="AK171" s="60" t="str">
        <f t="shared" si="83"/>
        <v>CUMPLE</v>
      </c>
    </row>
    <row r="172" spans="1:37" x14ac:dyDescent="0.25">
      <c r="A172" s="10" t="s">
        <v>81</v>
      </c>
      <c r="B172" s="18" t="s">
        <v>169</v>
      </c>
      <c r="C172" s="12" t="s">
        <v>66</v>
      </c>
      <c r="D172" s="41">
        <v>1</v>
      </c>
      <c r="E172" s="14">
        <v>65000</v>
      </c>
      <c r="F172" s="15">
        <f t="shared" si="84"/>
        <v>65000</v>
      </c>
      <c r="G172" s="14">
        <v>45000</v>
      </c>
      <c r="H172" s="15">
        <f>+D172*G172</f>
        <v>45000</v>
      </c>
      <c r="I172" s="14">
        <v>36500</v>
      </c>
      <c r="J172" s="15">
        <f>+D172*I172</f>
        <v>36500</v>
      </c>
      <c r="K172" s="14">
        <v>35000</v>
      </c>
      <c r="L172" s="15">
        <f>+D172*K172</f>
        <v>35000</v>
      </c>
      <c r="M172" s="14">
        <v>14000</v>
      </c>
      <c r="N172" s="15">
        <f>+D172*M172</f>
        <v>14000</v>
      </c>
      <c r="O172" s="14">
        <v>36500</v>
      </c>
      <c r="P172" s="55">
        <f>+D172*O172</f>
        <v>36500</v>
      </c>
      <c r="Q172" s="63">
        <v>36500</v>
      </c>
      <c r="R172" s="63">
        <v>36500</v>
      </c>
      <c r="S172" s="60" t="str">
        <f t="shared" si="78"/>
        <v>CUMPLE</v>
      </c>
      <c r="T172" s="63">
        <v>35718</v>
      </c>
      <c r="U172" s="63">
        <v>35718</v>
      </c>
      <c r="V172" s="60" t="str">
        <f t="shared" si="79"/>
        <v>CUMPLE</v>
      </c>
      <c r="W172" s="63">
        <v>35733.5</v>
      </c>
      <c r="X172" s="63">
        <v>35733.5</v>
      </c>
      <c r="Y172" s="60" t="str">
        <f t="shared" si="85"/>
        <v>CUMPLE</v>
      </c>
      <c r="Z172" s="104">
        <v>35953</v>
      </c>
      <c r="AA172" s="104">
        <v>35953</v>
      </c>
      <c r="AB172" s="60" t="str">
        <f t="shared" si="81"/>
        <v>CUMPLE</v>
      </c>
      <c r="AC172" s="111">
        <v>35405</v>
      </c>
      <c r="AD172" s="111">
        <v>35405</v>
      </c>
      <c r="AE172" s="112" t="str">
        <f t="shared" si="82"/>
        <v>CUMPLE</v>
      </c>
      <c r="AF172" s="104">
        <v>36500</v>
      </c>
      <c r="AG172" s="104">
        <v>36500</v>
      </c>
      <c r="AH172" s="60" t="str">
        <f t="shared" si="80"/>
        <v>CUMPLE</v>
      </c>
      <c r="AI172" s="104">
        <v>35825</v>
      </c>
      <c r="AJ172" s="104">
        <v>35825</v>
      </c>
      <c r="AK172" s="60" t="str">
        <f t="shared" si="83"/>
        <v>CUMPLE</v>
      </c>
    </row>
    <row r="173" spans="1:37" x14ac:dyDescent="0.25">
      <c r="A173" s="10" t="s">
        <v>83</v>
      </c>
      <c r="B173" s="18" t="s">
        <v>170</v>
      </c>
      <c r="C173" s="12" t="s">
        <v>66</v>
      </c>
      <c r="D173" s="41">
        <v>1</v>
      </c>
      <c r="E173" s="14">
        <v>42000</v>
      </c>
      <c r="F173" s="15">
        <f t="shared" si="84"/>
        <v>42000</v>
      </c>
      <c r="G173" s="14">
        <v>45000</v>
      </c>
      <c r="H173" s="15">
        <f>+D173*G173</f>
        <v>45000</v>
      </c>
      <c r="I173" s="14">
        <v>43500</v>
      </c>
      <c r="J173" s="15">
        <f>+D173*I173</f>
        <v>43500</v>
      </c>
      <c r="K173" s="14">
        <v>42000</v>
      </c>
      <c r="L173" s="15">
        <f>+D173*K173</f>
        <v>42000</v>
      </c>
      <c r="M173" s="14">
        <v>14000</v>
      </c>
      <c r="N173" s="15">
        <f>+D173*M173</f>
        <v>14000</v>
      </c>
      <c r="O173" s="14">
        <f t="shared" ref="O173" si="86">ROUND(((E173+G173+I173+K173+M173)/5),0)</f>
        <v>37300</v>
      </c>
      <c r="P173" s="55">
        <f>+D173*O173</f>
        <v>37300</v>
      </c>
      <c r="Q173" s="63">
        <v>37300</v>
      </c>
      <c r="R173" s="63">
        <v>37300</v>
      </c>
      <c r="S173" s="60" t="str">
        <f t="shared" si="78"/>
        <v>CUMPLE</v>
      </c>
      <c r="T173" s="63">
        <v>36501</v>
      </c>
      <c r="U173" s="63">
        <v>36501</v>
      </c>
      <c r="V173" s="60" t="str">
        <f t="shared" si="79"/>
        <v>CUMPLE</v>
      </c>
      <c r="W173" s="63">
        <v>36516.699999999997</v>
      </c>
      <c r="X173" s="63">
        <v>36516.699999999997</v>
      </c>
      <c r="Y173" s="60" t="str">
        <f t="shared" si="85"/>
        <v>CUMPLE</v>
      </c>
      <c r="Z173" s="104">
        <v>36741</v>
      </c>
      <c r="AA173" s="104">
        <v>36741</v>
      </c>
      <c r="AB173" s="60" t="str">
        <f t="shared" si="81"/>
        <v>CUMPLE</v>
      </c>
      <c r="AC173" s="111">
        <v>36181</v>
      </c>
      <c r="AD173" s="111">
        <v>36181</v>
      </c>
      <c r="AE173" s="112" t="str">
        <f t="shared" si="82"/>
        <v>CUMPLE</v>
      </c>
      <c r="AF173" s="104">
        <v>37300</v>
      </c>
      <c r="AG173" s="104">
        <v>37300</v>
      </c>
      <c r="AH173" s="60" t="str">
        <f t="shared" si="80"/>
        <v>CUMPLE</v>
      </c>
      <c r="AI173" s="104">
        <v>36610</v>
      </c>
      <c r="AJ173" s="104">
        <v>36610</v>
      </c>
      <c r="AK173" s="60" t="str">
        <f t="shared" si="83"/>
        <v>CUMPLE</v>
      </c>
    </row>
    <row r="174" spans="1:37" x14ac:dyDescent="0.25">
      <c r="A174" s="10" t="s">
        <v>171</v>
      </c>
      <c r="B174" s="18" t="s">
        <v>172</v>
      </c>
      <c r="C174" s="12" t="s">
        <v>66</v>
      </c>
      <c r="D174" s="41">
        <v>38</v>
      </c>
      <c r="E174" s="14">
        <v>68000</v>
      </c>
      <c r="F174" s="15">
        <f t="shared" si="84"/>
        <v>2584000</v>
      </c>
      <c r="G174" s="14">
        <v>42000</v>
      </c>
      <c r="H174" s="15">
        <f>+D174*G174</f>
        <v>1596000</v>
      </c>
      <c r="I174" s="14">
        <v>42500</v>
      </c>
      <c r="J174" s="15">
        <f>+D174*I174</f>
        <v>1615000</v>
      </c>
      <c r="K174" s="14">
        <v>42500</v>
      </c>
      <c r="L174" s="15">
        <f>+D174*K174</f>
        <v>1615000</v>
      </c>
      <c r="M174" s="14">
        <v>42000</v>
      </c>
      <c r="N174" s="15">
        <f>+D174*M174</f>
        <v>1596000</v>
      </c>
      <c r="O174" s="14">
        <f>ROUND(((G174+I174+K174+M174)/4),0)</f>
        <v>42250</v>
      </c>
      <c r="P174" s="55">
        <f>+D174*O174</f>
        <v>1605500</v>
      </c>
      <c r="Q174" s="63">
        <v>42250</v>
      </c>
      <c r="R174" s="63">
        <v>1605500</v>
      </c>
      <c r="S174" s="60" t="str">
        <f t="shared" si="78"/>
        <v>CUMPLE</v>
      </c>
      <c r="T174" s="63">
        <v>41345</v>
      </c>
      <c r="U174" s="63">
        <v>1571110</v>
      </c>
      <c r="V174" s="60" t="str">
        <f t="shared" si="79"/>
        <v>CUMPLE</v>
      </c>
      <c r="W174" s="63">
        <v>41362.75</v>
      </c>
      <c r="X174" s="63">
        <v>1571784.5</v>
      </c>
      <c r="Y174" s="60" t="str">
        <f t="shared" si="85"/>
        <v>CUMPLE</v>
      </c>
      <c r="Z174" s="104">
        <v>41616</v>
      </c>
      <c r="AA174" s="104">
        <v>1581408</v>
      </c>
      <c r="AB174" s="60" t="str">
        <f t="shared" si="81"/>
        <v>CUMPLE</v>
      </c>
      <c r="AC174" s="111">
        <v>40983</v>
      </c>
      <c r="AD174" s="111">
        <v>1557354</v>
      </c>
      <c r="AE174" s="112" t="str">
        <f t="shared" si="82"/>
        <v>CUMPLE</v>
      </c>
      <c r="AF174" s="104">
        <v>42250</v>
      </c>
      <c r="AG174" s="104">
        <v>1605500</v>
      </c>
      <c r="AH174" s="60" t="str">
        <f t="shared" si="80"/>
        <v>CUMPLE</v>
      </c>
      <c r="AI174" s="104">
        <v>41468</v>
      </c>
      <c r="AJ174" s="104">
        <v>1575784</v>
      </c>
      <c r="AK174" s="60" t="str">
        <f t="shared" si="83"/>
        <v>CUMPLE</v>
      </c>
    </row>
    <row r="175" spans="1:37" x14ac:dyDescent="0.25">
      <c r="A175" s="1">
        <v>2</v>
      </c>
      <c r="B175" s="16" t="s">
        <v>94</v>
      </c>
      <c r="C175" s="12"/>
      <c r="D175" s="41"/>
      <c r="E175" s="14"/>
      <c r="F175" s="15"/>
      <c r="G175" s="14"/>
      <c r="H175" s="15"/>
      <c r="I175" s="14"/>
      <c r="J175" s="15"/>
      <c r="K175" s="14"/>
      <c r="L175" s="15"/>
      <c r="M175" s="14"/>
      <c r="N175" s="15"/>
      <c r="O175" s="14"/>
      <c r="P175" s="55"/>
      <c r="Q175" s="117"/>
      <c r="R175" s="117"/>
      <c r="S175" s="65" t="str">
        <f t="shared" si="78"/>
        <v>CUMPLE</v>
      </c>
      <c r="T175" s="118"/>
      <c r="U175" s="118"/>
      <c r="V175" s="65" t="str">
        <f t="shared" si="79"/>
        <v>CUMPLE</v>
      </c>
      <c r="W175" s="118"/>
      <c r="X175" s="118"/>
      <c r="Y175" s="65"/>
      <c r="Z175" s="106"/>
      <c r="AA175" s="106"/>
      <c r="AB175" s="65" t="str">
        <f t="shared" si="81"/>
        <v>CUMPLE</v>
      </c>
      <c r="AC175" s="119"/>
      <c r="AD175" s="119"/>
      <c r="AE175" s="65" t="str">
        <f t="shared" si="82"/>
        <v>CUMPLE</v>
      </c>
      <c r="AF175" s="106"/>
      <c r="AG175" s="106"/>
      <c r="AH175" s="65" t="str">
        <f t="shared" si="80"/>
        <v>CUMPLE</v>
      </c>
      <c r="AI175" s="106">
        <v>0</v>
      </c>
      <c r="AJ175" s="106"/>
      <c r="AK175" s="65" t="str">
        <f t="shared" si="83"/>
        <v>CUMPLE</v>
      </c>
    </row>
    <row r="176" spans="1:37" x14ac:dyDescent="0.25">
      <c r="A176" s="10" t="s">
        <v>18</v>
      </c>
      <c r="B176" s="18" t="s">
        <v>137</v>
      </c>
      <c r="C176" s="12" t="s">
        <v>16</v>
      </c>
      <c r="D176" s="41">
        <v>10</v>
      </c>
      <c r="E176" s="14">
        <v>38000</v>
      </c>
      <c r="F176" s="15">
        <f>+D176*E176</f>
        <v>380000</v>
      </c>
      <c r="G176" s="14">
        <v>87750</v>
      </c>
      <c r="H176" s="15">
        <f>+D176*G176</f>
        <v>877500</v>
      </c>
      <c r="I176" s="14">
        <v>48000</v>
      </c>
      <c r="J176" s="15">
        <f>+D176*I176</f>
        <v>480000</v>
      </c>
      <c r="K176" s="14">
        <v>48000</v>
      </c>
      <c r="L176" s="15">
        <f>+D176*K176</f>
        <v>480000</v>
      </c>
      <c r="M176" s="14">
        <v>42000</v>
      </c>
      <c r="N176" s="15">
        <f>+D176*M176</f>
        <v>420000</v>
      </c>
      <c r="O176" s="14">
        <f>ROUND(((E176+I176+K176+M176)/4),0)</f>
        <v>44000</v>
      </c>
      <c r="P176" s="55">
        <f>+D176*O176</f>
        <v>440000</v>
      </c>
      <c r="Q176" s="63">
        <v>44000</v>
      </c>
      <c r="R176" s="63">
        <v>440000</v>
      </c>
      <c r="S176" s="60" t="str">
        <f t="shared" si="78"/>
        <v>CUMPLE</v>
      </c>
      <c r="T176" s="63">
        <v>43057</v>
      </c>
      <c r="U176" s="63">
        <v>430570</v>
      </c>
      <c r="V176" s="60" t="str">
        <f t="shared" si="79"/>
        <v>CUMPLE</v>
      </c>
      <c r="W176" s="63">
        <v>43076</v>
      </c>
      <c r="X176" s="63">
        <v>430760</v>
      </c>
      <c r="Y176" s="60" t="str">
        <f t="shared" si="85"/>
        <v>CUMPLE</v>
      </c>
      <c r="Z176" s="104">
        <v>43340</v>
      </c>
      <c r="AA176" s="104">
        <v>433400</v>
      </c>
      <c r="AB176" s="60" t="str">
        <f t="shared" si="81"/>
        <v>CUMPLE</v>
      </c>
      <c r="AC176" s="111">
        <v>42680</v>
      </c>
      <c r="AD176" s="111">
        <v>426800</v>
      </c>
      <c r="AE176" s="112" t="str">
        <f t="shared" si="82"/>
        <v>CUMPLE</v>
      </c>
      <c r="AF176" s="104">
        <v>44000</v>
      </c>
      <c r="AG176" s="104">
        <v>440000</v>
      </c>
      <c r="AH176" s="60" t="str">
        <f t="shared" si="80"/>
        <v>CUMPLE</v>
      </c>
      <c r="AI176" s="104">
        <v>43186</v>
      </c>
      <c r="AJ176" s="104">
        <v>431860</v>
      </c>
      <c r="AK176" s="60" t="str">
        <f>IF(AJ176&lt;=P176,"CUMPLE","NO CUMPLE")</f>
        <v>CUMPLE</v>
      </c>
    </row>
    <row r="177" spans="1:37" x14ac:dyDescent="0.25">
      <c r="A177" s="1">
        <v>4</v>
      </c>
      <c r="B177" s="16" t="s">
        <v>138</v>
      </c>
      <c r="C177" s="12"/>
      <c r="D177" s="41"/>
      <c r="E177" s="14"/>
      <c r="F177" s="15"/>
      <c r="G177" s="14"/>
      <c r="H177" s="15"/>
      <c r="I177" s="14"/>
      <c r="J177" s="15"/>
      <c r="K177" s="14"/>
      <c r="L177" s="15"/>
      <c r="M177" s="14"/>
      <c r="N177" s="15"/>
      <c r="O177" s="14"/>
      <c r="P177" s="55"/>
      <c r="Q177" s="118"/>
      <c r="R177" s="118"/>
      <c r="S177" s="65" t="str">
        <f t="shared" si="78"/>
        <v>CUMPLE</v>
      </c>
      <c r="T177" s="118"/>
      <c r="U177" s="118"/>
      <c r="V177" s="65" t="str">
        <f t="shared" si="79"/>
        <v>CUMPLE</v>
      </c>
      <c r="W177" s="118"/>
      <c r="X177" s="118"/>
      <c r="Y177" s="65"/>
      <c r="Z177" s="106"/>
      <c r="AA177" s="106"/>
      <c r="AB177" s="65" t="str">
        <f t="shared" si="81"/>
        <v>CUMPLE</v>
      </c>
      <c r="AC177" s="119"/>
      <c r="AD177" s="119"/>
      <c r="AE177" s="65" t="str">
        <f t="shared" si="82"/>
        <v>CUMPLE</v>
      </c>
      <c r="AF177" s="106"/>
      <c r="AG177" s="106"/>
      <c r="AH177" s="65" t="str">
        <f t="shared" si="80"/>
        <v>CUMPLE</v>
      </c>
      <c r="AI177" s="106">
        <v>0</v>
      </c>
      <c r="AJ177" s="106"/>
      <c r="AK177" s="65" t="str">
        <f t="shared" si="83"/>
        <v>CUMPLE</v>
      </c>
    </row>
    <row r="178" spans="1:37" x14ac:dyDescent="0.25">
      <c r="A178" s="10" t="s">
        <v>30</v>
      </c>
      <c r="B178" s="18" t="s">
        <v>139</v>
      </c>
      <c r="C178" s="12" t="s">
        <v>16</v>
      </c>
      <c r="D178" s="41">
        <v>20</v>
      </c>
      <c r="E178" s="14">
        <v>45000</v>
      </c>
      <c r="F178" s="15">
        <f t="shared" ref="F178:F179" si="87">+D178*E178</f>
        <v>900000</v>
      </c>
      <c r="G178" s="14">
        <v>38000</v>
      </c>
      <c r="H178" s="15">
        <f>+D178*G178</f>
        <v>760000</v>
      </c>
      <c r="I178" s="14">
        <v>35000</v>
      </c>
      <c r="J178" s="15">
        <f>+D178*I178</f>
        <v>700000</v>
      </c>
      <c r="K178" s="14">
        <v>35000</v>
      </c>
      <c r="L178" s="15">
        <f>+D178*K178</f>
        <v>700000</v>
      </c>
      <c r="M178" s="14">
        <v>38000</v>
      </c>
      <c r="N178" s="15">
        <f>+D178*M178</f>
        <v>760000</v>
      </c>
      <c r="O178" s="14">
        <v>35000</v>
      </c>
      <c r="P178" s="55">
        <f>+D178*O178</f>
        <v>700000</v>
      </c>
      <c r="Q178" s="63">
        <v>35000</v>
      </c>
      <c r="R178" s="63">
        <v>700000</v>
      </c>
      <c r="S178" s="60" t="str">
        <f t="shared" si="78"/>
        <v>CUMPLE</v>
      </c>
      <c r="T178" s="63">
        <v>34250</v>
      </c>
      <c r="U178" s="63">
        <v>685000</v>
      </c>
      <c r="V178" s="60" t="str">
        <f t="shared" si="79"/>
        <v>CUMPLE</v>
      </c>
      <c r="W178" s="63">
        <v>34265</v>
      </c>
      <c r="X178" s="63">
        <v>685300</v>
      </c>
      <c r="Y178" s="60" t="str">
        <f t="shared" si="85"/>
        <v>CUMPLE</v>
      </c>
      <c r="Z178" s="104">
        <v>34475</v>
      </c>
      <c r="AA178" s="104">
        <v>689500</v>
      </c>
      <c r="AB178" s="60" t="str">
        <f t="shared" si="81"/>
        <v>CUMPLE</v>
      </c>
      <c r="AC178" s="111">
        <v>33950</v>
      </c>
      <c r="AD178" s="111">
        <v>679000</v>
      </c>
      <c r="AE178" s="112" t="str">
        <f t="shared" si="82"/>
        <v>CUMPLE</v>
      </c>
      <c r="AF178" s="104">
        <v>35000</v>
      </c>
      <c r="AG178" s="104">
        <v>700000</v>
      </c>
      <c r="AH178" s="60" t="str">
        <f t="shared" si="80"/>
        <v>CUMPLE</v>
      </c>
      <c r="AI178" s="104">
        <v>34353</v>
      </c>
      <c r="AJ178" s="104">
        <v>687060</v>
      </c>
      <c r="AK178" s="60" t="str">
        <f t="shared" si="83"/>
        <v>CUMPLE</v>
      </c>
    </row>
    <row r="179" spans="1:37" x14ac:dyDescent="0.25">
      <c r="A179" s="10" t="s">
        <v>33</v>
      </c>
      <c r="B179" s="18" t="s">
        <v>140</v>
      </c>
      <c r="C179" s="12" t="s">
        <v>16</v>
      </c>
      <c r="D179" s="41">
        <v>16</v>
      </c>
      <c r="E179" s="14">
        <v>28000</v>
      </c>
      <c r="F179" s="15">
        <f t="shared" si="87"/>
        <v>448000</v>
      </c>
      <c r="G179" s="14">
        <v>32000</v>
      </c>
      <c r="H179" s="15">
        <f>+D179*G179</f>
        <v>512000</v>
      </c>
      <c r="I179" s="14">
        <v>26000</v>
      </c>
      <c r="J179" s="15">
        <f>+D179*I179</f>
        <v>416000</v>
      </c>
      <c r="K179" s="14">
        <v>26000</v>
      </c>
      <c r="L179" s="15">
        <f>+D179*K179</f>
        <v>416000</v>
      </c>
      <c r="M179" s="14">
        <v>28000</v>
      </c>
      <c r="N179" s="15">
        <f>+D179*M179</f>
        <v>448000</v>
      </c>
      <c r="O179" s="14">
        <v>26000</v>
      </c>
      <c r="P179" s="55">
        <f>+D179*O179</f>
        <v>416000</v>
      </c>
      <c r="Q179" s="63">
        <v>26000</v>
      </c>
      <c r="R179" s="63">
        <v>416000</v>
      </c>
      <c r="S179" s="60" t="str">
        <f t="shared" si="78"/>
        <v>CUMPLE</v>
      </c>
      <c r="T179" s="63">
        <v>25443</v>
      </c>
      <c r="U179" s="63">
        <v>407088</v>
      </c>
      <c r="V179" s="60" t="str">
        <f t="shared" si="79"/>
        <v>CUMPLE</v>
      </c>
      <c r="W179" s="63">
        <v>25454</v>
      </c>
      <c r="X179" s="63">
        <v>407264</v>
      </c>
      <c r="Y179" s="60" t="str">
        <f t="shared" si="85"/>
        <v>CUMPLE</v>
      </c>
      <c r="Z179" s="104">
        <v>25610</v>
      </c>
      <c r="AA179" s="104">
        <v>409760</v>
      </c>
      <c r="AB179" s="60" t="str">
        <f t="shared" si="81"/>
        <v>CUMPLE</v>
      </c>
      <c r="AC179" s="111">
        <v>25220</v>
      </c>
      <c r="AD179" s="111">
        <v>403520</v>
      </c>
      <c r="AE179" s="112" t="str">
        <f t="shared" si="82"/>
        <v>CUMPLE</v>
      </c>
      <c r="AF179" s="104">
        <v>26000</v>
      </c>
      <c r="AG179" s="104">
        <v>416000</v>
      </c>
      <c r="AH179" s="60" t="str">
        <f t="shared" si="80"/>
        <v>CUMPLE</v>
      </c>
      <c r="AI179" s="104">
        <v>25519</v>
      </c>
      <c r="AJ179" s="104">
        <v>408304</v>
      </c>
      <c r="AK179" s="60" t="str">
        <f t="shared" si="83"/>
        <v>CUMPLE</v>
      </c>
    </row>
    <row r="180" spans="1:37" x14ac:dyDescent="0.25">
      <c r="A180" s="1">
        <v>5</v>
      </c>
      <c r="B180" s="16" t="s">
        <v>141</v>
      </c>
      <c r="C180" s="12"/>
      <c r="D180" s="41"/>
      <c r="E180" s="14"/>
      <c r="F180" s="15"/>
      <c r="G180" s="14"/>
      <c r="H180" s="15"/>
      <c r="I180" s="14"/>
      <c r="J180" s="15"/>
      <c r="K180" s="14"/>
      <c r="L180" s="15"/>
      <c r="M180" s="14"/>
      <c r="N180" s="15"/>
      <c r="O180" s="14"/>
      <c r="P180" s="55"/>
      <c r="Q180" s="117"/>
      <c r="R180" s="117"/>
      <c r="S180" s="65" t="str">
        <f t="shared" si="78"/>
        <v>CUMPLE</v>
      </c>
      <c r="T180" s="118"/>
      <c r="U180" s="118"/>
      <c r="V180" s="65" t="str">
        <f t="shared" si="79"/>
        <v>CUMPLE</v>
      </c>
      <c r="W180" s="118"/>
      <c r="X180" s="118"/>
      <c r="Y180" s="65"/>
      <c r="Z180" s="106"/>
      <c r="AA180" s="106"/>
      <c r="AB180" s="65" t="str">
        <f t="shared" si="81"/>
        <v>CUMPLE</v>
      </c>
      <c r="AC180" s="119"/>
      <c r="AD180" s="119"/>
      <c r="AE180" s="65" t="str">
        <f t="shared" si="82"/>
        <v>CUMPLE</v>
      </c>
      <c r="AF180" s="106"/>
      <c r="AG180" s="106"/>
      <c r="AH180" s="65" t="str">
        <f t="shared" si="80"/>
        <v>CUMPLE</v>
      </c>
      <c r="AI180" s="106">
        <v>0</v>
      </c>
      <c r="AJ180" s="106"/>
      <c r="AK180" s="65" t="str">
        <f t="shared" si="83"/>
        <v>CUMPLE</v>
      </c>
    </row>
    <row r="181" spans="1:37" x14ac:dyDescent="0.25">
      <c r="A181" s="10" t="s">
        <v>38</v>
      </c>
      <c r="B181" s="18" t="s">
        <v>142</v>
      </c>
      <c r="C181" s="12" t="s">
        <v>16</v>
      </c>
      <c r="D181" s="41">
        <v>95.8</v>
      </c>
      <c r="E181" s="14">
        <v>65000</v>
      </c>
      <c r="F181" s="15">
        <f>+D181*E181</f>
        <v>6227000</v>
      </c>
      <c r="G181" s="14">
        <v>43000</v>
      </c>
      <c r="H181" s="15">
        <f>+D181*G181</f>
        <v>4119400</v>
      </c>
      <c r="I181" s="14">
        <v>45500</v>
      </c>
      <c r="J181" s="15">
        <f>+D181*I181</f>
        <v>4358900</v>
      </c>
      <c r="K181" s="14">
        <v>45500</v>
      </c>
      <c r="L181" s="15">
        <f>+D181*K181</f>
        <v>4358900</v>
      </c>
      <c r="M181" s="14">
        <v>42000</v>
      </c>
      <c r="N181" s="15">
        <f>+D181*M181</f>
        <v>4023600</v>
      </c>
      <c r="O181" s="14">
        <v>42500</v>
      </c>
      <c r="P181" s="55">
        <f>+D181*O181</f>
        <v>4071500</v>
      </c>
      <c r="Q181" s="63">
        <v>42500</v>
      </c>
      <c r="R181" s="63">
        <v>4071500</v>
      </c>
      <c r="S181" s="60" t="str">
        <f t="shared" si="78"/>
        <v>CUMPLE</v>
      </c>
      <c r="T181" s="63">
        <v>41589</v>
      </c>
      <c r="U181" s="63">
        <v>3984226.1999999997</v>
      </c>
      <c r="V181" s="60" t="str">
        <f t="shared" si="79"/>
        <v>CUMPLE</v>
      </c>
      <c r="W181" s="63">
        <v>41607.5</v>
      </c>
      <c r="X181" s="63">
        <v>3985998.5</v>
      </c>
      <c r="Y181" s="60" t="str">
        <f t="shared" si="85"/>
        <v>CUMPLE</v>
      </c>
      <c r="Z181" s="104">
        <v>41863</v>
      </c>
      <c r="AA181" s="104">
        <v>4010475.4</v>
      </c>
      <c r="AB181" s="60" t="str">
        <f t="shared" si="81"/>
        <v>CUMPLE</v>
      </c>
      <c r="AC181" s="111">
        <v>41225</v>
      </c>
      <c r="AD181" s="111">
        <v>3949355</v>
      </c>
      <c r="AE181" s="112" t="str">
        <f t="shared" si="82"/>
        <v>CUMPLE</v>
      </c>
      <c r="AF181" s="104">
        <v>40000</v>
      </c>
      <c r="AG181" s="104">
        <v>3832000</v>
      </c>
      <c r="AH181" s="60" t="str">
        <f t="shared" si="80"/>
        <v>CUMPLE</v>
      </c>
      <c r="AI181" s="104">
        <v>41714</v>
      </c>
      <c r="AJ181" s="104">
        <v>3996201.1999999997</v>
      </c>
      <c r="AK181" s="60" t="str">
        <f t="shared" si="83"/>
        <v>CUMPLE</v>
      </c>
    </row>
    <row r="182" spans="1:37" x14ac:dyDescent="0.25">
      <c r="A182" s="10">
        <v>6</v>
      </c>
      <c r="B182" s="16" t="s">
        <v>22</v>
      </c>
      <c r="C182" s="12"/>
      <c r="D182" s="41"/>
      <c r="E182" s="14"/>
      <c r="F182" s="15"/>
      <c r="G182" s="14"/>
      <c r="H182" s="15"/>
      <c r="I182" s="14"/>
      <c r="J182" s="15"/>
      <c r="K182" s="14"/>
      <c r="L182" s="15"/>
      <c r="M182" s="14"/>
      <c r="N182" s="15"/>
      <c r="O182" s="14"/>
      <c r="P182" s="55"/>
      <c r="Q182" s="118"/>
      <c r="R182" s="118"/>
      <c r="S182" s="65" t="str">
        <f t="shared" si="78"/>
        <v>CUMPLE</v>
      </c>
      <c r="T182" s="118"/>
      <c r="U182" s="118"/>
      <c r="V182" s="65" t="str">
        <f t="shared" si="79"/>
        <v>CUMPLE</v>
      </c>
      <c r="W182" s="118"/>
      <c r="X182" s="118"/>
      <c r="Y182" s="65"/>
      <c r="Z182" s="106"/>
      <c r="AA182" s="106"/>
      <c r="AB182" s="65" t="str">
        <f t="shared" si="81"/>
        <v>CUMPLE</v>
      </c>
      <c r="AC182" s="119"/>
      <c r="AD182" s="119"/>
      <c r="AE182" s="65" t="str">
        <f t="shared" si="82"/>
        <v>CUMPLE</v>
      </c>
      <c r="AF182" s="106"/>
      <c r="AG182" s="106"/>
      <c r="AH182" s="65" t="str">
        <f t="shared" si="80"/>
        <v>CUMPLE</v>
      </c>
      <c r="AI182" s="106">
        <v>0</v>
      </c>
      <c r="AJ182" s="106"/>
      <c r="AK182" s="65" t="str">
        <f t="shared" si="83"/>
        <v>CUMPLE</v>
      </c>
    </row>
    <row r="183" spans="1:37" ht="27" x14ac:dyDescent="0.25">
      <c r="A183" s="10" t="s">
        <v>41</v>
      </c>
      <c r="B183" s="18" t="s">
        <v>143</v>
      </c>
      <c r="C183" s="12" t="s">
        <v>16</v>
      </c>
      <c r="D183" s="41">
        <v>38</v>
      </c>
      <c r="E183" s="14">
        <v>180000</v>
      </c>
      <c r="F183" s="15">
        <f t="shared" ref="F183:F185" si="88">+D183*E183</f>
        <v>6840000</v>
      </c>
      <c r="G183" s="14">
        <v>135000</v>
      </c>
      <c r="H183" s="15">
        <f>+D183*G183</f>
        <v>5130000</v>
      </c>
      <c r="I183" s="14">
        <v>122500</v>
      </c>
      <c r="J183" s="15">
        <f>+D183*I183</f>
        <v>4655000</v>
      </c>
      <c r="K183" s="14">
        <v>125000</v>
      </c>
      <c r="L183" s="15">
        <f>+D183*K183</f>
        <v>4750000</v>
      </c>
      <c r="M183" s="14">
        <v>88000</v>
      </c>
      <c r="N183" s="15">
        <f>+D183*M183</f>
        <v>3344000</v>
      </c>
      <c r="O183" s="14">
        <f>ROUND(((G183+I183+K183+M183)/4),0)</f>
        <v>117625</v>
      </c>
      <c r="P183" s="55">
        <f>+D183*O183</f>
        <v>4469750</v>
      </c>
      <c r="Q183" s="63">
        <v>117625</v>
      </c>
      <c r="R183" s="63">
        <v>4469750</v>
      </c>
      <c r="S183" s="60" t="str">
        <f t="shared" si="78"/>
        <v>CUMPLE</v>
      </c>
      <c r="T183" s="63">
        <v>115104</v>
      </c>
      <c r="U183" s="63">
        <v>4373952</v>
      </c>
      <c r="V183" s="60" t="str">
        <f t="shared" si="79"/>
        <v>CUMPLE</v>
      </c>
      <c r="W183" s="63">
        <v>115154.875</v>
      </c>
      <c r="X183" s="63">
        <v>4375885.25</v>
      </c>
      <c r="Y183" s="60" t="str">
        <f t="shared" si="85"/>
        <v>CUMPLE</v>
      </c>
      <c r="Z183" s="104">
        <v>115861</v>
      </c>
      <c r="AA183" s="104">
        <v>4402718</v>
      </c>
      <c r="AB183" s="60" t="str">
        <f t="shared" si="81"/>
        <v>CUMPLE</v>
      </c>
      <c r="AC183" s="111">
        <v>114096</v>
      </c>
      <c r="AD183" s="111">
        <v>4335648</v>
      </c>
      <c r="AE183" s="112" t="str">
        <f t="shared" si="82"/>
        <v>CUMPLE</v>
      </c>
      <c r="AF183" s="104">
        <v>117625</v>
      </c>
      <c r="AG183" s="104">
        <v>4469750</v>
      </c>
      <c r="AH183" s="60" t="str">
        <f t="shared" si="80"/>
        <v>CUMPLE</v>
      </c>
      <c r="AI183" s="104">
        <v>115449</v>
      </c>
      <c r="AJ183" s="104">
        <v>4387062</v>
      </c>
      <c r="AK183" s="60" t="str">
        <f t="shared" si="83"/>
        <v>CUMPLE</v>
      </c>
    </row>
    <row r="184" spans="1:37" x14ac:dyDescent="0.25">
      <c r="A184" s="10" t="s">
        <v>43</v>
      </c>
      <c r="B184" s="18" t="s">
        <v>144</v>
      </c>
      <c r="C184" s="12" t="s">
        <v>16</v>
      </c>
      <c r="D184" s="41">
        <v>38</v>
      </c>
      <c r="E184" s="14">
        <v>180000</v>
      </c>
      <c r="F184" s="15">
        <f t="shared" si="88"/>
        <v>6840000</v>
      </c>
      <c r="G184" s="14">
        <v>32000</v>
      </c>
      <c r="H184" s="15">
        <f>+D184*G184</f>
        <v>1216000</v>
      </c>
      <c r="I184" s="14">
        <v>31000</v>
      </c>
      <c r="J184" s="15">
        <f>+D184*I184</f>
        <v>1178000</v>
      </c>
      <c r="K184" s="14">
        <v>31000</v>
      </c>
      <c r="L184" s="15">
        <f>+D184*K184</f>
        <v>1178000</v>
      </c>
      <c r="M184" s="14">
        <v>38000</v>
      </c>
      <c r="N184" s="15">
        <f>+D184*M184</f>
        <v>1444000</v>
      </c>
      <c r="O184" s="14">
        <v>31000</v>
      </c>
      <c r="P184" s="55">
        <f>+D184*O184</f>
        <v>1178000</v>
      </c>
      <c r="Q184" s="63">
        <v>31000</v>
      </c>
      <c r="R184" s="63">
        <v>1178000</v>
      </c>
      <c r="S184" s="60" t="str">
        <f t="shared" si="78"/>
        <v>CUMPLE</v>
      </c>
      <c r="T184" s="63">
        <v>30336</v>
      </c>
      <c r="U184" s="63">
        <v>1152768</v>
      </c>
      <c r="V184" s="60" t="str">
        <f t="shared" si="79"/>
        <v>CUMPLE</v>
      </c>
      <c r="W184" s="63">
        <v>30349</v>
      </c>
      <c r="X184" s="63">
        <v>1153262</v>
      </c>
      <c r="Y184" s="60" t="str">
        <f t="shared" si="85"/>
        <v>CUMPLE</v>
      </c>
      <c r="Z184" s="104">
        <v>30535</v>
      </c>
      <c r="AA184" s="104">
        <v>1160330</v>
      </c>
      <c r="AB184" s="60" t="str">
        <f t="shared" si="81"/>
        <v>CUMPLE</v>
      </c>
      <c r="AC184" s="111">
        <v>30070</v>
      </c>
      <c r="AD184" s="111">
        <v>1142660</v>
      </c>
      <c r="AE184" s="112" t="str">
        <f t="shared" si="82"/>
        <v>CUMPLE</v>
      </c>
      <c r="AF184" s="104">
        <v>30000</v>
      </c>
      <c r="AG184" s="104">
        <v>1140000</v>
      </c>
      <c r="AH184" s="60" t="str">
        <f t="shared" si="80"/>
        <v>CUMPLE</v>
      </c>
      <c r="AI184" s="104">
        <v>30427</v>
      </c>
      <c r="AJ184" s="104">
        <v>1156226</v>
      </c>
      <c r="AK184" s="60" t="str">
        <f t="shared" si="83"/>
        <v>CUMPLE</v>
      </c>
    </row>
    <row r="185" spans="1:37" x14ac:dyDescent="0.25">
      <c r="A185" s="10" t="s">
        <v>45</v>
      </c>
      <c r="B185" s="18" t="s">
        <v>173</v>
      </c>
      <c r="C185" s="12" t="s">
        <v>76</v>
      </c>
      <c r="D185" s="41">
        <v>38</v>
      </c>
      <c r="E185" s="14">
        <v>90000</v>
      </c>
      <c r="F185" s="15">
        <f t="shared" si="88"/>
        <v>3420000</v>
      </c>
      <c r="G185" s="14">
        <v>28000</v>
      </c>
      <c r="H185" s="15">
        <f>+D185*G185</f>
        <v>1064000</v>
      </c>
      <c r="I185" s="14">
        <v>35500</v>
      </c>
      <c r="J185" s="15">
        <f>+D185*I185</f>
        <v>1349000</v>
      </c>
      <c r="K185" s="14">
        <v>42000</v>
      </c>
      <c r="L185" s="15">
        <f>+D185*K185</f>
        <v>1596000</v>
      </c>
      <c r="M185" s="14">
        <v>42000</v>
      </c>
      <c r="N185" s="15">
        <f>+D185*M185</f>
        <v>1596000</v>
      </c>
      <c r="O185" s="14">
        <v>35500</v>
      </c>
      <c r="P185" s="55">
        <f>+D185*O185</f>
        <v>1349000</v>
      </c>
      <c r="Q185" s="63">
        <v>35500</v>
      </c>
      <c r="R185" s="63">
        <v>1349000</v>
      </c>
      <c r="S185" s="60" t="str">
        <f t="shared" si="78"/>
        <v>CUMPLE</v>
      </c>
      <c r="T185" s="63">
        <v>34739</v>
      </c>
      <c r="U185" s="63">
        <v>1320082</v>
      </c>
      <c r="V185" s="60" t="str">
        <f t="shared" si="79"/>
        <v>CUMPLE</v>
      </c>
      <c r="W185" s="63">
        <v>34754.5</v>
      </c>
      <c r="X185" s="63">
        <v>1320671</v>
      </c>
      <c r="Y185" s="60" t="str">
        <f t="shared" si="85"/>
        <v>CUMPLE</v>
      </c>
      <c r="Z185" s="104">
        <v>34968</v>
      </c>
      <c r="AA185" s="104">
        <v>1328784</v>
      </c>
      <c r="AB185" s="60" t="str">
        <f t="shared" si="81"/>
        <v>CUMPLE</v>
      </c>
      <c r="AC185" s="111">
        <v>34435</v>
      </c>
      <c r="AD185" s="111">
        <v>1308530</v>
      </c>
      <c r="AE185" s="112" t="str">
        <f t="shared" si="82"/>
        <v>CUMPLE</v>
      </c>
      <c r="AF185" s="104">
        <v>35500</v>
      </c>
      <c r="AG185" s="104">
        <v>1349000</v>
      </c>
      <c r="AH185" s="60" t="str">
        <f t="shared" si="80"/>
        <v>CUMPLE</v>
      </c>
      <c r="AI185" s="104">
        <v>34843</v>
      </c>
      <c r="AJ185" s="104">
        <v>1324034</v>
      </c>
      <c r="AK185" s="60" t="str">
        <f t="shared" si="83"/>
        <v>CUMPLE</v>
      </c>
    </row>
    <row r="186" spans="1:37" x14ac:dyDescent="0.25">
      <c r="A186" s="1">
        <v>7</v>
      </c>
      <c r="B186" s="16" t="s">
        <v>174</v>
      </c>
      <c r="C186" s="12"/>
      <c r="D186" s="41"/>
      <c r="E186" s="14"/>
      <c r="F186" s="15"/>
      <c r="G186" s="14"/>
      <c r="H186" s="15"/>
      <c r="I186" s="14"/>
      <c r="J186" s="15"/>
      <c r="K186" s="14"/>
      <c r="L186" s="15"/>
      <c r="M186" s="14"/>
      <c r="N186" s="15"/>
      <c r="O186" s="14"/>
      <c r="P186" s="55"/>
      <c r="Q186" s="117"/>
      <c r="R186" s="117"/>
      <c r="S186" s="65" t="str">
        <f t="shared" si="78"/>
        <v>CUMPLE</v>
      </c>
      <c r="T186" s="118"/>
      <c r="U186" s="118"/>
      <c r="V186" s="65" t="str">
        <f t="shared" si="79"/>
        <v>CUMPLE</v>
      </c>
      <c r="W186" s="118"/>
      <c r="X186" s="118"/>
      <c r="Y186" s="65"/>
      <c r="Z186" s="106"/>
      <c r="AA186" s="106"/>
      <c r="AB186" s="65" t="str">
        <f t="shared" si="81"/>
        <v>CUMPLE</v>
      </c>
      <c r="AC186" s="119"/>
      <c r="AD186" s="119"/>
      <c r="AE186" s="65" t="str">
        <f t="shared" si="82"/>
        <v>CUMPLE</v>
      </c>
      <c r="AF186" s="106"/>
      <c r="AG186" s="106"/>
      <c r="AH186" s="65" t="str">
        <f t="shared" si="80"/>
        <v>CUMPLE</v>
      </c>
      <c r="AI186" s="106">
        <v>0</v>
      </c>
      <c r="AJ186" s="106"/>
      <c r="AK186" s="65" t="str">
        <f t="shared" si="83"/>
        <v>CUMPLE</v>
      </c>
    </row>
    <row r="187" spans="1:37" x14ac:dyDescent="0.25">
      <c r="A187" s="10" t="s">
        <v>48</v>
      </c>
      <c r="B187" s="18" t="s">
        <v>148</v>
      </c>
      <c r="C187" s="12" t="s">
        <v>16</v>
      </c>
      <c r="D187" s="41">
        <v>38</v>
      </c>
      <c r="E187" s="14">
        <v>89000</v>
      </c>
      <c r="F187" s="15">
        <f>+D187*E187</f>
        <v>3382000</v>
      </c>
      <c r="G187" s="14">
        <v>83000</v>
      </c>
      <c r="H187" s="15">
        <f>+D187*G187</f>
        <v>3154000</v>
      </c>
      <c r="I187" s="14">
        <v>90500</v>
      </c>
      <c r="J187" s="15">
        <f>+D187*I187</f>
        <v>3439000</v>
      </c>
      <c r="K187" s="14">
        <v>90500</v>
      </c>
      <c r="L187" s="15">
        <f>+D187*K187</f>
        <v>3439000</v>
      </c>
      <c r="M187" s="14">
        <v>88000</v>
      </c>
      <c r="N187" s="15">
        <f>+D187*M187</f>
        <v>3344000</v>
      </c>
      <c r="O187" s="14">
        <v>83000</v>
      </c>
      <c r="P187" s="55">
        <f>+D187*O187</f>
        <v>3154000</v>
      </c>
      <c r="Q187" s="63">
        <v>83000</v>
      </c>
      <c r="R187" s="63">
        <v>3154000</v>
      </c>
      <c r="S187" s="60" t="str">
        <f t="shared" si="78"/>
        <v>CUMPLE</v>
      </c>
      <c r="T187" s="63">
        <v>81221</v>
      </c>
      <c r="U187" s="63">
        <v>3086398</v>
      </c>
      <c r="V187" s="60" t="str">
        <f t="shared" si="79"/>
        <v>CUMPLE</v>
      </c>
      <c r="W187" s="63">
        <v>81257</v>
      </c>
      <c r="X187" s="63">
        <v>3087766</v>
      </c>
      <c r="Y187" s="60" t="str">
        <f t="shared" si="85"/>
        <v>CUMPLE</v>
      </c>
      <c r="Z187" s="104">
        <v>81755</v>
      </c>
      <c r="AA187" s="104">
        <v>3106690</v>
      </c>
      <c r="AB187" s="60" t="str">
        <f t="shared" si="81"/>
        <v>CUMPLE</v>
      </c>
      <c r="AC187" s="111">
        <v>80510</v>
      </c>
      <c r="AD187" s="111">
        <v>3059380</v>
      </c>
      <c r="AE187" s="112" t="str">
        <f t="shared" si="82"/>
        <v>CUMPLE</v>
      </c>
      <c r="AF187" s="104">
        <v>83000</v>
      </c>
      <c r="AG187" s="104">
        <v>3154000</v>
      </c>
      <c r="AH187" s="60" t="str">
        <f t="shared" si="80"/>
        <v>CUMPLE</v>
      </c>
      <c r="AI187" s="104">
        <v>81465</v>
      </c>
      <c r="AJ187" s="104">
        <v>3095670</v>
      </c>
      <c r="AK187" s="60" t="str">
        <f t="shared" si="83"/>
        <v>CUMPLE</v>
      </c>
    </row>
    <row r="188" spans="1:37" x14ac:dyDescent="0.25">
      <c r="A188" s="1">
        <v>8</v>
      </c>
      <c r="B188" s="16" t="s">
        <v>149</v>
      </c>
      <c r="C188" s="12"/>
      <c r="D188" s="41"/>
      <c r="E188" s="14"/>
      <c r="F188" s="15"/>
      <c r="G188" s="14"/>
      <c r="H188" s="15"/>
      <c r="I188" s="14"/>
      <c r="J188" s="15"/>
      <c r="K188" s="14"/>
      <c r="L188" s="15"/>
      <c r="M188" s="14"/>
      <c r="N188" s="15"/>
      <c r="O188" s="14"/>
      <c r="P188" s="55"/>
      <c r="Q188" s="118"/>
      <c r="R188" s="118"/>
      <c r="S188" s="65" t="str">
        <f t="shared" si="78"/>
        <v>CUMPLE</v>
      </c>
      <c r="T188" s="118"/>
      <c r="U188" s="118"/>
      <c r="V188" s="65" t="str">
        <f t="shared" si="79"/>
        <v>CUMPLE</v>
      </c>
      <c r="W188" s="118"/>
      <c r="X188" s="118"/>
      <c r="Y188" s="65"/>
      <c r="Z188" s="106"/>
      <c r="AA188" s="106"/>
      <c r="AB188" s="65" t="str">
        <f t="shared" si="81"/>
        <v>CUMPLE</v>
      </c>
      <c r="AC188" s="119"/>
      <c r="AD188" s="119"/>
      <c r="AE188" s="65" t="str">
        <f t="shared" si="82"/>
        <v>CUMPLE</v>
      </c>
      <c r="AF188" s="106"/>
      <c r="AG188" s="106"/>
      <c r="AH188" s="65" t="str">
        <f t="shared" si="80"/>
        <v>CUMPLE</v>
      </c>
      <c r="AI188" s="106">
        <v>0</v>
      </c>
      <c r="AJ188" s="106"/>
      <c r="AK188" s="65" t="str">
        <f t="shared" si="83"/>
        <v>CUMPLE</v>
      </c>
    </row>
    <row r="189" spans="1:37" ht="27" x14ac:dyDescent="0.25">
      <c r="A189" s="10" t="s">
        <v>51</v>
      </c>
      <c r="B189" s="18" t="s">
        <v>175</v>
      </c>
      <c r="C189" s="12" t="s">
        <v>66</v>
      </c>
      <c r="D189" s="41">
        <v>2</v>
      </c>
      <c r="E189" s="14">
        <v>1200000</v>
      </c>
      <c r="F189" s="15">
        <f>+D189*E189</f>
        <v>2400000</v>
      </c>
      <c r="G189" s="14">
        <v>380000</v>
      </c>
      <c r="H189" s="15">
        <f>+D189*G189</f>
        <v>760000</v>
      </c>
      <c r="I189" s="14">
        <v>400000</v>
      </c>
      <c r="J189" s="15">
        <f>+D189*I189</f>
        <v>800000</v>
      </c>
      <c r="K189" s="14">
        <v>380000</v>
      </c>
      <c r="L189" s="15">
        <f>+D189*K189</f>
        <v>760000</v>
      </c>
      <c r="M189" s="14">
        <v>930000</v>
      </c>
      <c r="N189" s="15">
        <f>+D189*M189</f>
        <v>1860000</v>
      </c>
      <c r="O189" s="14">
        <f>ROUND(((G189+I189+K189+M189)/5),0)</f>
        <v>418000</v>
      </c>
      <c r="P189" s="55">
        <f>+D189*O189</f>
        <v>836000</v>
      </c>
      <c r="Q189" s="63">
        <v>418000</v>
      </c>
      <c r="R189" s="63">
        <v>836000</v>
      </c>
      <c r="S189" s="60" t="str">
        <f t="shared" si="78"/>
        <v>CUMPLE</v>
      </c>
      <c r="T189" s="63">
        <v>409042</v>
      </c>
      <c r="U189" s="63">
        <v>818084</v>
      </c>
      <c r="V189" s="60" t="str">
        <f t="shared" si="79"/>
        <v>CUMPLE</v>
      </c>
      <c r="W189" s="63">
        <v>409222</v>
      </c>
      <c r="X189" s="63">
        <v>818444</v>
      </c>
      <c r="Y189" s="60" t="str">
        <f t="shared" si="85"/>
        <v>CUMPLE</v>
      </c>
      <c r="Z189" s="104">
        <v>411730</v>
      </c>
      <c r="AA189" s="104">
        <v>823460</v>
      </c>
      <c r="AB189" s="60" t="str">
        <f t="shared" si="81"/>
        <v>CUMPLE</v>
      </c>
      <c r="AC189" s="111">
        <v>405460</v>
      </c>
      <c r="AD189" s="111">
        <v>810920</v>
      </c>
      <c r="AE189" s="112" t="str">
        <f t="shared" si="82"/>
        <v>CUMPLE</v>
      </c>
      <c r="AF189" s="104">
        <v>418000</v>
      </c>
      <c r="AG189" s="104">
        <v>836000</v>
      </c>
      <c r="AH189" s="60" t="str">
        <f t="shared" si="80"/>
        <v>CUMPLE</v>
      </c>
      <c r="AI189" s="104">
        <v>410267</v>
      </c>
      <c r="AJ189" s="104">
        <v>820534</v>
      </c>
      <c r="AK189" s="60" t="str">
        <f t="shared" si="83"/>
        <v>CUMPLE</v>
      </c>
    </row>
    <row r="190" spans="1:37" x14ac:dyDescent="0.25">
      <c r="A190" s="1">
        <v>9</v>
      </c>
      <c r="B190" s="16" t="s">
        <v>176</v>
      </c>
      <c r="C190" s="12"/>
      <c r="D190" s="41"/>
      <c r="E190" s="14"/>
      <c r="F190" s="15"/>
      <c r="G190" s="14"/>
      <c r="H190" s="15"/>
      <c r="I190" s="14"/>
      <c r="J190" s="15"/>
      <c r="K190" s="14"/>
      <c r="L190" s="15"/>
      <c r="M190" s="14"/>
      <c r="N190" s="15"/>
      <c r="O190" s="14"/>
      <c r="P190" s="55"/>
      <c r="Q190" s="118"/>
      <c r="R190" s="118"/>
      <c r="S190" s="65" t="str">
        <f t="shared" si="78"/>
        <v>CUMPLE</v>
      </c>
      <c r="T190" s="118"/>
      <c r="U190" s="118"/>
      <c r="V190" s="65" t="str">
        <f t="shared" si="79"/>
        <v>CUMPLE</v>
      </c>
      <c r="W190" s="118"/>
      <c r="X190" s="118"/>
      <c r="Y190" s="65"/>
      <c r="Z190" s="106"/>
      <c r="AA190" s="106"/>
      <c r="AB190" s="65" t="str">
        <f t="shared" si="81"/>
        <v>CUMPLE</v>
      </c>
      <c r="AC190" s="119"/>
      <c r="AD190" s="119"/>
      <c r="AE190" s="65" t="str">
        <f t="shared" si="82"/>
        <v>CUMPLE</v>
      </c>
      <c r="AF190" s="106"/>
      <c r="AG190" s="106"/>
      <c r="AH190" s="65" t="str">
        <f t="shared" si="80"/>
        <v>CUMPLE</v>
      </c>
      <c r="AI190" s="106">
        <v>0</v>
      </c>
      <c r="AJ190" s="106"/>
      <c r="AK190" s="65" t="str">
        <f t="shared" si="83"/>
        <v>CUMPLE</v>
      </c>
    </row>
    <row r="191" spans="1:37" ht="27" x14ac:dyDescent="0.25">
      <c r="A191" s="10" t="s">
        <v>54</v>
      </c>
      <c r="B191" s="18" t="s">
        <v>177</v>
      </c>
      <c r="C191" s="12" t="s">
        <v>66</v>
      </c>
      <c r="D191" s="41">
        <v>1</v>
      </c>
      <c r="E191" s="14">
        <v>1900000</v>
      </c>
      <c r="F191" s="15">
        <f>+D191*E191</f>
        <v>1900000</v>
      </c>
      <c r="G191" s="14">
        <v>2700000</v>
      </c>
      <c r="H191" s="15">
        <f>+D191*G191</f>
        <v>2700000</v>
      </c>
      <c r="I191" s="14">
        <v>2800000</v>
      </c>
      <c r="J191" s="15">
        <f>+D191*I191</f>
        <v>2800000</v>
      </c>
      <c r="K191" s="14">
        <v>2900000</v>
      </c>
      <c r="L191" s="15">
        <f>+D191*K191</f>
        <v>2900000</v>
      </c>
      <c r="M191" s="14">
        <v>2450000</v>
      </c>
      <c r="N191" s="15">
        <f>+D191*M191</f>
        <v>2450000</v>
      </c>
      <c r="O191" s="14">
        <f>ROUND(((E191+G191+I191+K191+M191)/5),0)</f>
        <v>2550000</v>
      </c>
      <c r="P191" s="55">
        <f>+D191*O191</f>
        <v>2550000</v>
      </c>
      <c r="Q191" s="63">
        <v>2550000</v>
      </c>
      <c r="R191" s="63">
        <v>2550000</v>
      </c>
      <c r="S191" s="60" t="str">
        <f t="shared" si="78"/>
        <v>CUMPLE</v>
      </c>
      <c r="T191" s="63">
        <v>2495354</v>
      </c>
      <c r="U191" s="63">
        <v>2495354</v>
      </c>
      <c r="V191" s="60" t="str">
        <f t="shared" si="79"/>
        <v>CUMPLE</v>
      </c>
      <c r="W191" s="63">
        <v>2496450</v>
      </c>
      <c r="X191" s="63">
        <v>2496450</v>
      </c>
      <c r="Y191" s="60" t="str">
        <f t="shared" si="85"/>
        <v>CUMPLE</v>
      </c>
      <c r="Z191" s="104">
        <v>2511750</v>
      </c>
      <c r="AA191" s="104">
        <v>2511750</v>
      </c>
      <c r="AB191" s="60" t="str">
        <f t="shared" si="81"/>
        <v>CUMPLE</v>
      </c>
      <c r="AC191" s="111">
        <v>2473500</v>
      </c>
      <c r="AD191" s="111">
        <v>2473500</v>
      </c>
      <c r="AE191" s="112" t="str">
        <f t="shared" si="82"/>
        <v>CUMPLE</v>
      </c>
      <c r="AF191" s="104">
        <v>2543007</v>
      </c>
      <c r="AG191" s="104">
        <v>2543007</v>
      </c>
      <c r="AH191" s="60" t="str">
        <f t="shared" si="80"/>
        <v>CUMPLE</v>
      </c>
      <c r="AI191" s="104">
        <v>2502825</v>
      </c>
      <c r="AJ191" s="104">
        <v>2502825</v>
      </c>
      <c r="AK191" s="60" t="str">
        <f t="shared" si="83"/>
        <v>CUMPLE</v>
      </c>
    </row>
    <row r="192" spans="1:37" x14ac:dyDescent="0.25">
      <c r="A192" s="1">
        <v>10</v>
      </c>
      <c r="B192" s="16" t="s">
        <v>178</v>
      </c>
      <c r="C192" s="12"/>
      <c r="D192" s="41"/>
      <c r="E192" s="14"/>
      <c r="F192" s="15"/>
      <c r="G192" s="14"/>
      <c r="H192" s="15"/>
      <c r="I192" s="14"/>
      <c r="J192" s="15"/>
      <c r="K192" s="14"/>
      <c r="L192" s="15"/>
      <c r="M192" s="14"/>
      <c r="N192" s="15"/>
      <c r="O192" s="14"/>
      <c r="P192" s="55"/>
      <c r="Q192" s="117"/>
      <c r="R192" s="117"/>
      <c r="S192" s="65" t="str">
        <f t="shared" si="78"/>
        <v>CUMPLE</v>
      </c>
      <c r="T192" s="118"/>
      <c r="U192" s="118"/>
      <c r="V192" s="65" t="str">
        <f t="shared" si="79"/>
        <v>CUMPLE</v>
      </c>
      <c r="W192" s="118"/>
      <c r="X192" s="118"/>
      <c r="Y192" s="65"/>
      <c r="Z192" s="106"/>
      <c r="AA192" s="106"/>
      <c r="AB192" s="65" t="str">
        <f t="shared" si="81"/>
        <v>CUMPLE</v>
      </c>
      <c r="AC192" s="119"/>
      <c r="AD192" s="119"/>
      <c r="AE192" s="65" t="str">
        <f t="shared" si="82"/>
        <v>CUMPLE</v>
      </c>
      <c r="AF192" s="106"/>
      <c r="AG192" s="106"/>
      <c r="AH192" s="65" t="str">
        <f t="shared" si="80"/>
        <v>CUMPLE</v>
      </c>
      <c r="AI192" s="106">
        <v>0</v>
      </c>
      <c r="AJ192" s="106"/>
      <c r="AK192" s="65" t="str">
        <f t="shared" si="83"/>
        <v>CUMPLE</v>
      </c>
    </row>
    <row r="193" spans="1:37" x14ac:dyDescent="0.25">
      <c r="A193" s="10" t="s">
        <v>57</v>
      </c>
      <c r="B193" s="18" t="s">
        <v>179</v>
      </c>
      <c r="C193" s="12" t="s">
        <v>66</v>
      </c>
      <c r="D193" s="41">
        <v>1</v>
      </c>
      <c r="E193" s="14">
        <v>1830000</v>
      </c>
      <c r="F193" s="15">
        <f t="shared" ref="F193:F194" si="89">+D193*E193</f>
        <v>1830000</v>
      </c>
      <c r="G193" s="14">
        <v>820000</v>
      </c>
      <c r="H193" s="15">
        <f>+D193*G193</f>
        <v>820000</v>
      </c>
      <c r="I193" s="14">
        <v>800000</v>
      </c>
      <c r="J193" s="15">
        <f>+D193*I193</f>
        <v>800000</v>
      </c>
      <c r="K193" s="14">
        <v>800000</v>
      </c>
      <c r="L193" s="15">
        <f>+D193*K193</f>
        <v>800000</v>
      </c>
      <c r="M193" s="14">
        <v>1230000</v>
      </c>
      <c r="N193" s="15">
        <f>+D193*M193</f>
        <v>1230000</v>
      </c>
      <c r="O193" s="14">
        <v>800000</v>
      </c>
      <c r="P193" s="55">
        <f>+D193*O193</f>
        <v>800000</v>
      </c>
      <c r="Q193" s="63">
        <v>800000</v>
      </c>
      <c r="R193" s="63">
        <v>800000</v>
      </c>
      <c r="S193" s="60" t="str">
        <f t="shared" si="78"/>
        <v>CUMPLE</v>
      </c>
      <c r="T193" s="63">
        <v>782856</v>
      </c>
      <c r="U193" s="63">
        <v>782856</v>
      </c>
      <c r="V193" s="60" t="str">
        <f t="shared" si="79"/>
        <v>CUMPLE</v>
      </c>
      <c r="W193" s="63">
        <v>783200</v>
      </c>
      <c r="X193" s="63">
        <v>783200</v>
      </c>
      <c r="Y193" s="60" t="str">
        <f t="shared" si="85"/>
        <v>CUMPLE</v>
      </c>
      <c r="Z193" s="104">
        <v>788000</v>
      </c>
      <c r="AA193" s="104">
        <v>788000</v>
      </c>
      <c r="AB193" s="60" t="str">
        <f t="shared" si="81"/>
        <v>CUMPLE</v>
      </c>
      <c r="AC193" s="111">
        <v>776000</v>
      </c>
      <c r="AD193" s="111">
        <v>776000</v>
      </c>
      <c r="AE193" s="112" t="str">
        <f t="shared" si="82"/>
        <v>CUMPLE</v>
      </c>
      <c r="AF193" s="104">
        <v>800000</v>
      </c>
      <c r="AG193" s="104">
        <v>800000</v>
      </c>
      <c r="AH193" s="60" t="str">
        <f t="shared" si="80"/>
        <v>CUMPLE</v>
      </c>
      <c r="AI193" s="104">
        <v>785200</v>
      </c>
      <c r="AJ193" s="104">
        <v>785200</v>
      </c>
      <c r="AK193" s="60" t="str">
        <f t="shared" si="83"/>
        <v>CUMPLE</v>
      </c>
    </row>
    <row r="194" spans="1:37" ht="27" x14ac:dyDescent="0.25">
      <c r="A194" s="10" t="s">
        <v>59</v>
      </c>
      <c r="B194" s="18" t="s">
        <v>180</v>
      </c>
      <c r="C194" s="12" t="s">
        <v>66</v>
      </c>
      <c r="D194" s="41">
        <v>1</v>
      </c>
      <c r="E194" s="14">
        <v>650000</v>
      </c>
      <c r="F194" s="15">
        <f t="shared" si="89"/>
        <v>650000</v>
      </c>
      <c r="G194" s="14">
        <v>300000</v>
      </c>
      <c r="H194" s="15">
        <f>+D194*G194</f>
        <v>300000</v>
      </c>
      <c r="I194" s="14">
        <v>325000</v>
      </c>
      <c r="J194" s="15">
        <f>+D194*I194</f>
        <v>325000</v>
      </c>
      <c r="K194" s="14">
        <v>320000</v>
      </c>
      <c r="L194" s="15">
        <f>+D194*K194</f>
        <v>320000</v>
      </c>
      <c r="M194" s="14">
        <v>620000</v>
      </c>
      <c r="N194" s="15">
        <f>+D194*M194</f>
        <v>620000</v>
      </c>
      <c r="O194" s="14">
        <f>ROUND(((G194+I194+K194)/3),0)</f>
        <v>315000</v>
      </c>
      <c r="P194" s="55">
        <f>+D194*O194</f>
        <v>315000</v>
      </c>
      <c r="Q194" s="63">
        <v>315000</v>
      </c>
      <c r="R194" s="63">
        <v>315000</v>
      </c>
      <c r="S194" s="60" t="str">
        <f t="shared" si="78"/>
        <v>CUMPLE</v>
      </c>
      <c r="T194" s="63">
        <v>308250</v>
      </c>
      <c r="U194" s="63">
        <v>308250</v>
      </c>
      <c r="V194" s="60" t="str">
        <f t="shared" si="79"/>
        <v>CUMPLE</v>
      </c>
      <c r="W194" s="63">
        <v>308385</v>
      </c>
      <c r="X194" s="63">
        <v>308385</v>
      </c>
      <c r="Y194" s="60" t="str">
        <f t="shared" si="85"/>
        <v>CUMPLE</v>
      </c>
      <c r="Z194" s="104">
        <v>310275</v>
      </c>
      <c r="AA194" s="104">
        <v>310275</v>
      </c>
      <c r="AB194" s="60" t="str">
        <f t="shared" si="81"/>
        <v>CUMPLE</v>
      </c>
      <c r="AC194" s="111">
        <v>305550</v>
      </c>
      <c r="AD194" s="111">
        <v>305550</v>
      </c>
      <c r="AE194" s="112" t="str">
        <f t="shared" si="82"/>
        <v>CUMPLE</v>
      </c>
      <c r="AF194" s="104">
        <v>315000</v>
      </c>
      <c r="AG194" s="104">
        <v>315000</v>
      </c>
      <c r="AH194" s="60" t="str">
        <f t="shared" si="80"/>
        <v>CUMPLE</v>
      </c>
      <c r="AI194" s="104">
        <v>309173</v>
      </c>
      <c r="AJ194" s="104">
        <v>309173</v>
      </c>
      <c r="AK194" s="60" t="str">
        <f t="shared" si="83"/>
        <v>CUMPLE</v>
      </c>
    </row>
    <row r="195" spans="1:37" x14ac:dyDescent="0.25">
      <c r="A195" s="1">
        <v>11</v>
      </c>
      <c r="B195" s="16" t="s">
        <v>181</v>
      </c>
      <c r="C195" s="12"/>
      <c r="D195" s="41"/>
      <c r="E195" s="14"/>
      <c r="F195" s="15"/>
      <c r="G195" s="14"/>
      <c r="H195" s="15"/>
      <c r="I195" s="14"/>
      <c r="J195" s="15"/>
      <c r="K195" s="14"/>
      <c r="L195" s="15"/>
      <c r="M195" s="14"/>
      <c r="N195" s="15"/>
      <c r="O195" s="14"/>
      <c r="P195" s="55"/>
      <c r="Q195" s="118"/>
      <c r="R195" s="118"/>
      <c r="S195" s="65" t="str">
        <f t="shared" si="78"/>
        <v>CUMPLE</v>
      </c>
      <c r="T195" s="118"/>
      <c r="U195" s="118"/>
      <c r="V195" s="65" t="str">
        <f t="shared" si="79"/>
        <v>CUMPLE</v>
      </c>
      <c r="W195" s="118"/>
      <c r="X195" s="118"/>
      <c r="Y195" s="65"/>
      <c r="Z195" s="106"/>
      <c r="AA195" s="106"/>
      <c r="AB195" s="65" t="str">
        <f t="shared" si="81"/>
        <v>CUMPLE</v>
      </c>
      <c r="AC195" s="119"/>
      <c r="AD195" s="119"/>
      <c r="AE195" s="65" t="str">
        <f t="shared" si="82"/>
        <v>CUMPLE</v>
      </c>
      <c r="AF195" s="106"/>
      <c r="AG195" s="106"/>
      <c r="AH195" s="65" t="str">
        <f t="shared" si="80"/>
        <v>CUMPLE</v>
      </c>
      <c r="AI195" s="106">
        <v>0</v>
      </c>
      <c r="AJ195" s="106"/>
      <c r="AK195" s="65" t="str">
        <f t="shared" si="83"/>
        <v>CUMPLE</v>
      </c>
    </row>
    <row r="196" spans="1:37" x14ac:dyDescent="0.25">
      <c r="A196" s="10" t="s">
        <v>62</v>
      </c>
      <c r="B196" s="18" t="s">
        <v>182</v>
      </c>
      <c r="C196" s="12" t="s">
        <v>66</v>
      </c>
      <c r="D196" s="41">
        <v>1</v>
      </c>
      <c r="E196" s="14">
        <v>170000</v>
      </c>
      <c r="F196" s="15">
        <f>+D196*E196</f>
        <v>170000</v>
      </c>
      <c r="G196" s="14">
        <v>93000</v>
      </c>
      <c r="H196" s="15">
        <f>+D196*G196</f>
        <v>93000</v>
      </c>
      <c r="I196" s="14">
        <v>109000</v>
      </c>
      <c r="J196" s="15">
        <f>+D196*I196</f>
        <v>109000</v>
      </c>
      <c r="K196" s="14">
        <v>115000</v>
      </c>
      <c r="L196" s="15">
        <f>+D196*K196</f>
        <v>115000</v>
      </c>
      <c r="M196" s="14">
        <v>130000</v>
      </c>
      <c r="N196" s="15">
        <f>+D196*M196</f>
        <v>130000</v>
      </c>
      <c r="O196" s="14">
        <f>ROUND(((G196+I196+K196)/3),0)</f>
        <v>105667</v>
      </c>
      <c r="P196" s="55">
        <f>+D196*O196</f>
        <v>105667</v>
      </c>
      <c r="Q196" s="63">
        <v>105667</v>
      </c>
      <c r="R196" s="63">
        <v>105667</v>
      </c>
      <c r="S196" s="60" t="str">
        <f t="shared" si="78"/>
        <v>CUMPLE</v>
      </c>
      <c r="T196" s="63">
        <v>103403</v>
      </c>
      <c r="U196" s="63">
        <v>103403</v>
      </c>
      <c r="V196" s="60" t="str">
        <f t="shared" si="79"/>
        <v>CUMPLE</v>
      </c>
      <c r="W196" s="63">
        <v>103447.993</v>
      </c>
      <c r="X196" s="63">
        <v>103447.993</v>
      </c>
      <c r="Y196" s="60" t="str">
        <f t="shared" si="85"/>
        <v>CUMPLE</v>
      </c>
      <c r="Z196" s="104">
        <v>104082</v>
      </c>
      <c r="AA196" s="104">
        <v>104082</v>
      </c>
      <c r="AB196" s="60" t="str">
        <f t="shared" si="81"/>
        <v>CUMPLE</v>
      </c>
      <c r="AC196" s="111">
        <v>102497</v>
      </c>
      <c r="AD196" s="111">
        <v>102497</v>
      </c>
      <c r="AE196" s="112" t="str">
        <f t="shared" si="82"/>
        <v>CUMPLE</v>
      </c>
      <c r="AF196" s="104">
        <v>105667</v>
      </c>
      <c r="AG196" s="104">
        <v>105667</v>
      </c>
      <c r="AH196" s="60" t="str">
        <f t="shared" si="80"/>
        <v>CUMPLE</v>
      </c>
      <c r="AI196" s="104">
        <v>103712</v>
      </c>
      <c r="AJ196" s="104">
        <v>103712</v>
      </c>
      <c r="AK196" s="60" t="str">
        <f t="shared" si="83"/>
        <v>CUMPLE</v>
      </c>
    </row>
    <row r="197" spans="1:37" x14ac:dyDescent="0.25">
      <c r="A197" s="1">
        <v>12</v>
      </c>
      <c r="B197" s="16" t="s">
        <v>183</v>
      </c>
      <c r="C197" s="12"/>
      <c r="D197" s="41"/>
      <c r="E197" s="14"/>
      <c r="F197" s="15"/>
      <c r="G197" s="14"/>
      <c r="H197" s="15"/>
      <c r="I197" s="14"/>
      <c r="J197" s="15"/>
      <c r="K197" s="14"/>
      <c r="L197" s="15"/>
      <c r="M197" s="14"/>
      <c r="N197" s="15"/>
      <c r="O197" s="14"/>
      <c r="P197" s="55"/>
      <c r="Q197" s="118"/>
      <c r="R197" s="118"/>
      <c r="S197" s="65" t="str">
        <f t="shared" si="78"/>
        <v>CUMPLE</v>
      </c>
      <c r="T197" s="118"/>
      <c r="U197" s="118"/>
      <c r="V197" s="65" t="str">
        <f t="shared" si="79"/>
        <v>CUMPLE</v>
      </c>
      <c r="W197" s="118"/>
      <c r="X197" s="118"/>
      <c r="Y197" s="65"/>
      <c r="Z197" s="106"/>
      <c r="AA197" s="106"/>
      <c r="AB197" s="65" t="str">
        <f t="shared" si="81"/>
        <v>CUMPLE</v>
      </c>
      <c r="AC197" s="119"/>
      <c r="AD197" s="119"/>
      <c r="AE197" s="65" t="str">
        <f t="shared" si="82"/>
        <v>CUMPLE</v>
      </c>
      <c r="AF197" s="106"/>
      <c r="AG197" s="106"/>
      <c r="AH197" s="65" t="str">
        <f t="shared" si="80"/>
        <v>CUMPLE</v>
      </c>
      <c r="AI197" s="106">
        <v>0</v>
      </c>
      <c r="AJ197" s="106"/>
      <c r="AK197" s="65" t="str">
        <f t="shared" si="83"/>
        <v>CUMPLE</v>
      </c>
    </row>
    <row r="198" spans="1:37" ht="27" x14ac:dyDescent="0.25">
      <c r="A198" s="10" t="s">
        <v>184</v>
      </c>
      <c r="B198" s="18" t="s">
        <v>185</v>
      </c>
      <c r="C198" s="12" t="s">
        <v>136</v>
      </c>
      <c r="D198" s="41">
        <v>1</v>
      </c>
      <c r="E198" s="14">
        <v>240000</v>
      </c>
      <c r="F198" s="15">
        <f>+D198*E198</f>
        <v>240000</v>
      </c>
      <c r="G198" s="14">
        <v>1800000</v>
      </c>
      <c r="H198" s="15">
        <f>+D198*G198</f>
        <v>1800000</v>
      </c>
      <c r="I198" s="14">
        <v>287500</v>
      </c>
      <c r="J198" s="15">
        <f>+D198*I198</f>
        <v>287500</v>
      </c>
      <c r="K198" s="14">
        <v>320000</v>
      </c>
      <c r="L198" s="15">
        <f>+D198*K198</f>
        <v>320000</v>
      </c>
      <c r="M198" s="14">
        <v>4800000</v>
      </c>
      <c r="N198" s="15">
        <f>+D198*M198</f>
        <v>4800000</v>
      </c>
      <c r="O198" s="14">
        <v>287500</v>
      </c>
      <c r="P198" s="55">
        <f>+D198*O198</f>
        <v>287500</v>
      </c>
      <c r="Q198" s="63">
        <v>287500</v>
      </c>
      <c r="R198" s="63">
        <v>287500</v>
      </c>
      <c r="S198" s="60" t="str">
        <f t="shared" si="78"/>
        <v>CUMPLE</v>
      </c>
      <c r="T198" s="63">
        <v>281339</v>
      </c>
      <c r="U198" s="63">
        <v>281339</v>
      </c>
      <c r="V198" s="60" t="str">
        <f t="shared" si="79"/>
        <v>CUMPLE</v>
      </c>
      <c r="W198" s="63">
        <v>281462.5</v>
      </c>
      <c r="X198" s="63">
        <v>281462.5</v>
      </c>
      <c r="Y198" s="60" t="str">
        <f t="shared" si="85"/>
        <v>CUMPLE</v>
      </c>
      <c r="Z198" s="104">
        <v>283188</v>
      </c>
      <c r="AA198" s="104">
        <v>283188</v>
      </c>
      <c r="AB198" s="60" t="str">
        <f t="shared" si="81"/>
        <v>CUMPLE</v>
      </c>
      <c r="AC198" s="111">
        <v>278875</v>
      </c>
      <c r="AD198" s="111">
        <v>278875</v>
      </c>
      <c r="AE198" s="112" t="str">
        <f t="shared" si="82"/>
        <v>CUMPLE</v>
      </c>
      <c r="AF198" s="104">
        <v>287500</v>
      </c>
      <c r="AG198" s="104">
        <v>287500</v>
      </c>
      <c r="AH198" s="60" t="str">
        <f t="shared" si="80"/>
        <v>CUMPLE</v>
      </c>
      <c r="AI198" s="104">
        <v>282181</v>
      </c>
      <c r="AJ198" s="104">
        <v>282181</v>
      </c>
      <c r="AK198" s="60" t="str">
        <f t="shared" si="83"/>
        <v>CUMPLE</v>
      </c>
    </row>
    <row r="199" spans="1:37" x14ac:dyDescent="0.25">
      <c r="A199" s="1">
        <v>13</v>
      </c>
      <c r="B199" s="16" t="s">
        <v>155</v>
      </c>
      <c r="C199" s="12"/>
      <c r="D199" s="41"/>
      <c r="E199" s="14"/>
      <c r="F199" s="15"/>
      <c r="G199" s="14"/>
      <c r="H199" s="15"/>
      <c r="I199" s="14"/>
      <c r="J199" s="15"/>
      <c r="K199" s="14"/>
      <c r="L199" s="15"/>
      <c r="M199" s="14"/>
      <c r="N199" s="15"/>
      <c r="O199" s="14"/>
      <c r="P199" s="55"/>
      <c r="Q199" s="118"/>
      <c r="R199" s="118"/>
      <c r="S199" s="65" t="str">
        <f t="shared" si="78"/>
        <v>CUMPLE</v>
      </c>
      <c r="T199" s="118"/>
      <c r="U199" s="118"/>
      <c r="V199" s="65" t="str">
        <f t="shared" si="79"/>
        <v>CUMPLE</v>
      </c>
      <c r="W199" s="118"/>
      <c r="X199" s="118"/>
      <c r="Y199" s="65"/>
      <c r="Z199" s="106"/>
      <c r="AA199" s="106"/>
      <c r="AB199" s="65" t="str">
        <f t="shared" si="81"/>
        <v>CUMPLE</v>
      </c>
      <c r="AC199" s="119"/>
      <c r="AD199" s="119"/>
      <c r="AE199" s="65" t="str">
        <f t="shared" si="82"/>
        <v>CUMPLE</v>
      </c>
      <c r="AF199" s="106"/>
      <c r="AG199" s="106"/>
      <c r="AH199" s="65" t="str">
        <f t="shared" si="80"/>
        <v>CUMPLE</v>
      </c>
      <c r="AI199" s="106">
        <v>0</v>
      </c>
      <c r="AJ199" s="106"/>
      <c r="AK199" s="65" t="str">
        <f t="shared" si="83"/>
        <v>CUMPLE</v>
      </c>
    </row>
    <row r="200" spans="1:37" x14ac:dyDescent="0.25">
      <c r="A200" s="10" t="s">
        <v>186</v>
      </c>
      <c r="B200" s="18" t="s">
        <v>187</v>
      </c>
      <c r="C200" s="12" t="s">
        <v>66</v>
      </c>
      <c r="D200" s="41">
        <v>4</v>
      </c>
      <c r="E200" s="14">
        <v>240000</v>
      </c>
      <c r="F200" s="15">
        <f>+D200*E200</f>
        <v>960000</v>
      </c>
      <c r="G200" s="14">
        <v>435000</v>
      </c>
      <c r="H200" s="15">
        <f>+D200*G200</f>
        <v>1740000</v>
      </c>
      <c r="I200" s="14">
        <v>392500</v>
      </c>
      <c r="J200" s="15">
        <f>+D200*I200</f>
        <v>1570000</v>
      </c>
      <c r="K200" s="14">
        <v>392500</v>
      </c>
      <c r="L200" s="15">
        <f>+D200*K200</f>
        <v>1570000</v>
      </c>
      <c r="M200" s="14">
        <v>230000</v>
      </c>
      <c r="N200" s="15">
        <f>+D200*M200</f>
        <v>920000</v>
      </c>
      <c r="O200" s="14">
        <f>ROUND(((E200+I200+K200+M200)/4),0)</f>
        <v>313750</v>
      </c>
      <c r="P200" s="55">
        <f>+D200*O200</f>
        <v>1255000</v>
      </c>
      <c r="Q200" s="63">
        <v>313750</v>
      </c>
      <c r="R200" s="63">
        <v>1255000</v>
      </c>
      <c r="S200" s="60" t="str">
        <f t="shared" si="78"/>
        <v>CUMPLE</v>
      </c>
      <c r="T200" s="63">
        <v>307026</v>
      </c>
      <c r="U200" s="63">
        <v>1228104</v>
      </c>
      <c r="V200" s="60" t="str">
        <f t="shared" si="79"/>
        <v>CUMPLE</v>
      </c>
      <c r="W200" s="63">
        <v>307161.25</v>
      </c>
      <c r="X200" s="63">
        <v>1228645</v>
      </c>
      <c r="Y200" s="60" t="str">
        <f t="shared" si="85"/>
        <v>CUMPLE</v>
      </c>
      <c r="Z200" s="104">
        <v>309044</v>
      </c>
      <c r="AA200" s="104">
        <v>1236176</v>
      </c>
      <c r="AB200" s="60" t="str">
        <f t="shared" si="81"/>
        <v>CUMPLE</v>
      </c>
      <c r="AC200" s="111">
        <v>304338</v>
      </c>
      <c r="AD200" s="111">
        <v>1217352</v>
      </c>
      <c r="AE200" s="112" t="str">
        <f t="shared" si="82"/>
        <v>CUMPLE</v>
      </c>
      <c r="AF200" s="104">
        <v>300000</v>
      </c>
      <c r="AG200" s="104">
        <v>1200000</v>
      </c>
      <c r="AH200" s="60" t="str">
        <f t="shared" si="80"/>
        <v>CUMPLE</v>
      </c>
      <c r="AI200" s="104">
        <v>307946</v>
      </c>
      <c r="AJ200" s="104">
        <v>1231784</v>
      </c>
      <c r="AK200" s="60" t="str">
        <f t="shared" si="83"/>
        <v>CUMPLE</v>
      </c>
    </row>
    <row r="201" spans="1:37" ht="27.75" thickBot="1" x14ac:dyDescent="0.3">
      <c r="A201" s="45" t="s">
        <v>188</v>
      </c>
      <c r="B201" s="46" t="s">
        <v>189</v>
      </c>
      <c r="C201" s="47" t="s">
        <v>66</v>
      </c>
      <c r="D201" s="48">
        <v>2</v>
      </c>
      <c r="E201" s="14">
        <v>110000</v>
      </c>
      <c r="F201" s="15">
        <f>+D201*E201</f>
        <v>220000</v>
      </c>
      <c r="G201" s="14">
        <v>515000</v>
      </c>
      <c r="H201" s="15">
        <f>+D201*G201</f>
        <v>1030000</v>
      </c>
      <c r="I201" s="14">
        <v>147500</v>
      </c>
      <c r="J201" s="15">
        <f>+D201*I201</f>
        <v>295000</v>
      </c>
      <c r="K201" s="14">
        <v>147500</v>
      </c>
      <c r="L201" s="15">
        <f>+D201*K201</f>
        <v>295000</v>
      </c>
      <c r="M201" s="14">
        <v>72000</v>
      </c>
      <c r="N201" s="15">
        <f>+D201*M201</f>
        <v>144000</v>
      </c>
      <c r="O201" s="14">
        <f>ROUND(((E201+I201+K201+M201)/4),0)</f>
        <v>119250</v>
      </c>
      <c r="P201" s="55">
        <f>+D201*O201</f>
        <v>238500</v>
      </c>
      <c r="Q201" s="63">
        <v>119250</v>
      </c>
      <c r="R201" s="63">
        <v>238500</v>
      </c>
      <c r="S201" s="60" t="str">
        <f t="shared" si="78"/>
        <v>CUMPLE</v>
      </c>
      <c r="T201" s="63">
        <v>116694</v>
      </c>
      <c r="U201" s="63">
        <v>233388</v>
      </c>
      <c r="V201" s="60" t="str">
        <f t="shared" si="79"/>
        <v>CUMPLE</v>
      </c>
      <c r="W201" s="63">
        <v>116745.75</v>
      </c>
      <c r="X201" s="63">
        <v>233491.5</v>
      </c>
      <c r="Y201" s="60" t="str">
        <f t="shared" si="85"/>
        <v>CUMPLE</v>
      </c>
      <c r="Z201" s="104">
        <v>117461</v>
      </c>
      <c r="AA201" s="104">
        <v>234922</v>
      </c>
      <c r="AB201" s="60" t="str">
        <f t="shared" si="81"/>
        <v>CUMPLE</v>
      </c>
      <c r="AC201" s="111">
        <v>115673</v>
      </c>
      <c r="AD201" s="111">
        <v>231346</v>
      </c>
      <c r="AE201" s="112" t="str">
        <f t="shared" si="82"/>
        <v>CUMPLE</v>
      </c>
      <c r="AF201" s="104">
        <v>119000</v>
      </c>
      <c r="AG201" s="104">
        <v>238000</v>
      </c>
      <c r="AH201" s="60" t="str">
        <f t="shared" si="80"/>
        <v>CUMPLE</v>
      </c>
      <c r="AI201" s="104">
        <v>117044</v>
      </c>
      <c r="AJ201" s="104">
        <v>234088</v>
      </c>
      <c r="AK201" s="60" t="str">
        <f t="shared" si="83"/>
        <v>CUMPLE</v>
      </c>
    </row>
    <row r="202" spans="1:37" s="19" customFormat="1" ht="15.75" thickBot="1" x14ac:dyDescent="0.3">
      <c r="A202" s="138" t="s">
        <v>190</v>
      </c>
      <c r="B202" s="139"/>
      <c r="C202" s="139"/>
      <c r="D202" s="140"/>
      <c r="E202" s="131"/>
      <c r="F202" s="123">
        <f>SUM(F168:F201)</f>
        <v>41245760</v>
      </c>
      <c r="G202" s="131"/>
      <c r="H202" s="123">
        <f>SUM(H168:H201)</f>
        <v>28700600</v>
      </c>
      <c r="I202" s="131"/>
      <c r="J202" s="123">
        <f>SUM(J168:J201)</f>
        <v>26044900</v>
      </c>
      <c r="K202" s="131"/>
      <c r="L202" s="123">
        <f>SUM(L168:L201)</f>
        <v>26285400</v>
      </c>
      <c r="M202" s="131"/>
      <c r="N202" s="123">
        <f>SUM(N168:N201)</f>
        <v>29373880</v>
      </c>
      <c r="O202" s="131"/>
      <c r="P202" s="124">
        <f>SUM(P168:P201)</f>
        <v>24575717</v>
      </c>
      <c r="Q202" s="135"/>
      <c r="R202" s="135">
        <v>24575717</v>
      </c>
      <c r="S202" s="126" t="str">
        <f>IF(R202&lt;=P202,"CUMPLE","NO CUMPLE")</f>
        <v>CUMPLE</v>
      </c>
      <c r="T202" s="127"/>
      <c r="U202" s="141">
        <f>+SUM(U167:U201)</f>
        <v>24049032.079999998</v>
      </c>
      <c r="V202" s="126" t="str">
        <f>IF(U202&lt;=P202,"CUMPLE","NO CUMPLE")</f>
        <v>CUMPLE</v>
      </c>
      <c r="W202" s="135"/>
      <c r="X202" s="135">
        <v>24059626.943</v>
      </c>
      <c r="Y202" s="126" t="str">
        <f t="shared" si="85"/>
        <v>CUMPLE</v>
      </c>
      <c r="Z202" s="127"/>
      <c r="AA202" s="125">
        <v>24207154.899999999</v>
      </c>
      <c r="AB202" s="126" t="str">
        <f t="shared" si="81"/>
        <v>CUMPLE</v>
      </c>
      <c r="AC202" s="125"/>
      <c r="AD202" s="125">
        <v>23838458</v>
      </c>
      <c r="AE202" s="126" t="str">
        <f t="shared" si="82"/>
        <v>CUMPLE</v>
      </c>
      <c r="AF202" s="125"/>
      <c r="AG202" s="125">
        <v>24197724</v>
      </c>
      <c r="AH202" s="126" t="str">
        <f t="shared" si="80"/>
        <v>CUMPLE</v>
      </c>
      <c r="AI202" s="125"/>
      <c r="AJ202" s="125">
        <v>24121121.16</v>
      </c>
      <c r="AK202" s="126" t="str">
        <f t="shared" si="83"/>
        <v>CUMPLE</v>
      </c>
    </row>
    <row r="203" spans="1:37" ht="15" customHeight="1" x14ac:dyDescent="0.25">
      <c r="A203" s="66" t="s">
        <v>191</v>
      </c>
      <c r="B203" s="67"/>
      <c r="C203" s="67"/>
      <c r="D203" s="68"/>
      <c r="E203" s="49"/>
      <c r="F203" s="50">
        <f>SUM(F36+F59+F71+F86+F114+F133+F164+F202)</f>
        <v>440517970</v>
      </c>
      <c r="G203" s="49"/>
      <c r="H203" s="50">
        <f>SUM(H36+H59+H71+H86+H114+H133+H164+H202)</f>
        <v>325952615</v>
      </c>
      <c r="I203" s="49"/>
      <c r="J203" s="50">
        <f>SUM(J36+J59+J71+J86+J114+J133+J164+J202)</f>
        <v>347584707.5</v>
      </c>
      <c r="K203" s="49"/>
      <c r="L203" s="50">
        <f>SUM(L36+L59+L71+L86+L114+L133+L164+L202)</f>
        <v>345751285</v>
      </c>
      <c r="M203" s="49"/>
      <c r="N203" s="50">
        <f>SUM(N36+N59+N71+N86+N114+N133+N164+N202)</f>
        <v>357487062</v>
      </c>
      <c r="O203" s="49"/>
      <c r="P203" s="61">
        <f>SUM(P36+P59+P71+P86+P114+P133+P164+P202)</f>
        <v>334913603.86000001</v>
      </c>
      <c r="Q203" s="103"/>
      <c r="R203" s="99">
        <v>334913603.86000001</v>
      </c>
      <c r="S203" s="65" t="str">
        <f>IF(R203&lt;=P203,"CUMPLE","NO CUMPLE")</f>
        <v>CUMPLE</v>
      </c>
      <c r="T203" s="103"/>
      <c r="U203" s="100">
        <f>+U36+U59+U71+U86+U114+U133+U164+U202</f>
        <v>327736374.02999997</v>
      </c>
      <c r="V203" s="65" t="str">
        <f t="shared" si="79"/>
        <v>CUMPLE</v>
      </c>
      <c r="W203" s="103"/>
      <c r="X203" s="99">
        <v>327880418.17894</v>
      </c>
      <c r="Y203" s="65" t="str">
        <f>IF(X203&lt;=P203,"CUMPLE","NO CUMPLE")</f>
        <v>CUMPLE</v>
      </c>
      <c r="Z203" s="103"/>
      <c r="AA203" s="107">
        <v>329890545.31999999</v>
      </c>
      <c r="AB203" s="65" t="str">
        <f t="shared" si="81"/>
        <v>CUMPLE</v>
      </c>
      <c r="AC203" s="103"/>
      <c r="AD203" s="114">
        <v>323229161</v>
      </c>
      <c r="AE203" s="65" t="str">
        <f t="shared" si="82"/>
        <v>CUMPLE</v>
      </c>
      <c r="AF203" s="103"/>
      <c r="AG203" s="114">
        <v>326986755</v>
      </c>
      <c r="AH203" s="103"/>
      <c r="AI203" s="103"/>
      <c r="AJ203" s="107">
        <v>328718332.59000003</v>
      </c>
      <c r="AK203" s="65" t="str">
        <f t="shared" si="83"/>
        <v>CUMPLE</v>
      </c>
    </row>
    <row r="204" spans="1:37" ht="15" customHeight="1" x14ac:dyDescent="0.25">
      <c r="A204" s="69" t="s">
        <v>192</v>
      </c>
      <c r="B204" s="70"/>
      <c r="C204" s="70"/>
      <c r="D204" s="71"/>
      <c r="E204" s="51">
        <v>0.1</v>
      </c>
      <c r="F204" s="9">
        <f>+F203*E204</f>
        <v>44051797</v>
      </c>
      <c r="G204" s="51">
        <v>0.15</v>
      </c>
      <c r="H204" s="9">
        <f>+H203*G204</f>
        <v>48892892.25</v>
      </c>
      <c r="I204" s="51">
        <v>0.1</v>
      </c>
      <c r="J204" s="9">
        <f>+J203*I204</f>
        <v>34758470.75</v>
      </c>
      <c r="K204" s="51">
        <v>0.1</v>
      </c>
      <c r="L204" s="9">
        <f>+L203*K204</f>
        <v>34575128.5</v>
      </c>
      <c r="M204" s="51">
        <v>0.1</v>
      </c>
      <c r="N204" s="9">
        <f>+N203*M204</f>
        <v>35748706.200000003</v>
      </c>
      <c r="O204" s="51">
        <v>0.1</v>
      </c>
      <c r="P204" s="54">
        <f>+P203*O204</f>
        <v>33491360.386000004</v>
      </c>
      <c r="Q204" s="62">
        <v>0.15</v>
      </c>
      <c r="R204" s="63">
        <v>50237040.579000004</v>
      </c>
      <c r="S204" s="149" t="s">
        <v>192</v>
      </c>
      <c r="T204" s="151">
        <v>0.1</v>
      </c>
      <c r="U204" s="64">
        <v>32773637.402999997</v>
      </c>
      <c r="V204" s="149" t="s">
        <v>192</v>
      </c>
      <c r="W204" s="151">
        <v>0.1</v>
      </c>
      <c r="X204" s="63">
        <v>32788041.817894001</v>
      </c>
      <c r="Y204" s="149" t="s">
        <v>192</v>
      </c>
      <c r="Z204" s="151">
        <v>0.12</v>
      </c>
      <c r="AA204" s="104">
        <v>39586865.4384</v>
      </c>
      <c r="AB204" s="149" t="s">
        <v>192</v>
      </c>
      <c r="AC204" s="115">
        <v>0.1</v>
      </c>
      <c r="AD204" s="111">
        <v>32322916</v>
      </c>
      <c r="AE204" s="149" t="s">
        <v>192</v>
      </c>
      <c r="AF204" s="115">
        <v>0.1</v>
      </c>
      <c r="AG204" s="104">
        <v>32698675.5</v>
      </c>
      <c r="AH204" s="149" t="s">
        <v>192</v>
      </c>
      <c r="AI204" s="115">
        <v>0.1</v>
      </c>
      <c r="AJ204" s="104">
        <v>32871833.259000003</v>
      </c>
      <c r="AK204" s="65" t="str">
        <f t="shared" si="83"/>
        <v>CUMPLE</v>
      </c>
    </row>
    <row r="205" spans="1:37" x14ac:dyDescent="0.25">
      <c r="A205" s="69" t="s">
        <v>193</v>
      </c>
      <c r="B205" s="70"/>
      <c r="C205" s="70"/>
      <c r="D205" s="71"/>
      <c r="E205" s="51">
        <v>0.05</v>
      </c>
      <c r="F205" s="9">
        <f>+F203*E205</f>
        <v>22025898.5</v>
      </c>
      <c r="G205" s="51">
        <v>0.05</v>
      </c>
      <c r="H205" s="9">
        <f>+H203*G205</f>
        <v>16297630.75</v>
      </c>
      <c r="I205" s="51">
        <v>0.05</v>
      </c>
      <c r="J205" s="9">
        <f>+J203*I205</f>
        <v>17379235.375</v>
      </c>
      <c r="K205" s="51">
        <v>0.05</v>
      </c>
      <c r="L205" s="9">
        <f>+L203*K205</f>
        <v>17287564.25</v>
      </c>
      <c r="M205" s="51">
        <v>0.05</v>
      </c>
      <c r="N205" s="9">
        <f>+N203*M205</f>
        <v>17874353.100000001</v>
      </c>
      <c r="O205" s="51">
        <v>0.05</v>
      </c>
      <c r="P205" s="54">
        <f>+P203*O205</f>
        <v>16745680.193000002</v>
      </c>
      <c r="Q205" s="62">
        <v>4.0000000000000001E-3</v>
      </c>
      <c r="R205" s="63">
        <v>1339654.4154400001</v>
      </c>
      <c r="S205" s="149" t="s">
        <v>193</v>
      </c>
      <c r="T205" s="151">
        <v>0.05</v>
      </c>
      <c r="U205" s="64">
        <v>16386818.701499999</v>
      </c>
      <c r="V205" s="149" t="s">
        <v>193</v>
      </c>
      <c r="W205" s="96">
        <v>0.05</v>
      </c>
      <c r="X205" s="63">
        <v>16394020.908947</v>
      </c>
      <c r="Y205" s="149" t="s">
        <v>193</v>
      </c>
      <c r="Z205" s="151">
        <v>0.01</v>
      </c>
      <c r="AA205" s="104">
        <v>3298905.4531999999</v>
      </c>
      <c r="AB205" s="149" t="s">
        <v>193</v>
      </c>
      <c r="AC205" s="115">
        <v>0.05</v>
      </c>
      <c r="AD205" s="111">
        <v>16161458</v>
      </c>
      <c r="AE205" s="149" t="s">
        <v>193</v>
      </c>
      <c r="AF205" s="115">
        <v>0.05</v>
      </c>
      <c r="AG205" s="104">
        <v>16349337.75</v>
      </c>
      <c r="AH205" s="149" t="s">
        <v>193</v>
      </c>
      <c r="AI205" s="115">
        <v>0.05</v>
      </c>
      <c r="AJ205" s="104">
        <v>16435916.629500002</v>
      </c>
      <c r="AK205" s="65" t="str">
        <f t="shared" si="83"/>
        <v>CUMPLE</v>
      </c>
    </row>
    <row r="206" spans="1:37" x14ac:dyDescent="0.25">
      <c r="A206" s="69" t="s">
        <v>194</v>
      </c>
      <c r="B206" s="70"/>
      <c r="C206" s="70"/>
      <c r="D206" s="71"/>
      <c r="E206" s="51">
        <v>0.05</v>
      </c>
      <c r="F206" s="9">
        <f>+F203*E206</f>
        <v>22025898.5</v>
      </c>
      <c r="G206" s="51">
        <v>0.05</v>
      </c>
      <c r="H206" s="9">
        <f>+H203*G206</f>
        <v>16297630.75</v>
      </c>
      <c r="I206" s="51">
        <v>0.05</v>
      </c>
      <c r="J206" s="9">
        <f>+J203*I206</f>
        <v>17379235.375</v>
      </c>
      <c r="K206" s="51">
        <v>0.05</v>
      </c>
      <c r="L206" s="9">
        <f>+L203*K206</f>
        <v>17287564.25</v>
      </c>
      <c r="M206" s="51">
        <v>0.05</v>
      </c>
      <c r="N206" s="9">
        <f>+N203*M206</f>
        <v>17874353.100000001</v>
      </c>
      <c r="O206" s="51">
        <v>0.05</v>
      </c>
      <c r="P206" s="54">
        <f>+P203*O206</f>
        <v>16745680.193000002</v>
      </c>
      <c r="Q206" s="62">
        <v>0.03</v>
      </c>
      <c r="R206" s="63">
        <v>10047408.115800001</v>
      </c>
      <c r="S206" s="149" t="s">
        <v>194</v>
      </c>
      <c r="T206" s="151">
        <v>0.05</v>
      </c>
      <c r="U206" s="64">
        <v>16386818.701499999</v>
      </c>
      <c r="V206" s="149" t="s">
        <v>194</v>
      </c>
      <c r="W206" s="96">
        <v>0.05</v>
      </c>
      <c r="X206" s="63">
        <v>16394020.908947</v>
      </c>
      <c r="Y206" s="149" t="s">
        <v>194</v>
      </c>
      <c r="Z206" s="151">
        <v>0.05</v>
      </c>
      <c r="AA206" s="104">
        <v>16494527.266000001</v>
      </c>
      <c r="AB206" s="149" t="s">
        <v>194</v>
      </c>
      <c r="AC206" s="115">
        <v>0.05</v>
      </c>
      <c r="AD206" s="111">
        <v>16161458</v>
      </c>
      <c r="AE206" s="149" t="s">
        <v>194</v>
      </c>
      <c r="AF206" s="115">
        <v>0.05</v>
      </c>
      <c r="AG206" s="104">
        <v>16349337.75</v>
      </c>
      <c r="AH206" s="149" t="s">
        <v>194</v>
      </c>
      <c r="AI206" s="115">
        <v>0.05</v>
      </c>
      <c r="AJ206" s="104">
        <v>16435916.629500002</v>
      </c>
      <c r="AK206" s="65" t="str">
        <f t="shared" si="83"/>
        <v>CUMPLE</v>
      </c>
    </row>
    <row r="207" spans="1:37" ht="15" customHeight="1" x14ac:dyDescent="0.25">
      <c r="A207" s="69" t="s">
        <v>195</v>
      </c>
      <c r="B207" s="70"/>
      <c r="C207" s="70"/>
      <c r="D207" s="71"/>
      <c r="E207" s="51">
        <v>0.16</v>
      </c>
      <c r="F207" s="9">
        <f>+F206*E207</f>
        <v>3524143.7600000002</v>
      </c>
      <c r="G207" s="51">
        <v>0.16</v>
      </c>
      <c r="H207" s="9">
        <f>+H206*G207</f>
        <v>2607620.92</v>
      </c>
      <c r="I207" s="51">
        <v>0.16</v>
      </c>
      <c r="J207" s="9">
        <f>+J206*I207</f>
        <v>2780677.66</v>
      </c>
      <c r="K207" s="51">
        <v>0.16</v>
      </c>
      <c r="L207" s="9">
        <f>+L206*K207</f>
        <v>2766010.2800000003</v>
      </c>
      <c r="M207" s="51">
        <v>0.16</v>
      </c>
      <c r="N207" s="9">
        <f>+N206*M207</f>
        <v>2859896.4960000003</v>
      </c>
      <c r="O207" s="51">
        <v>0.16</v>
      </c>
      <c r="P207" s="54">
        <f>+P206*O207</f>
        <v>2679308.8308800003</v>
      </c>
      <c r="Q207" s="62">
        <v>0.16</v>
      </c>
      <c r="R207" s="63">
        <v>1607585.2985280002</v>
      </c>
      <c r="S207" s="149" t="s">
        <v>195</v>
      </c>
      <c r="T207" s="151">
        <v>0.16</v>
      </c>
      <c r="U207" s="64">
        <v>2621890.9922400001</v>
      </c>
      <c r="V207" s="149" t="s">
        <v>195</v>
      </c>
      <c r="W207" s="96">
        <v>0.16</v>
      </c>
      <c r="X207" s="63">
        <v>2623043.3454315201</v>
      </c>
      <c r="Y207" s="149" t="s">
        <v>195</v>
      </c>
      <c r="Z207" s="151">
        <v>0.16</v>
      </c>
      <c r="AA207" s="104">
        <v>2639124.3625600003</v>
      </c>
      <c r="AB207" s="149" t="s">
        <v>195</v>
      </c>
      <c r="AC207" s="115">
        <v>0.16</v>
      </c>
      <c r="AD207" s="111">
        <v>2585833</v>
      </c>
      <c r="AE207" s="149" t="s">
        <v>195</v>
      </c>
      <c r="AF207" s="115">
        <v>0.16</v>
      </c>
      <c r="AG207" s="104">
        <v>2615894.04</v>
      </c>
      <c r="AH207" s="149" t="s">
        <v>195</v>
      </c>
      <c r="AI207" s="115">
        <v>0.16</v>
      </c>
      <c r="AJ207" s="104">
        <v>2629746.6607200005</v>
      </c>
      <c r="AK207" s="65" t="str">
        <f t="shared" si="83"/>
        <v>CUMPLE</v>
      </c>
    </row>
    <row r="208" spans="1:37" s="19" customFormat="1" ht="15.75" customHeight="1" thickBot="1" x14ac:dyDescent="0.3">
      <c r="A208" s="142" t="s">
        <v>196</v>
      </c>
      <c r="B208" s="143"/>
      <c r="C208" s="143"/>
      <c r="D208" s="144"/>
      <c r="E208" s="145"/>
      <c r="F208" s="146">
        <f>SUM(F203:F207)</f>
        <v>532145707.75999999</v>
      </c>
      <c r="G208" s="145"/>
      <c r="H208" s="146">
        <f>SUM(H203:H207)</f>
        <v>410048389.67000002</v>
      </c>
      <c r="I208" s="145"/>
      <c r="J208" s="146">
        <f>SUM(J203:J207)</f>
        <v>419882326.66000003</v>
      </c>
      <c r="K208" s="145"/>
      <c r="L208" s="146">
        <f>SUM(L203:L207)</f>
        <v>417667552.27999997</v>
      </c>
      <c r="M208" s="145"/>
      <c r="N208" s="146">
        <f>SUM(N203:N207)</f>
        <v>431844370.89600003</v>
      </c>
      <c r="O208" s="145"/>
      <c r="P208" s="147">
        <f>SUM(P203:P207)</f>
        <v>404575633.46288002</v>
      </c>
      <c r="Q208" s="127" t="s">
        <v>196</v>
      </c>
      <c r="R208" s="135">
        <v>398145292.26876807</v>
      </c>
      <c r="S208" s="126" t="str">
        <f>IF(R208&lt;=P208,"CUMPLE","NO CUMPLE")</f>
        <v>CUMPLE</v>
      </c>
      <c r="T208" s="127" t="s">
        <v>196</v>
      </c>
      <c r="U208" s="148">
        <v>395905539.82823998</v>
      </c>
      <c r="V208" s="126" t="str">
        <f t="shared" si="79"/>
        <v>CUMPLE</v>
      </c>
      <c r="W208" s="127" t="s">
        <v>196</v>
      </c>
      <c r="X208" s="135">
        <v>396079545.16015947</v>
      </c>
      <c r="Y208" s="126" t="str">
        <f>IF(X208&lt;=P208,"CUMPLE","NO CUMPLE")</f>
        <v>CUMPLE</v>
      </c>
      <c r="Z208" s="127" t="s">
        <v>196</v>
      </c>
      <c r="AA208" s="125">
        <v>391909967.84016001</v>
      </c>
      <c r="AB208" s="126" t="str">
        <f t="shared" si="81"/>
        <v>CUMPLE</v>
      </c>
      <c r="AC208" s="127" t="s">
        <v>196</v>
      </c>
      <c r="AD208" s="125">
        <v>390460826</v>
      </c>
      <c r="AE208" s="126"/>
      <c r="AF208" s="127" t="s">
        <v>196</v>
      </c>
      <c r="AG208" s="125">
        <v>395000000</v>
      </c>
      <c r="AH208" s="126" t="str">
        <f t="shared" si="80"/>
        <v>CUMPLE</v>
      </c>
      <c r="AI208" s="127" t="s">
        <v>196</v>
      </c>
      <c r="AJ208" s="125">
        <v>397091745.76872003</v>
      </c>
      <c r="AK208" s="126" t="str">
        <f t="shared" si="83"/>
        <v>CUMPLE</v>
      </c>
    </row>
    <row r="213" spans="33:33" x14ac:dyDescent="0.25">
      <c r="AG213" s="150"/>
    </row>
  </sheetData>
  <sheetProtection password="D672" sheet="1" formatCells="0" formatColumns="0" formatRows="0" insertColumns="0" insertRows="0" insertHyperlinks="0" deleteColumns="0" deleteRows="0" sort="0" autoFilter="0" pivotTables="0"/>
  <mergeCells count="217">
    <mergeCell ref="O3:P4"/>
    <mergeCell ref="Z165:AA165"/>
    <mergeCell ref="AB165:AB166"/>
    <mergeCell ref="AC165:AD165"/>
    <mergeCell ref="AE165:AE166"/>
    <mergeCell ref="Z37:AA37"/>
    <mergeCell ref="AB37:AB38"/>
    <mergeCell ref="Z60:AA60"/>
    <mergeCell ref="AB60:AB61"/>
    <mergeCell ref="Z72:AA72"/>
    <mergeCell ref="AB72:AB73"/>
    <mergeCell ref="Z87:AA87"/>
    <mergeCell ref="AB87:AB88"/>
    <mergeCell ref="Z115:AA115"/>
    <mergeCell ref="AB115:AB116"/>
    <mergeCell ref="AE115:AE116"/>
    <mergeCell ref="Z134:AA134"/>
    <mergeCell ref="AB134:AB135"/>
    <mergeCell ref="AC134:AD134"/>
    <mergeCell ref="AE134:AE135"/>
    <mergeCell ref="AF165:AG165"/>
    <mergeCell ref="AH165:AH166"/>
    <mergeCell ref="AI37:AJ37"/>
    <mergeCell ref="AK37:AK38"/>
    <mergeCell ref="AI60:AJ60"/>
    <mergeCell ref="AK60:AK61"/>
    <mergeCell ref="AI72:AJ72"/>
    <mergeCell ref="AK72:AK73"/>
    <mergeCell ref="AI87:AJ87"/>
    <mergeCell ref="AK87:AK88"/>
    <mergeCell ref="AI115:AJ115"/>
    <mergeCell ref="AK115:AK116"/>
    <mergeCell ref="AI134:AJ134"/>
    <mergeCell ref="AK134:AK135"/>
    <mergeCell ref="AI165:AJ165"/>
    <mergeCell ref="AK165:AK166"/>
    <mergeCell ref="AF87:AG87"/>
    <mergeCell ref="AH87:AH88"/>
    <mergeCell ref="AF115:AG115"/>
    <mergeCell ref="AH115:AH116"/>
    <mergeCell ref="AF134:AG134"/>
    <mergeCell ref="AH134:AH135"/>
    <mergeCell ref="AF37:AG37"/>
    <mergeCell ref="AH37:AH38"/>
    <mergeCell ref="AF60:AG60"/>
    <mergeCell ref="AH60:AH61"/>
    <mergeCell ref="AF72:AG72"/>
    <mergeCell ref="AH72:AH73"/>
    <mergeCell ref="AF3:AH3"/>
    <mergeCell ref="AF4:AG4"/>
    <mergeCell ref="AH4:AH5"/>
    <mergeCell ref="AI3:AK3"/>
    <mergeCell ref="AI4:AJ4"/>
    <mergeCell ref="AK4:AK5"/>
    <mergeCell ref="Z3:AB3"/>
    <mergeCell ref="Z4:AA4"/>
    <mergeCell ref="AB4:AB5"/>
    <mergeCell ref="AC3:AE3"/>
    <mergeCell ref="AC4:AD4"/>
    <mergeCell ref="AE4:AE5"/>
    <mergeCell ref="AC37:AD37"/>
    <mergeCell ref="AE37:AE38"/>
    <mergeCell ref="AC60:AD60"/>
    <mergeCell ref="AE60:AE61"/>
    <mergeCell ref="AC72:AD72"/>
    <mergeCell ref="AE72:AE73"/>
    <mergeCell ref="AC87:AD87"/>
    <mergeCell ref="AE87:AE88"/>
    <mergeCell ref="AC115:AD115"/>
    <mergeCell ref="Q165:Q166"/>
    <mergeCell ref="O165:O166"/>
    <mergeCell ref="P165:P166"/>
    <mergeCell ref="W165:W166"/>
    <mergeCell ref="X165:X166"/>
    <mergeCell ref="X134:X135"/>
    <mergeCell ref="Y134:Y135"/>
    <mergeCell ref="T165:T166"/>
    <mergeCell ref="U165:U166"/>
    <mergeCell ref="R165:R166"/>
    <mergeCell ref="Y165:Y166"/>
    <mergeCell ref="R134:R135"/>
    <mergeCell ref="Q134:Q135"/>
    <mergeCell ref="P134:P135"/>
    <mergeCell ref="O134:O135"/>
    <mergeCell ref="W134:W135"/>
    <mergeCell ref="R115:R116"/>
    <mergeCell ref="Q115:Q116"/>
    <mergeCell ref="P115:P116"/>
    <mergeCell ref="O115:O116"/>
    <mergeCell ref="W115:W116"/>
    <mergeCell ref="W87:W88"/>
    <mergeCell ref="X87:X88"/>
    <mergeCell ref="Y87:Y88"/>
    <mergeCell ref="T115:T116"/>
    <mergeCell ref="U115:U116"/>
    <mergeCell ref="X115:X116"/>
    <mergeCell ref="Y115:Y116"/>
    <mergeCell ref="T87:T88"/>
    <mergeCell ref="U87:U88"/>
    <mergeCell ref="R87:R88"/>
    <mergeCell ref="Q87:Q88"/>
    <mergeCell ref="P87:P88"/>
    <mergeCell ref="R72:R73"/>
    <mergeCell ref="Q72:Q73"/>
    <mergeCell ref="O72:O73"/>
    <mergeCell ref="P72:P73"/>
    <mergeCell ref="W72:W73"/>
    <mergeCell ref="W60:W61"/>
    <mergeCell ref="X60:X61"/>
    <mergeCell ref="Y60:Y61"/>
    <mergeCell ref="T72:T73"/>
    <mergeCell ref="U72:U73"/>
    <mergeCell ref="X72:X73"/>
    <mergeCell ref="Y72:Y73"/>
    <mergeCell ref="R37:R38"/>
    <mergeCell ref="Q37:Q38"/>
    <mergeCell ref="O37:O38"/>
    <mergeCell ref="P37:P38"/>
    <mergeCell ref="U60:U61"/>
    <mergeCell ref="T60:T61"/>
    <mergeCell ref="R60:R61"/>
    <mergeCell ref="Q60:Q61"/>
    <mergeCell ref="O60:O61"/>
    <mergeCell ref="P60:P61"/>
    <mergeCell ref="W3:Y3"/>
    <mergeCell ref="W4:X4"/>
    <mergeCell ref="Y4:Y5"/>
    <mergeCell ref="Y37:Y38"/>
    <mergeCell ref="W37:W38"/>
    <mergeCell ref="X37:X38"/>
    <mergeCell ref="A36:D36"/>
    <mergeCell ref="A37:D37"/>
    <mergeCell ref="E37:F37"/>
    <mergeCell ref="G37:H37"/>
    <mergeCell ref="I37:J37"/>
    <mergeCell ref="K37:L37"/>
    <mergeCell ref="M37:N37"/>
    <mergeCell ref="E4:F4"/>
    <mergeCell ref="G4:H4"/>
    <mergeCell ref="I4:J4"/>
    <mergeCell ref="K4:L4"/>
    <mergeCell ref="M4:N4"/>
    <mergeCell ref="A3:D4"/>
    <mergeCell ref="A59:D59"/>
    <mergeCell ref="A60:D60"/>
    <mergeCell ref="E60:F60"/>
    <mergeCell ref="G60:H60"/>
    <mergeCell ref="I60:J60"/>
    <mergeCell ref="M60:N60"/>
    <mergeCell ref="A71:D71"/>
    <mergeCell ref="A72:D72"/>
    <mergeCell ref="E72:F72"/>
    <mergeCell ref="G72:H72"/>
    <mergeCell ref="I72:J72"/>
    <mergeCell ref="K72:L72"/>
    <mergeCell ref="M72:N72"/>
    <mergeCell ref="K60:L60"/>
    <mergeCell ref="A86:D86"/>
    <mergeCell ref="A87:D87"/>
    <mergeCell ref="E87:F87"/>
    <mergeCell ref="G87:H87"/>
    <mergeCell ref="I87:J87"/>
    <mergeCell ref="M87:N87"/>
    <mergeCell ref="A114:D114"/>
    <mergeCell ref="A115:D115"/>
    <mergeCell ref="E115:F115"/>
    <mergeCell ref="G115:H115"/>
    <mergeCell ref="I115:J115"/>
    <mergeCell ref="K115:L115"/>
    <mergeCell ref="M115:N115"/>
    <mergeCell ref="K87:L87"/>
    <mergeCell ref="O87:O88"/>
    <mergeCell ref="A133:D133"/>
    <mergeCell ref="A134:D134"/>
    <mergeCell ref="E134:F134"/>
    <mergeCell ref="G134:H134"/>
    <mergeCell ref="I134:J134"/>
    <mergeCell ref="M134:N134"/>
    <mergeCell ref="A164:D164"/>
    <mergeCell ref="A165:D165"/>
    <mergeCell ref="E165:F165"/>
    <mergeCell ref="G165:H165"/>
    <mergeCell ref="I165:J165"/>
    <mergeCell ref="K165:L165"/>
    <mergeCell ref="M165:N165"/>
    <mergeCell ref="K134:L134"/>
    <mergeCell ref="V72:V73"/>
    <mergeCell ref="V87:V88"/>
    <mergeCell ref="A208:D208"/>
    <mergeCell ref="Q4:R4"/>
    <mergeCell ref="Q3:S3"/>
    <mergeCell ref="S4:S5"/>
    <mergeCell ref="S37:S38"/>
    <mergeCell ref="S60:S61"/>
    <mergeCell ref="S72:S73"/>
    <mergeCell ref="S87:S88"/>
    <mergeCell ref="A202:D202"/>
    <mergeCell ref="A203:D203"/>
    <mergeCell ref="A204:D204"/>
    <mergeCell ref="A205:D205"/>
    <mergeCell ref="A206:D206"/>
    <mergeCell ref="A207:D207"/>
    <mergeCell ref="T3:V3"/>
    <mergeCell ref="T4:U4"/>
    <mergeCell ref="V4:V5"/>
    <mergeCell ref="V37:V38"/>
    <mergeCell ref="V60:V61"/>
    <mergeCell ref="U37:U38"/>
    <mergeCell ref="T37:T38"/>
    <mergeCell ref="V115:V116"/>
    <mergeCell ref="V134:V135"/>
    <mergeCell ref="V165:V166"/>
    <mergeCell ref="S115:S116"/>
    <mergeCell ref="S134:S135"/>
    <mergeCell ref="S165:S166"/>
    <mergeCell ref="T134:T135"/>
    <mergeCell ref="U134:U135"/>
  </mergeCells>
  <pageMargins left="0.70866141732283472" right="0.70866141732283472" top="0.74803149606299213" bottom="0.74803149606299213" header="0.31496062992125984" footer="0.31496062992125984"/>
  <pageSetup scale="55"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EVALUACION S.A M CUANTIA 069-15</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Yohana Homez</dc:creator>
  <cp:lastModifiedBy>Yohana Homez</cp:lastModifiedBy>
  <dcterms:created xsi:type="dcterms:W3CDTF">2015-10-27T21:56:24Z</dcterms:created>
  <dcterms:modified xsi:type="dcterms:W3CDTF">2015-10-28T20:54:39Z</dcterms:modified>
</cp:coreProperties>
</file>