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diana.pardo\Desktop\EJECUCION CONTRACTUAL\INFORMES PERIODICOS\COMUNICACIONES Y TRASPARENCIA\INFORME 31-03-2023\"/>
    </mc:Choice>
  </mc:AlternateContent>
  <bookViews>
    <workbookView xWindow="0" yWindow="0" windowWidth="14505" windowHeight="11250"/>
  </bookViews>
  <sheets>
    <sheet name="VIGENCIA 2018" sheetId="11" r:id="rId1"/>
  </sheets>
  <definedNames>
    <definedName name="_xlnm._FilterDatabase" localSheetId="0" hidden="1">'VIGENCIA 2018'!$B$2:$AE$8</definedName>
  </definedNames>
  <calcPr calcId="162913"/>
</workbook>
</file>

<file path=xl/calcChain.xml><?xml version="1.0" encoding="utf-8"?>
<calcChain xmlns="http://schemas.openxmlformats.org/spreadsheetml/2006/main">
  <c r="T6" i="11" l="1"/>
  <c r="S8" i="11" l="1"/>
  <c r="U8" i="11" s="1"/>
  <c r="W8" i="11" s="1"/>
  <c r="S7" i="11"/>
  <c r="U7" i="11" s="1"/>
  <c r="W7" i="11" s="1"/>
  <c r="Q6" i="11"/>
  <c r="P6" i="11"/>
  <c r="S5" i="11"/>
  <c r="U5" i="11" s="1"/>
  <c r="W5" i="11" s="1"/>
  <c r="P4" i="11"/>
  <c r="S4" i="11" s="1"/>
  <c r="U4" i="11" s="1"/>
  <c r="W4" i="11" s="1"/>
  <c r="P3" i="11"/>
  <c r="S3" i="11" s="1"/>
  <c r="U3" i="11" s="1"/>
  <c r="W3" i="11" s="1"/>
  <c r="S6" i="11" l="1"/>
  <c r="U6" i="11" s="1"/>
  <c r="W6" i="11" s="1"/>
</calcChain>
</file>

<file path=xl/sharedStrings.xml><?xml version="1.0" encoding="utf-8"?>
<sst xmlns="http://schemas.openxmlformats.org/spreadsheetml/2006/main" count="114" uniqueCount="90">
  <si>
    <t>SUB APO</t>
  </si>
  <si>
    <t>SUB ADM</t>
  </si>
  <si>
    <t>LP</t>
  </si>
  <si>
    <t>N° PROCESO</t>
  </si>
  <si>
    <t>TIPO DE CONTRATO</t>
  </si>
  <si>
    <t>URL</t>
  </si>
  <si>
    <t>N° CONTRATO</t>
  </si>
  <si>
    <t>CONTRATISTA</t>
  </si>
  <si>
    <t>OBJETO</t>
  </si>
  <si>
    <t>FECHA DE FIRMA  CONTRATO INICIAL</t>
  </si>
  <si>
    <t>PLAZO DE EJECUCION
INICIAL</t>
  </si>
  <si>
    <t>PLAZO DE EJECUCION
FINAL</t>
  </si>
  <si>
    <t>VALOR VIGENCIA 2018</t>
  </si>
  <si>
    <t>VALOR VIGENCIA 2019</t>
  </si>
  <si>
    <t>VALOR VIGENCIA 2020</t>
  </si>
  <si>
    <t>VALOR VIGENCIA 2021</t>
  </si>
  <si>
    <t>VALOR VIGENCIA 2022</t>
  </si>
  <si>
    <t>VALOR TOTAL CON VIGENCIAS</t>
  </si>
  <si>
    <t>VALOR ADICION</t>
  </si>
  <si>
    <t>VALOR TOTAL MAS ADICIONES</t>
  </si>
  <si>
    <t>VALOR REDUCCION</t>
  </si>
  <si>
    <t>VALOR TOTAL REAL DEL CONTRATO (+ ADICIONES-REDUCCIONES)</t>
  </si>
  <si>
    <t>SUPERVISOR</t>
  </si>
  <si>
    <t>ORDENADOR DEL GASTO</t>
  </si>
  <si>
    <t xml:space="preserve">NOMBRE DEL REPRESENTANTE LEGAL </t>
  </si>
  <si>
    <t>NIT</t>
  </si>
  <si>
    <t>DIRECCIÓN</t>
  </si>
  <si>
    <t>TELEFONO</t>
  </si>
  <si>
    <t>CORREO ELECTRONICO</t>
  </si>
  <si>
    <t>CIUDAD</t>
  </si>
  <si>
    <t>BRIGADIER GENERAL CLARA ESPERANZA GALVIS</t>
  </si>
  <si>
    <t>N/A</t>
  </si>
  <si>
    <t>BOGOTA</t>
  </si>
  <si>
    <t>RAUL ARMANDO MEDINA VALENZUELA</t>
  </si>
  <si>
    <t>SUMINISTRO</t>
  </si>
  <si>
    <t xml:space="preserve"> 022-2018</t>
  </si>
  <si>
    <t xml:space="preserve"> 014-2018</t>
  </si>
  <si>
    <t xml:space="preserve">ARRENDAMIENTO </t>
  </si>
  <si>
    <t>ARRENDAMIENTO</t>
  </si>
  <si>
    <t xml:space="preserve"> 035-2018</t>
  </si>
  <si>
    <t>3M COLOMBIA S.A</t>
  </si>
  <si>
    <t>860,002,693-3</t>
  </si>
  <si>
    <t>4161666</t>
  </si>
  <si>
    <t>rcuello@mmm.com</t>
  </si>
  <si>
    <t>LIFE SUMINISTROS MEDICOS S.A.S</t>
  </si>
  <si>
    <t>900,240,177-9</t>
  </si>
  <si>
    <t xml:space="preserve">CALLE 84 # 50-10 LOCAL 206 A </t>
  </si>
  <si>
    <t>GEMEDCO</t>
  </si>
  <si>
    <t>860,527,377-4</t>
  </si>
  <si>
    <t>contratacion@gemedco.com</t>
  </si>
  <si>
    <t>https://community.secop.gov.co/Public/Tendering/OpportunityDetail/Index?noticeUID=CO1.NTC.566422&amp;isFromPublicArea=True&amp;isModal=true&amp;asPopupView=true</t>
  </si>
  <si>
    <t>SUMINITRO DE ELEMENTOS DE CURACION DESTINADOS A LA ATENCION DE PACIENTES DEL HOSPITAL MILITAR CENTRAL</t>
  </si>
  <si>
    <t>JEFE MARTHA ROMERO</t>
  </si>
  <si>
    <t>1371-2018</t>
  </si>
  <si>
    <t>GUSTAVO ADOLFO PRADA</t>
  </si>
  <si>
    <t>3568417</t>
  </si>
  <si>
    <t>gcmaria@lifesumimed.com</t>
  </si>
  <si>
    <t>1374-2018</t>
  </si>
  <si>
    <t>VALERIA FRIGERI MORALES</t>
  </si>
  <si>
    <t>AV EL DORADO # 78 A -93</t>
  </si>
  <si>
    <t xml:space="preserve"> 17-2018</t>
  </si>
  <si>
    <t>1404-2018</t>
  </si>
  <si>
    <t>ARRENDAMIENTO DE UN EQUIPO SPEC-CT PARA EL SERVICIO DE RADIOLOGIA DEL HOSPITAL MILITAR CENTRAL</t>
  </si>
  <si>
    <t xml:space="preserve">LUZ STELLA GOMEZ </t>
  </si>
  <si>
    <t>CALLE 103 # 15-10</t>
  </si>
  <si>
    <t>6111288</t>
  </si>
  <si>
    <t>https://community.secop.gov.co/Public/Tendering/OpportunityDetail/Index?noticeUID=CO1.NTC.533495&amp;isFromPublicArea=True&amp;isModal=true&amp;asPopupView=true</t>
  </si>
  <si>
    <t>1413-2018</t>
  </si>
  <si>
    <t>UNION TEMPORAL MEDFEM 22</t>
  </si>
  <si>
    <t>ADQUISCICION, DISPENSACION, SUMINISTRO, DISTRIBUCION Y CONTROL DE MEDICAMENTOS A TRAVEZ DE UN OPERADOR LOGISTICO PARA LOS USUARIOS DEL HOSPITAL MILITAR CENTRAL BAJO LA MODALIDAD DE MONTO AGOTABLE</t>
  </si>
  <si>
    <t>SANDRA CELIS - MARIO MENA BEJARANO - LIESEL RAMIREZ</t>
  </si>
  <si>
    <t>EMILIO JOSE ALANDETE</t>
  </si>
  <si>
    <t>901,241,016-1</t>
  </si>
  <si>
    <t>CALLE 64 G  # 88 A - 88</t>
  </si>
  <si>
    <t>7422299</t>
  </si>
  <si>
    <t>ealandete@gmail.com</t>
  </si>
  <si>
    <t>1426-2018</t>
  </si>
  <si>
    <t>RAMON BUENO</t>
  </si>
  <si>
    <t>https://community.secop.gov.co/Public/Tendering/OpportunityDetail/Index?noticeUID=CO1.NTC.583047&amp;isFromPublicArea=True&amp;isModal=true&amp;asPopupView=true</t>
  </si>
  <si>
    <t>1480-2018</t>
  </si>
  <si>
    <t>SERVIDIAGNOSTICS S.A.S</t>
  </si>
  <si>
    <t>ARRENDAMIENTO DE UN SISTEMA DE INFORMACION PAC-RISK QUE INCKUYA INTALACION MANTENIMIENTO PREVENTIVO CORRECTIVO Y SOPORTE TECNICO</t>
  </si>
  <si>
    <t>VILLERLANDY ROMERO</t>
  </si>
  <si>
    <t>EDWIN CUBIDES NIÑO</t>
  </si>
  <si>
    <t>900,545,507-6</t>
  </si>
  <si>
    <t>CALLE 25 F # 85 C -57 OFICINA 201</t>
  </si>
  <si>
    <t>4326882</t>
  </si>
  <si>
    <t>servidiagnostics@gmail.com</t>
  </si>
  <si>
    <t>CAROLINA MORENO MALDONADO</t>
  </si>
  <si>
    <t xml:space="preserve">ARRENDAMIENTO  DE AREAS FISICAS PARA LAS UNIDADES DE FARMACIA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</si>
</sst>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_-&quot;$&quot;* #,##0.00_-;\-&quot;$&quot;* #,##0.00_-;_-&quot;$&quot;* &quot;-&quot;??_-;_-@_-"/>
    <numFmt numFmtId="168" formatCode="_-&quot;$&quot;* #,##0_-;\-&quot;$&quot;* #,##0_-;_-&quot;$&quot;* &quot;-&quot;_-;_-@_-"/>
    <numFmt numFmtId="169" formatCode="&quot;$&quot;\ #,##0"/>
    <numFmt numFmtId="171" formatCode="dd/mm/yyyy;@"/>
  </numFmts>
  <fonts count="9">
    <font>
      <sz val="11"/>
      <color theme="1"/>
      <name val="Calibri"/>
      <charset val="134"/>
      <scheme val="minor"/>
    </font>
    <font>
      <sz val="11"/>
      <color theme="1"/>
      <name val="Calibri"/>
      <family val="2"/>
      <scheme val="minor"/>
    </font>
    <font>
      <u/>
      <sz val="5.5"/>
      <color theme="10"/>
      <name val="Calibri"/>
      <family val="2"/>
    </font>
    <font>
      <sz val="10"/>
      <name val="Arial"/>
      <family val="2"/>
    </font>
    <font>
      <b/>
      <sz val="9"/>
      <name val="Arial Narrow"/>
      <family val="2"/>
    </font>
    <font>
      <b/>
      <sz val="9"/>
      <color theme="1"/>
      <name val="Arial Narrow"/>
      <family val="2"/>
    </font>
    <font>
      <sz val="9"/>
      <color theme="1"/>
      <name val="Arial Narrow"/>
      <family val="2"/>
    </font>
    <font>
      <u/>
      <sz val="9"/>
      <color theme="10"/>
      <name val="Arial Narrow"/>
      <family val="2"/>
    </font>
    <font>
      <b/>
      <sz val="9"/>
      <color rgb="FFFF0000"/>
      <name val="Arial Narrow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</borders>
  <cellStyleXfs count="4">
    <xf numFmtId="0" fontId="0" fillId="0" borderId="0"/>
    <xf numFmtId="164" fontId="1" fillId="0" borderId="0" applyFont="0" applyFill="0" applyBorder="0" applyAlignment="0" applyProtection="0"/>
    <xf numFmtId="0" fontId="2" fillId="0" borderId="0" applyNumberFormat="0" applyFill="0" applyBorder="0" applyAlignment="0" applyProtection="0">
      <alignment vertical="top"/>
      <protection locked="0"/>
    </xf>
    <xf numFmtId="0" fontId="3" fillId="0" borderId="0"/>
  </cellStyleXfs>
  <cellXfs count="27">
    <xf numFmtId="0" fontId="0" fillId="0" borderId="0" xfId="0"/>
    <xf numFmtId="49" fontId="4" fillId="2" borderId="3" xfId="0" applyNumberFormat="1" applyFont="1" applyFill="1" applyBorder="1" applyAlignment="1">
      <alignment horizontal="center" vertical="center" wrapText="1"/>
    </xf>
    <xf numFmtId="49" fontId="4" fillId="2" borderId="4" xfId="0" applyNumberFormat="1" applyFont="1" applyFill="1" applyBorder="1" applyAlignment="1">
      <alignment horizontal="center" vertical="center" wrapText="1"/>
    </xf>
    <xf numFmtId="49" fontId="4" fillId="3" borderId="0" xfId="0" applyNumberFormat="1" applyFont="1" applyFill="1" applyBorder="1" applyAlignment="1">
      <alignment horizontal="center" vertical="center" wrapText="1"/>
    </xf>
    <xf numFmtId="49" fontId="4" fillId="2" borderId="5" xfId="0" applyNumberFormat="1" applyFont="1" applyFill="1" applyBorder="1" applyAlignment="1">
      <alignment horizontal="center" vertical="center" wrapText="1"/>
    </xf>
    <xf numFmtId="1" fontId="5" fillId="2" borderId="1" xfId="0" applyNumberFormat="1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2" xfId="2" applyFont="1" applyBorder="1" applyAlignment="1" applyProtection="1">
      <alignment vertical="center" wrapText="1"/>
    </xf>
    <xf numFmtId="168" fontId="6" fillId="3" borderId="1" xfId="1" applyNumberFormat="1" applyFont="1" applyFill="1" applyBorder="1" applyAlignment="1">
      <alignment horizontal="center" vertical="center"/>
    </xf>
    <xf numFmtId="169" fontId="6" fillId="3" borderId="1" xfId="1" applyNumberFormat="1" applyFont="1" applyFill="1" applyBorder="1" applyAlignment="1">
      <alignment horizontal="center" vertical="center"/>
    </xf>
    <xf numFmtId="168" fontId="8" fillId="3" borderId="1" xfId="1" applyNumberFormat="1" applyFont="1" applyFill="1" applyBorder="1" applyAlignment="1">
      <alignment horizontal="center" vertical="center"/>
    </xf>
    <xf numFmtId="14" fontId="6" fillId="0" borderId="1" xfId="0" applyNumberFormat="1" applyFont="1" applyBorder="1" applyAlignment="1">
      <alignment horizontal="center" vertical="center" wrapText="1"/>
    </xf>
    <xf numFmtId="14" fontId="6" fillId="0" borderId="2" xfId="0" applyNumberFormat="1" applyFont="1" applyBorder="1" applyAlignment="1">
      <alignment horizontal="center" vertical="center" wrapText="1"/>
    </xf>
    <xf numFmtId="0" fontId="6" fillId="3" borderId="0" xfId="0" applyFont="1" applyFill="1" applyBorder="1"/>
    <xf numFmtId="0" fontId="6" fillId="0" borderId="0" xfId="0" applyFont="1"/>
    <xf numFmtId="49" fontId="5" fillId="3" borderId="2" xfId="0" applyNumberFormat="1" applyFont="1" applyFill="1" applyBorder="1" applyAlignment="1">
      <alignment horizontal="center" vertical="center" wrapText="1"/>
    </xf>
    <xf numFmtId="171" fontId="6" fillId="2" borderId="2" xfId="0" applyNumberFormat="1" applyFont="1" applyFill="1" applyBorder="1" applyAlignment="1">
      <alignment horizontal="center" vertical="center" wrapText="1"/>
    </xf>
    <xf numFmtId="14" fontId="6" fillId="2" borderId="2" xfId="0" applyNumberFormat="1" applyFont="1" applyFill="1" applyBorder="1" applyAlignment="1">
      <alignment horizontal="center" vertical="center" wrapText="1"/>
    </xf>
    <xf numFmtId="169" fontId="6" fillId="3" borderId="2" xfId="0" applyNumberFormat="1" applyFont="1" applyFill="1" applyBorder="1" applyAlignment="1">
      <alignment horizontal="center" vertical="center" wrapText="1"/>
    </xf>
    <xf numFmtId="49" fontId="6" fillId="3" borderId="2" xfId="0" applyNumberFormat="1" applyFont="1" applyFill="1" applyBorder="1" applyAlignment="1">
      <alignment horizontal="center" vertical="center" wrapText="1"/>
    </xf>
    <xf numFmtId="49" fontId="7" fillId="3" borderId="2" xfId="2" applyNumberFormat="1" applyFont="1" applyFill="1" applyBorder="1" applyAlignment="1" applyProtection="1">
      <alignment horizontal="center" vertical="center" wrapText="1"/>
    </xf>
    <xf numFmtId="0" fontId="5" fillId="3" borderId="2" xfId="0" applyNumberFormat="1" applyFont="1" applyFill="1" applyBorder="1" applyAlignment="1">
      <alignment horizontal="center" vertical="center" wrapText="1"/>
    </xf>
    <xf numFmtId="169" fontId="6" fillId="3" borderId="2" xfId="1" applyNumberFormat="1" applyFont="1" applyFill="1" applyBorder="1" applyAlignment="1">
      <alignment horizontal="center" vertical="center"/>
    </xf>
    <xf numFmtId="49" fontId="6" fillId="3" borderId="2" xfId="0" applyNumberFormat="1" applyFont="1" applyFill="1" applyBorder="1" applyAlignment="1">
      <alignment horizontal="justify" vertical="center" wrapText="1"/>
    </xf>
    <xf numFmtId="49" fontId="6" fillId="3" borderId="2" xfId="0" applyNumberFormat="1" applyFont="1" applyFill="1" applyBorder="1" applyAlignment="1">
      <alignment vertical="center" wrapText="1"/>
    </xf>
    <xf numFmtId="169" fontId="8" fillId="3" borderId="2" xfId="1" applyNumberFormat="1" applyFont="1" applyFill="1" applyBorder="1" applyAlignment="1">
      <alignment horizontal="center" vertical="center"/>
    </xf>
    <xf numFmtId="49" fontId="4" fillId="3" borderId="3" xfId="0" applyNumberFormat="1" applyFont="1" applyFill="1" applyBorder="1" applyAlignment="1">
      <alignment horizontal="center" vertical="center" wrapText="1"/>
    </xf>
  </cellXfs>
  <cellStyles count="4">
    <cellStyle name="Hipervínculo" xfId="2" builtinId="8"/>
    <cellStyle name="Moneda" xfId="1" builtinId="4"/>
    <cellStyle name="Normal" xfId="0" builtinId="0"/>
    <cellStyle name="Normal 18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servidiagnostics@gmail.com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mailto:ealandete@gmail.com" TargetMode="External"/><Relationship Id="rId1" Type="http://schemas.openxmlformats.org/officeDocument/2006/relationships/hyperlink" Target="mailto:gcmaria@lifesumimed.com" TargetMode="External"/><Relationship Id="rId6" Type="http://schemas.openxmlformats.org/officeDocument/2006/relationships/hyperlink" Target="mailto:ealandete@gmail.com" TargetMode="External"/><Relationship Id="rId5" Type="http://schemas.openxmlformats.org/officeDocument/2006/relationships/hyperlink" Target="mailto:contratacion@gemedco.com" TargetMode="External"/><Relationship Id="rId4" Type="http://schemas.openxmlformats.org/officeDocument/2006/relationships/hyperlink" Target="mailto:rcuello@mmm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U8"/>
  <sheetViews>
    <sheetView tabSelected="1" zoomScale="95" zoomScaleNormal="95" workbookViewId="0">
      <pane xSplit="8" ySplit="2" topLeftCell="W3" activePane="bottomRight" state="frozen"/>
      <selection pane="topRight"/>
      <selection pane="bottomLeft"/>
      <selection pane="bottomRight" activeCell="X4" sqref="X4"/>
    </sheetView>
  </sheetViews>
  <sheetFormatPr baseColWidth="10" defaultColWidth="11.42578125" defaultRowHeight="13.5"/>
  <cols>
    <col min="1" max="1" width="1.140625" style="14" customWidth="1"/>
    <col min="2" max="3" width="4.5703125" style="14" customWidth="1"/>
    <col min="4" max="4" width="4.85546875" style="14" customWidth="1"/>
    <col min="5" max="5" width="12.85546875" style="14" customWidth="1"/>
    <col min="6" max="6" width="14.85546875" style="14" customWidth="1"/>
    <col min="7" max="7" width="27.140625" style="14" customWidth="1"/>
    <col min="8" max="8" width="13.7109375" style="14" customWidth="1"/>
    <col min="9" max="9" width="26.140625" style="14" customWidth="1"/>
    <col min="10" max="10" width="44.7109375" style="14" customWidth="1"/>
    <col min="11" max="12" width="13.5703125" style="14" customWidth="1"/>
    <col min="13" max="13" width="13" style="14" customWidth="1"/>
    <col min="14" max="14" width="15.7109375" style="14" customWidth="1"/>
    <col min="15" max="15" width="15.28515625" style="14" customWidth="1"/>
    <col min="16" max="16" width="15.140625" style="14" customWidth="1"/>
    <col min="17" max="17" width="14.140625" style="14" customWidth="1"/>
    <col min="18" max="18" width="14.7109375" style="14" customWidth="1"/>
    <col min="19" max="19" width="15.7109375" style="14" customWidth="1"/>
    <col min="20" max="20" width="15.28515625" style="14" customWidth="1"/>
    <col min="21" max="21" width="15.7109375" style="14" customWidth="1"/>
    <col min="22" max="22" width="14.28515625" style="14" customWidth="1"/>
    <col min="23" max="23" width="15.7109375" style="14" customWidth="1"/>
    <col min="24" max="24" width="25" style="14" customWidth="1"/>
    <col min="25" max="25" width="19.140625" style="14" customWidth="1"/>
    <col min="26" max="26" width="25.42578125" style="14" customWidth="1"/>
    <col min="27" max="27" width="16.28515625" style="14" customWidth="1"/>
    <col min="28" max="28" width="22" style="14" customWidth="1"/>
    <col min="29" max="29" width="18.140625" style="14" customWidth="1"/>
    <col min="30" max="30" width="22.5703125" style="14" customWidth="1"/>
    <col min="31" max="31" width="16.5703125" style="14" customWidth="1"/>
    <col min="32" max="410" width="11.42578125" style="13"/>
    <col min="411" max="16384" width="11.42578125" style="14"/>
  </cols>
  <sheetData>
    <row r="1" spans="1:411" ht="5.25" customHeight="1"/>
    <row r="2" spans="1:411" s="1" customFormat="1" ht="127.5" customHeight="1">
      <c r="A2" s="26"/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7</v>
      </c>
      <c r="J2" s="1" t="s">
        <v>8</v>
      </c>
      <c r="K2" s="1" t="s">
        <v>9</v>
      </c>
      <c r="L2" s="1" t="s">
        <v>10</v>
      </c>
      <c r="M2" s="1" t="s">
        <v>11</v>
      </c>
      <c r="N2" s="1" t="s">
        <v>12</v>
      </c>
      <c r="O2" s="1" t="s">
        <v>13</v>
      </c>
      <c r="P2" s="1" t="s">
        <v>14</v>
      </c>
      <c r="Q2" s="1" t="s">
        <v>15</v>
      </c>
      <c r="R2" s="1" t="s">
        <v>16</v>
      </c>
      <c r="S2" s="1" t="s">
        <v>17</v>
      </c>
      <c r="T2" s="1" t="s">
        <v>18</v>
      </c>
      <c r="U2" s="1" t="s">
        <v>19</v>
      </c>
      <c r="V2" s="1" t="s">
        <v>20</v>
      </c>
      <c r="W2" s="1" t="s">
        <v>21</v>
      </c>
      <c r="X2" s="1" t="s">
        <v>22</v>
      </c>
      <c r="Y2" s="1" t="s">
        <v>23</v>
      </c>
      <c r="Z2" s="1" t="s">
        <v>24</v>
      </c>
      <c r="AA2" s="1" t="s">
        <v>25</v>
      </c>
      <c r="AB2" s="1" t="s">
        <v>26</v>
      </c>
      <c r="AC2" s="1" t="s">
        <v>27</v>
      </c>
      <c r="AD2" s="1" t="s">
        <v>28</v>
      </c>
      <c r="AE2" s="2" t="s">
        <v>29</v>
      </c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  <c r="CT2" s="3"/>
      <c r="CU2" s="3"/>
      <c r="CV2" s="3"/>
      <c r="CW2" s="3"/>
      <c r="CX2" s="3"/>
      <c r="CY2" s="3"/>
      <c r="CZ2" s="3"/>
      <c r="DA2" s="3"/>
      <c r="DB2" s="3"/>
      <c r="DC2" s="3"/>
      <c r="DD2" s="3"/>
      <c r="DE2" s="3"/>
      <c r="DF2" s="3"/>
      <c r="DG2" s="3"/>
      <c r="DH2" s="3"/>
      <c r="DI2" s="3"/>
      <c r="DJ2" s="3"/>
      <c r="DK2" s="3"/>
      <c r="DL2" s="3"/>
      <c r="DM2" s="3"/>
      <c r="DN2" s="3"/>
      <c r="DO2" s="3"/>
      <c r="DP2" s="3"/>
      <c r="DQ2" s="3"/>
      <c r="DR2" s="3"/>
      <c r="DS2" s="3"/>
      <c r="DT2" s="3"/>
      <c r="DU2" s="3"/>
      <c r="DV2" s="3"/>
      <c r="DW2" s="3"/>
      <c r="DX2" s="3"/>
      <c r="DY2" s="3"/>
      <c r="DZ2" s="3"/>
      <c r="EA2" s="3"/>
      <c r="EB2" s="3"/>
      <c r="EC2" s="3"/>
      <c r="ED2" s="3"/>
      <c r="EE2" s="3"/>
      <c r="EF2" s="3"/>
      <c r="EG2" s="3"/>
      <c r="EH2" s="3"/>
      <c r="EI2" s="3"/>
      <c r="EJ2" s="3"/>
      <c r="EK2" s="3"/>
      <c r="EL2" s="3"/>
      <c r="EM2" s="3"/>
      <c r="EN2" s="3"/>
      <c r="EO2" s="3"/>
      <c r="EP2" s="3"/>
      <c r="EQ2" s="3"/>
      <c r="ER2" s="3"/>
      <c r="ES2" s="3"/>
      <c r="ET2" s="3"/>
      <c r="EU2" s="3"/>
      <c r="EV2" s="3"/>
      <c r="EW2" s="3"/>
      <c r="EX2" s="3"/>
      <c r="EY2" s="3"/>
      <c r="EZ2" s="3"/>
      <c r="FA2" s="3"/>
      <c r="FB2" s="3"/>
      <c r="FC2" s="3"/>
      <c r="FD2" s="3"/>
      <c r="FE2" s="3"/>
      <c r="FF2" s="3"/>
      <c r="FG2" s="3"/>
      <c r="FH2" s="3"/>
      <c r="FI2" s="3"/>
      <c r="FJ2" s="3"/>
      <c r="FK2" s="3"/>
      <c r="FL2" s="3"/>
      <c r="FM2" s="3"/>
      <c r="FN2" s="3"/>
      <c r="FO2" s="3"/>
      <c r="FP2" s="3"/>
      <c r="FQ2" s="3"/>
      <c r="FR2" s="3"/>
      <c r="FS2" s="3"/>
      <c r="FT2" s="3"/>
      <c r="FU2" s="3"/>
      <c r="FV2" s="3"/>
      <c r="FW2" s="3"/>
      <c r="FX2" s="3"/>
      <c r="FY2" s="3"/>
      <c r="FZ2" s="3"/>
      <c r="GA2" s="3"/>
      <c r="GB2" s="3"/>
      <c r="GC2" s="3"/>
      <c r="GD2" s="3"/>
      <c r="GE2" s="3"/>
      <c r="GF2" s="3"/>
      <c r="GG2" s="3"/>
      <c r="GH2" s="3"/>
      <c r="GI2" s="3"/>
      <c r="GJ2" s="3"/>
      <c r="GK2" s="3"/>
      <c r="GL2" s="3"/>
      <c r="GM2" s="3"/>
      <c r="GN2" s="3"/>
      <c r="GO2" s="3"/>
      <c r="GP2" s="3"/>
      <c r="GQ2" s="3"/>
      <c r="GR2" s="3"/>
      <c r="GS2" s="3"/>
      <c r="GT2" s="3"/>
      <c r="GU2" s="3"/>
      <c r="GV2" s="3"/>
      <c r="GW2" s="3"/>
      <c r="GX2" s="3"/>
      <c r="GY2" s="3"/>
      <c r="GZ2" s="3"/>
      <c r="HA2" s="3"/>
      <c r="HB2" s="3"/>
      <c r="HC2" s="3"/>
      <c r="HD2" s="3"/>
      <c r="HE2" s="3"/>
      <c r="HF2" s="3"/>
      <c r="HG2" s="3"/>
      <c r="HH2" s="3"/>
      <c r="HI2" s="3"/>
      <c r="HJ2" s="3"/>
      <c r="HK2" s="3"/>
      <c r="HL2" s="3"/>
      <c r="HM2" s="3"/>
      <c r="HN2" s="3"/>
      <c r="HO2" s="3"/>
      <c r="HP2" s="3"/>
      <c r="HQ2" s="3"/>
      <c r="HR2" s="3"/>
      <c r="HS2" s="3"/>
      <c r="HT2" s="3"/>
      <c r="HU2" s="3"/>
      <c r="HV2" s="3"/>
      <c r="HW2" s="3"/>
      <c r="HX2" s="3"/>
      <c r="HY2" s="3"/>
      <c r="HZ2" s="3"/>
      <c r="IA2" s="3"/>
      <c r="IB2" s="3"/>
      <c r="IC2" s="3"/>
      <c r="ID2" s="3"/>
      <c r="IE2" s="3"/>
      <c r="IF2" s="3"/>
      <c r="IG2" s="3"/>
      <c r="IH2" s="3"/>
      <c r="II2" s="3"/>
      <c r="IJ2" s="3"/>
      <c r="IK2" s="3"/>
      <c r="IL2" s="3"/>
      <c r="IM2" s="3"/>
      <c r="IN2" s="3"/>
      <c r="IO2" s="3"/>
      <c r="IP2" s="3"/>
      <c r="IQ2" s="3"/>
      <c r="IR2" s="3"/>
      <c r="IS2" s="3"/>
      <c r="IT2" s="3"/>
      <c r="IU2" s="3"/>
      <c r="IV2" s="3"/>
      <c r="IW2" s="3"/>
      <c r="IX2" s="3"/>
      <c r="IY2" s="3"/>
      <c r="IZ2" s="3"/>
      <c r="JA2" s="3"/>
      <c r="JB2" s="3"/>
      <c r="JC2" s="3"/>
      <c r="JD2" s="3"/>
      <c r="JE2" s="3"/>
      <c r="JF2" s="3"/>
      <c r="JG2" s="3"/>
      <c r="JH2" s="3"/>
      <c r="JI2" s="3"/>
      <c r="JJ2" s="3"/>
      <c r="JK2" s="3"/>
      <c r="JL2" s="3"/>
      <c r="JM2" s="3"/>
      <c r="JN2" s="3"/>
      <c r="JO2" s="3"/>
      <c r="JP2" s="3"/>
      <c r="JQ2" s="3"/>
      <c r="JR2" s="3"/>
      <c r="JS2" s="3"/>
      <c r="JT2" s="3"/>
      <c r="JU2" s="3"/>
      <c r="JV2" s="3"/>
      <c r="JW2" s="3"/>
      <c r="JX2" s="3"/>
      <c r="JY2" s="3"/>
      <c r="JZ2" s="3"/>
      <c r="KA2" s="3"/>
      <c r="KB2" s="3"/>
      <c r="KC2" s="3"/>
      <c r="KD2" s="3"/>
      <c r="KE2" s="3"/>
      <c r="KF2" s="3"/>
      <c r="KG2" s="3"/>
      <c r="KH2" s="3"/>
      <c r="KI2" s="3"/>
      <c r="KJ2" s="3"/>
      <c r="KK2" s="3"/>
      <c r="KL2" s="3"/>
      <c r="KM2" s="3"/>
      <c r="KN2" s="3"/>
      <c r="KO2" s="3"/>
      <c r="KP2" s="3"/>
      <c r="KQ2" s="3"/>
      <c r="KR2" s="3"/>
      <c r="KS2" s="3"/>
      <c r="KT2" s="3"/>
      <c r="KU2" s="3"/>
      <c r="KV2" s="3"/>
      <c r="KW2" s="3"/>
      <c r="KX2" s="3"/>
      <c r="KY2" s="3"/>
      <c r="KZ2" s="3"/>
      <c r="LA2" s="3"/>
      <c r="LB2" s="3"/>
      <c r="LC2" s="3"/>
      <c r="LD2" s="3"/>
      <c r="LE2" s="3"/>
      <c r="LF2" s="3"/>
      <c r="LG2" s="3"/>
      <c r="LH2" s="3"/>
      <c r="LI2" s="3"/>
      <c r="LJ2" s="3"/>
      <c r="LK2" s="3"/>
      <c r="LL2" s="3"/>
      <c r="LM2" s="3"/>
      <c r="LN2" s="3"/>
      <c r="LO2" s="3"/>
      <c r="LP2" s="3"/>
      <c r="LQ2" s="3"/>
      <c r="LR2" s="3"/>
      <c r="LS2" s="3"/>
      <c r="LT2" s="3"/>
      <c r="LU2" s="3"/>
      <c r="LV2" s="3"/>
      <c r="LW2" s="3"/>
      <c r="LX2" s="3"/>
      <c r="LY2" s="3"/>
      <c r="LZ2" s="3"/>
      <c r="MA2" s="3"/>
      <c r="MB2" s="3"/>
      <c r="MC2" s="3"/>
      <c r="MD2" s="3"/>
      <c r="ME2" s="3"/>
      <c r="MF2" s="3"/>
      <c r="MG2" s="3"/>
      <c r="MH2" s="3"/>
      <c r="MI2" s="3"/>
      <c r="MJ2" s="3"/>
      <c r="MK2" s="3"/>
      <c r="ML2" s="3"/>
      <c r="MM2" s="3"/>
      <c r="MN2" s="3"/>
      <c r="MO2" s="3"/>
      <c r="MP2" s="3"/>
      <c r="MQ2" s="3"/>
      <c r="MR2" s="3"/>
      <c r="MS2" s="3"/>
      <c r="MT2" s="3"/>
      <c r="MU2" s="3"/>
      <c r="MV2" s="3"/>
      <c r="MW2" s="3"/>
      <c r="MX2" s="3"/>
      <c r="MY2" s="3"/>
      <c r="MZ2" s="3"/>
      <c r="NA2" s="3"/>
      <c r="NB2" s="3"/>
      <c r="NC2" s="3"/>
      <c r="ND2" s="3"/>
      <c r="NE2" s="3"/>
      <c r="NF2" s="3"/>
      <c r="NG2" s="3"/>
      <c r="NH2" s="3"/>
      <c r="NI2" s="3"/>
      <c r="NJ2" s="3"/>
      <c r="NK2" s="3"/>
      <c r="NL2" s="3"/>
      <c r="NM2" s="3"/>
      <c r="NN2" s="3"/>
      <c r="NO2" s="3"/>
      <c r="NP2" s="3"/>
      <c r="NQ2" s="3"/>
      <c r="NR2" s="3"/>
      <c r="NS2" s="3"/>
      <c r="NT2" s="3"/>
      <c r="NU2" s="3"/>
      <c r="NV2" s="3"/>
      <c r="NW2" s="3"/>
      <c r="NX2" s="3"/>
      <c r="NY2" s="3"/>
      <c r="NZ2" s="3"/>
      <c r="OA2" s="3"/>
      <c r="OB2" s="3"/>
      <c r="OC2" s="3"/>
      <c r="OD2" s="3"/>
      <c r="OE2" s="3"/>
      <c r="OF2" s="3"/>
      <c r="OG2" s="3"/>
      <c r="OH2" s="3"/>
      <c r="OI2" s="3"/>
      <c r="OJ2" s="3"/>
      <c r="OK2" s="3"/>
      <c r="OL2" s="3"/>
      <c r="OM2" s="3"/>
      <c r="ON2" s="3"/>
      <c r="OO2" s="3"/>
      <c r="OP2" s="3"/>
      <c r="OQ2" s="3"/>
      <c r="OR2" s="3"/>
      <c r="OS2" s="3"/>
      <c r="OT2" s="3"/>
      <c r="OU2" s="4"/>
    </row>
    <row r="3" spans="1:411" ht="114.75" customHeight="1">
      <c r="B3" s="5">
        <v>1</v>
      </c>
      <c r="C3" s="5"/>
      <c r="D3" s="21">
        <v>1</v>
      </c>
      <c r="E3" s="6" t="s">
        <v>35</v>
      </c>
      <c r="F3" s="6" t="s">
        <v>34</v>
      </c>
      <c r="G3" s="7" t="s">
        <v>50</v>
      </c>
      <c r="H3" s="15" t="s">
        <v>53</v>
      </c>
      <c r="I3" s="24" t="s">
        <v>44</v>
      </c>
      <c r="J3" s="23" t="s">
        <v>51</v>
      </c>
      <c r="K3" s="16">
        <v>43460</v>
      </c>
      <c r="L3" s="17">
        <v>44773</v>
      </c>
      <c r="M3" s="17">
        <v>45107</v>
      </c>
      <c r="N3" s="18">
        <v>26749102</v>
      </c>
      <c r="O3" s="18">
        <v>502302895</v>
      </c>
      <c r="P3" s="18">
        <f>653235019</f>
        <v>653235019</v>
      </c>
      <c r="Q3" s="18">
        <v>703070526</v>
      </c>
      <c r="R3" s="18">
        <v>208521882</v>
      </c>
      <c r="S3" s="9">
        <f t="shared" ref="S3:S5" si="0">N3+O3+P3+Q3+R3</f>
        <v>2093879424</v>
      </c>
      <c r="T3" s="8">
        <v>0</v>
      </c>
      <c r="U3" s="9">
        <f t="shared" ref="U3:U4" si="1">S3+T3</f>
        <v>2093879424</v>
      </c>
      <c r="V3" s="25">
        <v>653235019</v>
      </c>
      <c r="W3" s="9">
        <f t="shared" ref="W3:W4" si="2">U3-V3</f>
        <v>1440644405</v>
      </c>
      <c r="X3" s="12" t="s">
        <v>52</v>
      </c>
      <c r="Y3" s="12" t="s">
        <v>33</v>
      </c>
      <c r="Z3" s="24" t="s">
        <v>54</v>
      </c>
      <c r="AA3" s="19" t="s">
        <v>45</v>
      </c>
      <c r="AB3" s="19" t="s">
        <v>46</v>
      </c>
      <c r="AC3" s="19" t="s">
        <v>55</v>
      </c>
      <c r="AD3" s="20" t="s">
        <v>56</v>
      </c>
      <c r="AE3" s="19" t="s">
        <v>32</v>
      </c>
    </row>
    <row r="4" spans="1:411" ht="105" customHeight="1">
      <c r="B4" s="5">
        <v>1</v>
      </c>
      <c r="C4" s="5"/>
      <c r="D4" s="21">
        <v>1</v>
      </c>
      <c r="E4" s="6" t="s">
        <v>35</v>
      </c>
      <c r="F4" s="6" t="s">
        <v>34</v>
      </c>
      <c r="G4" s="7" t="s">
        <v>50</v>
      </c>
      <c r="H4" s="15" t="s">
        <v>57</v>
      </c>
      <c r="I4" s="24" t="s">
        <v>40</v>
      </c>
      <c r="J4" s="23" t="s">
        <v>51</v>
      </c>
      <c r="K4" s="16">
        <v>43460</v>
      </c>
      <c r="L4" s="17">
        <v>44773</v>
      </c>
      <c r="M4" s="17">
        <v>45260</v>
      </c>
      <c r="N4" s="18">
        <v>44397157</v>
      </c>
      <c r="O4" s="18">
        <v>638854812</v>
      </c>
      <c r="P4" s="18">
        <f>1082105570</f>
        <v>1082105570</v>
      </c>
      <c r="Q4" s="18">
        <v>1057080083</v>
      </c>
      <c r="R4" s="18">
        <v>736994817</v>
      </c>
      <c r="S4" s="9">
        <f t="shared" si="0"/>
        <v>3559432439</v>
      </c>
      <c r="T4" s="8">
        <v>1000000000</v>
      </c>
      <c r="U4" s="9">
        <f t="shared" si="1"/>
        <v>4559432439</v>
      </c>
      <c r="V4" s="25">
        <v>250000000</v>
      </c>
      <c r="W4" s="9">
        <f t="shared" si="2"/>
        <v>4309432439</v>
      </c>
      <c r="X4" s="12" t="s">
        <v>52</v>
      </c>
      <c r="Y4" s="12" t="s">
        <v>33</v>
      </c>
      <c r="Z4" s="24" t="s">
        <v>58</v>
      </c>
      <c r="AA4" s="19" t="s">
        <v>41</v>
      </c>
      <c r="AB4" s="19" t="s">
        <v>59</v>
      </c>
      <c r="AC4" s="19" t="s">
        <v>42</v>
      </c>
      <c r="AD4" s="20" t="s">
        <v>43</v>
      </c>
      <c r="AE4" s="19" t="s">
        <v>32</v>
      </c>
    </row>
    <row r="5" spans="1:411" ht="84.95" customHeight="1">
      <c r="B5" s="5">
        <v>1</v>
      </c>
      <c r="C5" s="5"/>
      <c r="D5" s="21">
        <v>1</v>
      </c>
      <c r="E5" s="6" t="s">
        <v>60</v>
      </c>
      <c r="F5" s="6" t="s">
        <v>38</v>
      </c>
      <c r="G5" s="7" t="s">
        <v>31</v>
      </c>
      <c r="H5" s="15" t="s">
        <v>61</v>
      </c>
      <c r="I5" s="24" t="s">
        <v>47</v>
      </c>
      <c r="J5" s="23" t="s">
        <v>62</v>
      </c>
      <c r="K5" s="16">
        <v>43462</v>
      </c>
      <c r="L5" s="17">
        <v>44773</v>
      </c>
      <c r="M5" s="17">
        <v>45260</v>
      </c>
      <c r="N5" s="18">
        <v>100000000</v>
      </c>
      <c r="O5" s="18">
        <v>1100000000</v>
      </c>
      <c r="P5" s="18">
        <v>1359600000</v>
      </c>
      <c r="Q5" s="18">
        <v>1400388000</v>
      </c>
      <c r="R5" s="18">
        <v>841399790</v>
      </c>
      <c r="S5" s="9">
        <f t="shared" si="0"/>
        <v>4801387790</v>
      </c>
      <c r="T5" s="8">
        <v>952255116</v>
      </c>
      <c r="U5" s="9">
        <f t="shared" ref="U5:U7" si="3">S5+T5</f>
        <v>5753642906</v>
      </c>
      <c r="V5" s="10">
        <v>0</v>
      </c>
      <c r="W5" s="9">
        <f t="shared" ref="W5:W7" si="4">U5-V5</f>
        <v>5753642906</v>
      </c>
      <c r="X5" s="12" t="s">
        <v>88</v>
      </c>
      <c r="Y5" s="12" t="s">
        <v>33</v>
      </c>
      <c r="Z5" s="24" t="s">
        <v>63</v>
      </c>
      <c r="AA5" s="19" t="s">
        <v>48</v>
      </c>
      <c r="AB5" s="19" t="s">
        <v>64</v>
      </c>
      <c r="AC5" s="19" t="s">
        <v>65</v>
      </c>
      <c r="AD5" s="20" t="s">
        <v>49</v>
      </c>
      <c r="AE5" s="19" t="s">
        <v>32</v>
      </c>
    </row>
    <row r="6" spans="1:411" ht="168.75" customHeight="1">
      <c r="B6" s="5">
        <v>1</v>
      </c>
      <c r="C6" s="5"/>
      <c r="D6" s="21">
        <v>1</v>
      </c>
      <c r="E6" s="6" t="s">
        <v>36</v>
      </c>
      <c r="F6" s="6" t="s">
        <v>34</v>
      </c>
      <c r="G6" s="7" t="s">
        <v>66</v>
      </c>
      <c r="H6" s="15" t="s">
        <v>67</v>
      </c>
      <c r="I6" s="24" t="s">
        <v>68</v>
      </c>
      <c r="J6" s="23" t="s">
        <v>69</v>
      </c>
      <c r="K6" s="16">
        <v>43462</v>
      </c>
      <c r="L6" s="17">
        <v>44742</v>
      </c>
      <c r="M6" s="17">
        <v>45107</v>
      </c>
      <c r="N6" s="18">
        <v>350708924</v>
      </c>
      <c r="O6" s="18">
        <v>44466057823</v>
      </c>
      <c r="P6" s="18">
        <f>25070039596</f>
        <v>25070039596</v>
      </c>
      <c r="Q6" s="18">
        <f>26722140970</f>
        <v>26722140970</v>
      </c>
      <c r="R6" s="18">
        <v>17643590218</v>
      </c>
      <c r="S6" s="9">
        <f t="shared" ref="S6:S7" si="5">N6+O6+P6+Q6+R6</f>
        <v>114252537531</v>
      </c>
      <c r="T6" s="22">
        <f>15769675931+23120000000+11800000000+15000000000+11000000000</f>
        <v>76689675931</v>
      </c>
      <c r="U6" s="9">
        <f t="shared" si="3"/>
        <v>190942213462</v>
      </c>
      <c r="V6" s="10">
        <v>0</v>
      </c>
      <c r="W6" s="9">
        <f t="shared" si="4"/>
        <v>190942213462</v>
      </c>
      <c r="X6" s="12" t="s">
        <v>70</v>
      </c>
      <c r="Y6" s="11" t="s">
        <v>30</v>
      </c>
      <c r="Z6" s="24" t="s">
        <v>71</v>
      </c>
      <c r="AA6" s="19" t="s">
        <v>72</v>
      </c>
      <c r="AB6" s="19" t="s">
        <v>73</v>
      </c>
      <c r="AC6" s="19" t="s">
        <v>74</v>
      </c>
      <c r="AD6" s="20" t="s">
        <v>75</v>
      </c>
      <c r="AE6" s="19" t="s">
        <v>32</v>
      </c>
    </row>
    <row r="7" spans="1:411" ht="84.95" customHeight="1">
      <c r="B7" s="5"/>
      <c r="C7" s="5">
        <v>1</v>
      </c>
      <c r="D7" s="21">
        <v>1</v>
      </c>
      <c r="E7" s="6" t="s">
        <v>36</v>
      </c>
      <c r="F7" s="6" t="s">
        <v>37</v>
      </c>
      <c r="G7" s="7" t="s">
        <v>66</v>
      </c>
      <c r="H7" s="15" t="s">
        <v>76</v>
      </c>
      <c r="I7" s="24" t="s">
        <v>68</v>
      </c>
      <c r="J7" s="23" t="s">
        <v>89</v>
      </c>
      <c r="K7" s="16">
        <v>43462</v>
      </c>
      <c r="L7" s="17">
        <v>44742</v>
      </c>
      <c r="M7" s="17">
        <v>45107</v>
      </c>
      <c r="N7" s="18">
        <v>829121958</v>
      </c>
      <c r="O7" s="8">
        <v>0</v>
      </c>
      <c r="P7" s="8">
        <v>0</v>
      </c>
      <c r="Q7" s="8">
        <v>0</v>
      </c>
      <c r="R7" s="8">
        <v>0</v>
      </c>
      <c r="S7" s="9">
        <f t="shared" si="5"/>
        <v>829121958</v>
      </c>
      <c r="T7" s="8">
        <v>0</v>
      </c>
      <c r="U7" s="9">
        <f t="shared" si="3"/>
        <v>829121958</v>
      </c>
      <c r="V7" s="10">
        <v>0</v>
      </c>
      <c r="W7" s="9">
        <f t="shared" si="4"/>
        <v>829121958</v>
      </c>
      <c r="X7" s="12" t="s">
        <v>77</v>
      </c>
      <c r="Y7" s="11" t="s">
        <v>30</v>
      </c>
      <c r="Z7" s="24" t="s">
        <v>71</v>
      </c>
      <c r="AA7" s="19" t="s">
        <v>72</v>
      </c>
      <c r="AB7" s="19" t="s">
        <v>73</v>
      </c>
      <c r="AC7" s="19" t="s">
        <v>74</v>
      </c>
      <c r="AD7" s="20" t="s">
        <v>75</v>
      </c>
      <c r="AE7" s="19" t="s">
        <v>32</v>
      </c>
    </row>
    <row r="8" spans="1:411" ht="102.75" customHeight="1">
      <c r="B8" s="5">
        <v>1</v>
      </c>
      <c r="C8" s="5"/>
      <c r="D8" s="21">
        <v>1</v>
      </c>
      <c r="E8" s="6" t="s">
        <v>39</v>
      </c>
      <c r="F8" s="24" t="s">
        <v>38</v>
      </c>
      <c r="G8" s="7" t="s">
        <v>78</v>
      </c>
      <c r="H8" s="15" t="s">
        <v>79</v>
      </c>
      <c r="I8" s="24" t="s">
        <v>80</v>
      </c>
      <c r="J8" s="23" t="s">
        <v>81</v>
      </c>
      <c r="K8" s="16">
        <v>43463</v>
      </c>
      <c r="L8" s="17">
        <v>44773</v>
      </c>
      <c r="M8" s="17">
        <v>45245</v>
      </c>
      <c r="N8" s="18">
        <v>34000000</v>
      </c>
      <c r="O8" s="18">
        <v>734112000</v>
      </c>
      <c r="P8" s="18">
        <v>756135360</v>
      </c>
      <c r="Q8" s="18">
        <v>778819420</v>
      </c>
      <c r="R8" s="18">
        <v>467940669</v>
      </c>
      <c r="S8" s="9">
        <f t="shared" ref="S8" si="6">N8+O8+P8+Q8+R8</f>
        <v>2771007449</v>
      </c>
      <c r="T8" s="8">
        <v>622221304</v>
      </c>
      <c r="U8" s="9">
        <f t="shared" ref="U8" si="7">S8+T8</f>
        <v>3393228753</v>
      </c>
      <c r="V8" s="10">
        <v>0</v>
      </c>
      <c r="W8" s="9">
        <f t="shared" ref="W8" si="8">U8-V8</f>
        <v>3393228753</v>
      </c>
      <c r="X8" s="12" t="s">
        <v>82</v>
      </c>
      <c r="Y8" s="11" t="s">
        <v>30</v>
      </c>
      <c r="Z8" s="24" t="s">
        <v>83</v>
      </c>
      <c r="AA8" s="19" t="s">
        <v>84</v>
      </c>
      <c r="AB8" s="19" t="s">
        <v>85</v>
      </c>
      <c r="AC8" s="19" t="s">
        <v>86</v>
      </c>
      <c r="AD8" s="20" t="s">
        <v>87</v>
      </c>
      <c r="AE8" s="19" t="s">
        <v>32</v>
      </c>
    </row>
  </sheetData>
  <autoFilter ref="B2:AE8"/>
  <hyperlinks>
    <hyperlink ref="AD3" r:id="rId1"/>
    <hyperlink ref="AD6" r:id="rId2"/>
    <hyperlink ref="AD8" r:id="rId3"/>
    <hyperlink ref="AD4" r:id="rId4"/>
    <hyperlink ref="AD5" r:id="rId5"/>
    <hyperlink ref="AD7" r:id="rId6"/>
  </hyperlinks>
  <pageMargins left="0.70866141732283505" right="0.70866141732283505" top="0.74803149606299202" bottom="0.74803149606299202" header="0.31496062992126" footer="0.31496062992126"/>
  <pageSetup scale="50" orientation="landscape" verticalDpi="1200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VIGENCIA 2018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Diana Pardo</dc:creator>
  <cp:lastModifiedBy>Diana Pardo</cp:lastModifiedBy>
  <cp:lastPrinted>2019-06-20T18:34:00Z</cp:lastPrinted>
  <dcterms:created xsi:type="dcterms:W3CDTF">2019-01-18T16:11:00Z</dcterms:created>
  <dcterms:modified xsi:type="dcterms:W3CDTF">2023-04-04T14:18:42Z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58D36F353E6C48B19D82C5A05802D681</vt:lpwstr>
  </property>
  <property fmtid="{D5CDD505-2E9C-101B-9397-08002B2CF9AE}" pid="3" name="KSOProductBuildVer">
    <vt:lpwstr>1033-11.2.0.11440</vt:lpwstr>
  </property>
</Properties>
</file>