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wanny.yopasa\Desktop\DIANA\INFORME COMUNICACIÓN Y TRANSPARENCIA\ABRIL 2023\"/>
    </mc:Choice>
  </mc:AlternateContent>
  <bookViews>
    <workbookView xWindow="0" yWindow="0" windowWidth="28800" windowHeight="11835"/>
  </bookViews>
  <sheets>
    <sheet name="VIGENCIA 2019" sheetId="10" r:id="rId1"/>
  </sheets>
  <definedNames>
    <definedName name="_xlnm._FilterDatabase" localSheetId="0" hidden="1">'VIGENCIA 2019'!$B$2:$AF$6</definedName>
  </definedNames>
  <calcPr calcId="152511"/>
</workbook>
</file>

<file path=xl/calcChain.xml><?xml version="1.0" encoding="utf-8"?>
<calcChain xmlns="http://schemas.openxmlformats.org/spreadsheetml/2006/main">
  <c r="T6" i="10" l="1"/>
  <c r="V6" i="10"/>
  <c r="X6" i="10"/>
  <c r="U5" i="10" l="1"/>
  <c r="Q5" i="10" l="1"/>
  <c r="T5" i="10" s="1"/>
  <c r="V5" i="10" s="1"/>
  <c r="X5" i="10" s="1"/>
  <c r="T4" i="10"/>
  <c r="V4" i="10" s="1"/>
  <c r="X4" i="10" s="1"/>
  <c r="T3" i="10"/>
  <c r="V3" i="10" s="1"/>
  <c r="X3" i="10" s="1"/>
</calcChain>
</file>

<file path=xl/sharedStrings.xml><?xml version="1.0" encoding="utf-8"?>
<sst xmlns="http://schemas.openxmlformats.org/spreadsheetml/2006/main" count="88" uniqueCount="76">
  <si>
    <t>SUB APO</t>
  </si>
  <si>
    <t>SUB ADM</t>
  </si>
  <si>
    <t>LP</t>
  </si>
  <si>
    <t>SA</t>
  </si>
  <si>
    <t>N° PROCESO</t>
  </si>
  <si>
    <t>TIPO DE CONTRATO</t>
  </si>
  <si>
    <t>URL</t>
  </si>
  <si>
    <t>N° CONTRATO</t>
  </si>
  <si>
    <t>OBJETO</t>
  </si>
  <si>
    <t>PLAZO DE EJECUCION
FINAL</t>
  </si>
  <si>
    <t>VALOR VIGENCIA 2019</t>
  </si>
  <si>
    <t>VALOR VIGENCIA 2020</t>
  </si>
  <si>
    <t>VALOR VIGENCIA 2021</t>
  </si>
  <si>
    <t>VALOR VIGENCIA 2022</t>
  </si>
  <si>
    <t>VALOR TOTAL CON VIGENCIAS</t>
  </si>
  <si>
    <t>VALOR ADICION</t>
  </si>
  <si>
    <t>VALOR TOTAL MAS ADICIONES</t>
  </si>
  <si>
    <t>VALOR REDUCCION</t>
  </si>
  <si>
    <t>SUPERVISOR</t>
  </si>
  <si>
    <t>ORDENADOR DEL GASTO</t>
  </si>
  <si>
    <t xml:space="preserve">NOMBRE DEL REPRESENTANTE LEGAL </t>
  </si>
  <si>
    <t>NIT</t>
  </si>
  <si>
    <t>DIRECCIÓN</t>
  </si>
  <si>
    <t>TELEFONO</t>
  </si>
  <si>
    <t>CORREO ELECTRONICO</t>
  </si>
  <si>
    <t>CIUDAD</t>
  </si>
  <si>
    <t>PRESTACION DE SERVICIOS PROFESIONALES</t>
  </si>
  <si>
    <t>BOGOTA</t>
  </si>
  <si>
    <t>SUMINISTRO</t>
  </si>
  <si>
    <t>ARRENDAMIENTO</t>
  </si>
  <si>
    <t>ESTEBAN LIZARAZO LIZARAZO</t>
  </si>
  <si>
    <t>7447300</t>
  </si>
  <si>
    <t>QUIMBERLAB S.A</t>
  </si>
  <si>
    <t>contratacion@gemedco.com</t>
  </si>
  <si>
    <t>JEFE MARTHA ROMERO</t>
  </si>
  <si>
    <t>VILLERLANDY ROMERO</t>
  </si>
  <si>
    <t xml:space="preserve">IDENTIFICACION DEL PROCESO EN SECOP II </t>
  </si>
  <si>
    <t xml:space="preserve">CONTRATISTA </t>
  </si>
  <si>
    <t xml:space="preserve">FECHA SUSCRIPCION CONTRATO </t>
  </si>
  <si>
    <t>FECHA INICIO CONTRATO</t>
  </si>
  <si>
    <t>VALOR TOTAL REAL CONTRATO (+ADICIONES-REDUCCIONES)</t>
  </si>
  <si>
    <t xml:space="preserve"> 015-2019</t>
  </si>
  <si>
    <t xml:space="preserve"> 014-2019</t>
  </si>
  <si>
    <t>CESAR AUGUSTO BARRIOS</t>
  </si>
  <si>
    <t>AMAREY NOVA MEDICAL S.A</t>
  </si>
  <si>
    <t>800250382-2</t>
  </si>
  <si>
    <t xml:space="preserve"> 059-2019</t>
  </si>
  <si>
    <t>BYO COLOMBIA SAS</t>
  </si>
  <si>
    <t>PEDRO DI DIO</t>
  </si>
  <si>
    <t>900863463-4</t>
  </si>
  <si>
    <t>TRANSVERSAL 23 NO 93 - 23</t>
  </si>
  <si>
    <t>ZULEMA.YONG@GRUPOAMAREY.COM</t>
  </si>
  <si>
    <t>SA 059 - 2019 HOSMIL (Presentación de oferta)</t>
  </si>
  <si>
    <t>https://community.secop.gov.co/Public/Tendering/ContractNoticePhases/View?PPI=CO1.PPI.4406798&amp;isFromPublicArea=True&amp;isModal=False</t>
  </si>
  <si>
    <t>277-2019</t>
  </si>
  <si>
    <t>PRESTACION DE SERVICIOS PARA LA OPERACION, PRODUCCION DE MEZCLAS Y ACONDICIONAMIENTO DE MEDICAMENTOS PARA EL HOSPITAL MILITAR CENTRAL</t>
  </si>
  <si>
    <t>ELIAS MORA VARGAS - FELIX PALACIOS - NELSON MOSSOS</t>
  </si>
  <si>
    <t>LP 014 - 2019 HOSMIL (Presentación de oferta)</t>
  </si>
  <si>
    <t>https://community.secop.gov.co/Public/Tendering/ContractNoticePhases/View?PPI=CO1.PPI.4389506&amp;isFromPublicArea=True&amp;isModal=False</t>
  </si>
  <si>
    <t>322-2019</t>
  </si>
  <si>
    <t>GEMEDCO S.A</t>
  </si>
  <si>
    <t>EL ARRENDAMIENTO DE UN ACELERADOR LINEAL QUE INCLUYA ADECUACION DE LAS AREAS, INSTALACION, MANTENIMIENTO PREVENTIVO, PREDICTIVO, CORRECTIVO INCLUIDO SOPORTE TECNICO DURANTE LA EJECUCION DEL CONTRATO</t>
  </si>
  <si>
    <t>LUZ STELLA GÓMEZ GÓMEZ</t>
  </si>
  <si>
    <t>860527377-4</t>
  </si>
  <si>
    <t>CALLE 103 NO. 14 A - 43</t>
  </si>
  <si>
    <t>LP 015 - 2019 HOMIL (Presentación de oferta)</t>
  </si>
  <si>
    <t>https://community.secop.gov.co/Public/Tendering/ContractNoticePhases/View?PPI=CO1.PPI.4449228&amp;isFromPublicArea=True&amp;isModal=False</t>
  </si>
  <si>
    <t>388-2019</t>
  </si>
  <si>
    <t>SUMINISTRO DE REACTIVOS E INSUMOS DESTINADOS PARA E LABORATORIO CLINICO DEL HOSPITAL MILITAR CENTRAL</t>
  </si>
  <si>
    <t>VIVIANA ANDREA QUINTANA PEREA</t>
  </si>
  <si>
    <t>800005736-1</t>
  </si>
  <si>
    <t xml:space="preserve">CALLE 67 NO. 5-42 </t>
  </si>
  <si>
    <t>licitaciones@quinberlab.com</t>
  </si>
  <si>
    <t>392-2019</t>
  </si>
  <si>
    <t>CALLE 93 11A-28 OFC 701</t>
  </si>
  <si>
    <t>pierodidio3@gmail.com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</si>
</sst>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&quot;$&quot;* #,##0.00_-;\-&quot;$&quot;* #,##0.00_-;_-&quot;$&quot;* &quot;-&quot;??_-;_-@_-"/>
    <numFmt numFmtId="165" formatCode="yyyy\-mm\-dd;@"/>
    <numFmt numFmtId="166" formatCode="_-&quot;$&quot;* #,##0_-;\-&quot;$&quot;* #,##0_-;_-&quot;$&quot;* &quot;-&quot;_-;_-@_-"/>
    <numFmt numFmtId="167" formatCode="&quot;$&quot;\ #,##0"/>
    <numFmt numFmtId="168" formatCode="d/mm/yyyy;@"/>
  </numFmts>
  <fonts count="1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sz val="9"/>
      <name val="Arial Narrow"/>
      <family val="2"/>
    </font>
    <font>
      <b/>
      <sz val="9"/>
      <color rgb="FFFF0000"/>
      <name val="Arial Narrow"/>
      <family val="2"/>
    </font>
    <font>
      <sz val="9"/>
      <color rgb="FF0074E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7">
    <xf numFmtId="0" fontId="0" fillId="0" borderId="0" xfId="0"/>
    <xf numFmtId="49" fontId="4" fillId="2" borderId="6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2" applyFont="1" applyBorder="1" applyAlignment="1" applyProtection="1">
      <alignment vertical="center" wrapText="1"/>
    </xf>
    <xf numFmtId="0" fontId="8" fillId="3" borderId="4" xfId="0" applyFont="1" applyFill="1" applyBorder="1" applyAlignment="1">
      <alignment vertical="center" wrapText="1"/>
    </xf>
    <xf numFmtId="0" fontId="6" fillId="3" borderId="4" xfId="0" applyFont="1" applyFill="1" applyBorder="1" applyAlignment="1">
      <alignment horizontal="justify" vertical="center" wrapText="1"/>
    </xf>
    <xf numFmtId="167" fontId="6" fillId="3" borderId="1" xfId="0" applyNumberFormat="1" applyFont="1" applyFill="1" applyBorder="1" applyAlignment="1">
      <alignment horizontal="center" vertical="center" wrapText="1"/>
    </xf>
    <xf numFmtId="166" fontId="6" fillId="3" borderId="1" xfId="1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0" xfId="0" applyFont="1" applyFill="1" applyBorder="1"/>
    <xf numFmtId="0" fontId="6" fillId="0" borderId="0" xfId="0" applyFont="1"/>
    <xf numFmtId="49" fontId="6" fillId="3" borderId="4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4" fontId="4" fillId="2" borderId="3" xfId="0" applyNumberFormat="1" applyFont="1" applyFill="1" applyBorder="1" applyAlignment="1">
      <alignment horizontal="center" vertical="center" wrapText="1"/>
    </xf>
    <xf numFmtId="165" fontId="4" fillId="2" borderId="6" xfId="0" applyNumberFormat="1" applyFont="1" applyFill="1" applyBorder="1" applyAlignment="1">
      <alignment horizontal="center" vertical="center" wrapText="1"/>
    </xf>
    <xf numFmtId="167" fontId="5" fillId="2" borderId="6" xfId="1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0" fillId="0" borderId="4" xfId="0" applyFont="1" applyBorder="1" applyAlignment="1">
      <alignment vertical="center" wrapText="1"/>
    </xf>
    <xf numFmtId="165" fontId="6" fillId="2" borderId="1" xfId="0" applyNumberFormat="1" applyFont="1" applyFill="1" applyBorder="1" applyAlignment="1">
      <alignment horizontal="center" vertical="center" wrapText="1"/>
    </xf>
    <xf numFmtId="167" fontId="6" fillId="3" borderId="1" xfId="0" applyNumberFormat="1" applyFont="1" applyFill="1" applyBorder="1" applyAlignment="1">
      <alignment horizontal="center" vertical="center"/>
    </xf>
    <xf numFmtId="164" fontId="6" fillId="3" borderId="1" xfId="1" applyFont="1" applyFill="1" applyBorder="1" applyAlignment="1">
      <alignment horizontal="center" vertical="center"/>
    </xf>
    <xf numFmtId="164" fontId="9" fillId="3" borderId="1" xfId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168" fontId="6" fillId="2" borderId="4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165" fontId="6" fillId="0" borderId="0" xfId="0" applyNumberFormat="1" applyFont="1"/>
    <xf numFmtId="49" fontId="7" fillId="3" borderId="5" xfId="2" applyNumberFormat="1" applyFont="1" applyFill="1" applyBorder="1" applyAlignment="1" applyProtection="1">
      <alignment horizontal="center" vertical="center" wrapText="1"/>
    </xf>
    <xf numFmtId="0" fontId="6" fillId="3" borderId="0" xfId="0" applyFont="1" applyFill="1" applyAlignment="1">
      <alignment horizontal="center"/>
    </xf>
    <xf numFmtId="49" fontId="4" fillId="2" borderId="7" xfId="0" applyNumberFormat="1" applyFont="1" applyFill="1" applyBorder="1" applyAlignment="1">
      <alignment horizontal="center" vertical="center" wrapText="1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1080837</xdr:colOff>
          <xdr:row>6108</xdr:row>
          <xdr:rowOff>60659</xdr:rowOff>
        </xdr:from>
        <xdr:to>
          <xdr:col>26</xdr:col>
          <xdr:colOff>88733</xdr:colOff>
          <xdr:row>6109</xdr:row>
          <xdr:rowOff>109287</xdr:rowOff>
        </xdr:to>
        <xdr:sp macro="" textlink="">
          <xdr:nvSpPr>
            <xdr:cNvPr id="14337" name="Control 1" hidden="1">
              <a:extLst>
                <a:ext uri="{63B3BB69-23CF-44E3-9099-C40C66FF867C}">
                  <a14:compatExt spid="_x0000_s14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ZULEMA.YONG@GRUPOAMAREY.COM" TargetMode="External"/><Relationship Id="rId6" Type="http://schemas.openxmlformats.org/officeDocument/2006/relationships/image" Target="../media/image1.emf"/><Relationship Id="rId5" Type="http://schemas.openxmlformats.org/officeDocument/2006/relationships/control" Target="../activeX/activeX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2"/>
  <dimension ref="A1:OZ6"/>
  <sheetViews>
    <sheetView tabSelected="1" zoomScale="95" zoomScaleNormal="95" workbookViewId="0">
      <pane xSplit="10" ySplit="2" topLeftCell="K6" activePane="bottomRight" state="frozen"/>
      <selection pane="topRight"/>
      <selection pane="bottomLeft"/>
      <selection pane="bottomRight" activeCell="O23" sqref="O23"/>
    </sheetView>
  </sheetViews>
  <sheetFormatPr baseColWidth="10" defaultColWidth="11.42578125" defaultRowHeight="13.5"/>
  <cols>
    <col min="1" max="1" width="1.28515625" style="15" customWidth="1"/>
    <col min="2" max="2" width="5.28515625" style="15" customWidth="1"/>
    <col min="3" max="3" width="5.140625" style="15" customWidth="1"/>
    <col min="4" max="4" width="4.7109375" style="15" customWidth="1"/>
    <col min="5" max="5" width="4.28515625" style="15" customWidth="1"/>
    <col min="6" max="6" width="13" style="15" customWidth="1"/>
    <col min="7" max="7" width="15.7109375" style="15" customWidth="1"/>
    <col min="8" max="8" width="21.28515625" style="15" customWidth="1"/>
    <col min="9" max="9" width="27.140625" style="15" customWidth="1"/>
    <col min="10" max="10" width="13.85546875" style="15" customWidth="1"/>
    <col min="11" max="11" width="26.7109375" style="15" customWidth="1"/>
    <col min="12" max="12" width="50" style="15" customWidth="1"/>
    <col min="13" max="13" width="15.7109375" style="15" customWidth="1"/>
    <col min="14" max="14" width="13.5703125" style="33" customWidth="1"/>
    <col min="15" max="15" width="14.28515625" style="33" customWidth="1"/>
    <col min="16" max="16" width="15.140625" style="15" customWidth="1"/>
    <col min="17" max="17" width="15.7109375" style="15" customWidth="1"/>
    <col min="18" max="19" width="15.42578125" style="15" customWidth="1"/>
    <col min="20" max="20" width="16.28515625" style="15" customWidth="1"/>
    <col min="21" max="21" width="15.7109375" style="15" customWidth="1"/>
    <col min="22" max="22" width="18" style="15" customWidth="1"/>
    <col min="23" max="23" width="15.7109375" style="15" customWidth="1"/>
    <col min="24" max="24" width="19.28515625" style="15" customWidth="1"/>
    <col min="25" max="25" width="22.140625" style="15" customWidth="1"/>
    <col min="26" max="26" width="17.5703125" style="15" customWidth="1"/>
    <col min="27" max="27" width="21.7109375" style="15" customWidth="1"/>
    <col min="28" max="28" width="17.5703125" style="15" customWidth="1"/>
    <col min="29" max="29" width="20.85546875" style="15" customWidth="1"/>
    <col min="30" max="30" width="16.85546875" style="15" customWidth="1"/>
    <col min="31" max="31" width="23.140625" style="15" customWidth="1"/>
    <col min="32" max="32" width="16.5703125" style="15" customWidth="1"/>
    <col min="33" max="416" width="11.42578125" style="14"/>
    <col min="417" max="16384" width="11.42578125" style="15"/>
  </cols>
  <sheetData>
    <row r="1" spans="1:416" ht="5.25" customHeight="1" thickBot="1"/>
    <row r="2" spans="1:416" s="23" customFormat="1" ht="125.25" customHeight="1" thickBot="1">
      <c r="A2" s="35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36</v>
      </c>
      <c r="I2" s="1" t="s">
        <v>6</v>
      </c>
      <c r="J2" s="1" t="s">
        <v>7</v>
      </c>
      <c r="K2" s="1" t="s">
        <v>37</v>
      </c>
      <c r="L2" s="1" t="s">
        <v>8</v>
      </c>
      <c r="M2" s="18" t="s">
        <v>38</v>
      </c>
      <c r="N2" s="19" t="s">
        <v>39</v>
      </c>
      <c r="O2" s="19" t="s">
        <v>9</v>
      </c>
      <c r="P2" s="18" t="s">
        <v>10</v>
      </c>
      <c r="Q2" s="18" t="s">
        <v>11</v>
      </c>
      <c r="R2" s="18" t="s">
        <v>12</v>
      </c>
      <c r="S2" s="18" t="s">
        <v>13</v>
      </c>
      <c r="T2" s="18" t="s">
        <v>14</v>
      </c>
      <c r="U2" s="20" t="s">
        <v>15</v>
      </c>
      <c r="V2" s="18" t="s">
        <v>16</v>
      </c>
      <c r="W2" s="20" t="s">
        <v>17</v>
      </c>
      <c r="X2" s="18" t="s">
        <v>40</v>
      </c>
      <c r="Y2" s="1" t="s">
        <v>18</v>
      </c>
      <c r="Z2" s="1" t="s">
        <v>19</v>
      </c>
      <c r="AA2" s="1" t="s">
        <v>20</v>
      </c>
      <c r="AB2" s="1" t="s">
        <v>21</v>
      </c>
      <c r="AC2" s="1" t="s">
        <v>22</v>
      </c>
      <c r="AD2" s="1" t="s">
        <v>23</v>
      </c>
      <c r="AE2" s="21" t="s">
        <v>24</v>
      </c>
      <c r="AF2" s="36" t="s">
        <v>25</v>
      </c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/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  <c r="FK2" s="22"/>
      <c r="FL2" s="22"/>
      <c r="FM2" s="22"/>
      <c r="FN2" s="22"/>
      <c r="FO2" s="22"/>
      <c r="FP2" s="22"/>
      <c r="FQ2" s="22"/>
      <c r="FR2" s="22"/>
      <c r="FS2" s="22"/>
      <c r="FT2" s="22"/>
      <c r="FU2" s="22"/>
      <c r="FV2" s="22"/>
      <c r="FW2" s="22"/>
      <c r="FX2" s="22"/>
      <c r="FY2" s="22"/>
      <c r="FZ2" s="22"/>
      <c r="GA2" s="22"/>
      <c r="GB2" s="22"/>
      <c r="GC2" s="22"/>
      <c r="GD2" s="22"/>
      <c r="GE2" s="22"/>
      <c r="GF2" s="22"/>
      <c r="GG2" s="22"/>
      <c r="GH2" s="22"/>
      <c r="GI2" s="22"/>
      <c r="GJ2" s="22"/>
      <c r="GK2" s="22"/>
      <c r="GL2" s="22"/>
      <c r="GM2" s="22"/>
      <c r="GN2" s="22"/>
      <c r="GO2" s="22"/>
      <c r="GP2" s="22"/>
      <c r="GQ2" s="22"/>
      <c r="GR2" s="22"/>
      <c r="GS2" s="22"/>
      <c r="GT2" s="22"/>
      <c r="GU2" s="22"/>
      <c r="GV2" s="22"/>
      <c r="GW2" s="22"/>
      <c r="GX2" s="22"/>
      <c r="GY2" s="22"/>
      <c r="GZ2" s="22"/>
      <c r="HA2" s="22"/>
      <c r="HB2" s="22"/>
      <c r="HC2" s="22"/>
      <c r="HD2" s="22"/>
      <c r="HE2" s="22"/>
      <c r="HF2" s="22"/>
      <c r="HG2" s="22"/>
      <c r="HH2" s="22"/>
      <c r="HI2" s="22"/>
      <c r="HJ2" s="22"/>
      <c r="HK2" s="22"/>
      <c r="HL2" s="22"/>
      <c r="HM2" s="22"/>
      <c r="HN2" s="22"/>
      <c r="HO2" s="22"/>
      <c r="HP2" s="22"/>
      <c r="HQ2" s="22"/>
      <c r="HR2" s="22"/>
      <c r="HS2" s="22"/>
      <c r="HT2" s="22"/>
      <c r="HU2" s="22"/>
      <c r="HV2" s="22"/>
      <c r="HW2" s="22"/>
      <c r="HX2" s="22"/>
      <c r="HY2" s="22"/>
      <c r="HZ2" s="22"/>
      <c r="IA2" s="22"/>
      <c r="IB2" s="22"/>
      <c r="IC2" s="22"/>
      <c r="ID2" s="22"/>
      <c r="IE2" s="22"/>
      <c r="IF2" s="22"/>
      <c r="IG2" s="22"/>
      <c r="IH2" s="22"/>
      <c r="II2" s="22"/>
      <c r="IJ2" s="22"/>
      <c r="IK2" s="22"/>
      <c r="IL2" s="22"/>
      <c r="IM2" s="22"/>
      <c r="IN2" s="22"/>
      <c r="IO2" s="22"/>
      <c r="IP2" s="22"/>
      <c r="IQ2" s="22"/>
      <c r="IR2" s="22"/>
      <c r="IS2" s="22"/>
      <c r="IT2" s="22"/>
      <c r="IU2" s="22"/>
      <c r="IV2" s="22"/>
      <c r="IW2" s="22"/>
      <c r="IX2" s="22"/>
      <c r="IY2" s="22"/>
      <c r="IZ2" s="22"/>
      <c r="JA2" s="22"/>
      <c r="JB2" s="22"/>
      <c r="JC2" s="22"/>
      <c r="JD2" s="22"/>
      <c r="JE2" s="22"/>
      <c r="JF2" s="22"/>
      <c r="JG2" s="22"/>
      <c r="JH2" s="22"/>
      <c r="JI2" s="22"/>
      <c r="JJ2" s="22"/>
      <c r="JK2" s="22"/>
      <c r="JL2" s="22"/>
      <c r="JM2" s="22"/>
      <c r="JN2" s="22"/>
      <c r="JO2" s="22"/>
      <c r="JP2" s="22"/>
      <c r="JQ2" s="22"/>
      <c r="JR2" s="22"/>
      <c r="JS2" s="22"/>
      <c r="JT2" s="22"/>
      <c r="JU2" s="22"/>
      <c r="JV2" s="22"/>
      <c r="JW2" s="22"/>
      <c r="JX2" s="22"/>
      <c r="JY2" s="22"/>
      <c r="JZ2" s="22"/>
      <c r="KA2" s="22"/>
      <c r="KB2" s="22"/>
      <c r="KC2" s="22"/>
      <c r="KD2" s="22"/>
      <c r="KE2" s="22"/>
      <c r="KF2" s="22"/>
      <c r="KG2" s="22"/>
      <c r="KH2" s="22"/>
      <c r="KI2" s="22"/>
      <c r="KJ2" s="22"/>
      <c r="KK2" s="22"/>
      <c r="KL2" s="22"/>
      <c r="KM2" s="22"/>
      <c r="KN2" s="22"/>
      <c r="KO2" s="22"/>
      <c r="KP2" s="22"/>
      <c r="KQ2" s="22"/>
      <c r="KR2" s="22"/>
      <c r="KS2" s="22"/>
      <c r="KT2" s="22"/>
      <c r="KU2" s="22"/>
      <c r="KV2" s="22"/>
      <c r="KW2" s="22"/>
      <c r="KX2" s="22"/>
      <c r="KY2" s="22"/>
      <c r="KZ2" s="22"/>
      <c r="LA2" s="22"/>
      <c r="LB2" s="22"/>
      <c r="LC2" s="22"/>
      <c r="LD2" s="22"/>
      <c r="LE2" s="22"/>
      <c r="LF2" s="22"/>
      <c r="LG2" s="22"/>
      <c r="LH2" s="22"/>
      <c r="LI2" s="22"/>
      <c r="LJ2" s="22"/>
      <c r="LK2" s="22"/>
      <c r="LL2" s="22"/>
      <c r="LM2" s="22"/>
      <c r="LN2" s="22"/>
      <c r="LO2" s="22"/>
      <c r="LP2" s="22"/>
      <c r="LQ2" s="22"/>
      <c r="LR2" s="22"/>
      <c r="LS2" s="22"/>
      <c r="LT2" s="22"/>
      <c r="LU2" s="22"/>
      <c r="LV2" s="22"/>
      <c r="LW2" s="22"/>
      <c r="LX2" s="22"/>
      <c r="LY2" s="22"/>
      <c r="LZ2" s="22"/>
      <c r="MA2" s="22"/>
      <c r="MB2" s="22"/>
      <c r="MC2" s="22"/>
      <c r="MD2" s="22"/>
      <c r="ME2" s="22"/>
      <c r="MF2" s="22"/>
      <c r="MG2" s="22"/>
      <c r="MH2" s="22"/>
      <c r="MI2" s="22"/>
      <c r="MJ2" s="22"/>
      <c r="MK2" s="22"/>
      <c r="ML2" s="22"/>
      <c r="MM2" s="22"/>
      <c r="MN2" s="22"/>
      <c r="MO2" s="22"/>
      <c r="MP2" s="22"/>
      <c r="MQ2" s="22"/>
      <c r="MR2" s="22"/>
      <c r="MS2" s="22"/>
      <c r="MT2" s="22"/>
      <c r="MU2" s="22"/>
      <c r="MV2" s="22"/>
      <c r="MW2" s="22"/>
      <c r="MX2" s="22"/>
      <c r="MY2" s="22"/>
      <c r="MZ2" s="22"/>
      <c r="NA2" s="22"/>
      <c r="NB2" s="22"/>
      <c r="NC2" s="22"/>
      <c r="ND2" s="22"/>
      <c r="NE2" s="22"/>
      <c r="NF2" s="22"/>
      <c r="NG2" s="22"/>
      <c r="NH2" s="22"/>
      <c r="NI2" s="22"/>
      <c r="NJ2" s="22"/>
      <c r="NK2" s="22"/>
      <c r="NL2" s="22"/>
      <c r="NM2" s="22"/>
      <c r="NN2" s="22"/>
      <c r="NO2" s="22"/>
      <c r="NP2" s="22"/>
      <c r="NQ2" s="22"/>
      <c r="NR2" s="22"/>
      <c r="NS2" s="22"/>
      <c r="NT2" s="22"/>
      <c r="NU2" s="22"/>
      <c r="NV2" s="22"/>
      <c r="NW2" s="22"/>
      <c r="NX2" s="22"/>
      <c r="NY2" s="22"/>
      <c r="NZ2" s="22"/>
      <c r="OA2" s="22"/>
      <c r="OB2" s="22"/>
      <c r="OC2" s="22"/>
      <c r="OD2" s="22"/>
      <c r="OE2" s="22"/>
      <c r="OF2" s="22"/>
      <c r="OG2" s="22"/>
      <c r="OH2" s="22"/>
      <c r="OI2" s="22"/>
      <c r="OJ2" s="22"/>
      <c r="OK2" s="22"/>
      <c r="OL2" s="22"/>
      <c r="OM2" s="22"/>
      <c r="ON2" s="22"/>
      <c r="OO2" s="22"/>
      <c r="OP2" s="22"/>
      <c r="OQ2" s="22"/>
      <c r="OR2" s="22"/>
      <c r="OS2" s="22"/>
      <c r="OT2" s="22"/>
      <c r="OU2" s="22"/>
      <c r="OV2" s="22"/>
      <c r="OW2" s="22"/>
      <c r="OX2" s="22"/>
      <c r="OY2" s="22"/>
      <c r="OZ2" s="22"/>
    </row>
    <row r="3" spans="1:416" ht="84.95" customHeight="1">
      <c r="B3" s="2">
        <v>1</v>
      </c>
      <c r="C3" s="2"/>
      <c r="D3" s="4"/>
      <c r="E3" s="3">
        <v>1</v>
      </c>
      <c r="F3" s="5" t="s">
        <v>46</v>
      </c>
      <c r="G3" s="6" t="s">
        <v>26</v>
      </c>
      <c r="H3" s="32" t="s">
        <v>52</v>
      </c>
      <c r="I3" s="7" t="s">
        <v>53</v>
      </c>
      <c r="J3" s="4" t="s">
        <v>54</v>
      </c>
      <c r="K3" s="8" t="s">
        <v>44</v>
      </c>
      <c r="L3" s="9" t="s">
        <v>55</v>
      </c>
      <c r="M3" s="31">
        <v>43761</v>
      </c>
      <c r="N3" s="25">
        <v>43766</v>
      </c>
      <c r="O3" s="25">
        <v>45119</v>
      </c>
      <c r="P3" s="26">
        <v>170000000</v>
      </c>
      <c r="Q3" s="11">
        <v>2101200000</v>
      </c>
      <c r="R3" s="11">
        <v>2164236000</v>
      </c>
      <c r="S3" s="11">
        <v>1300345130</v>
      </c>
      <c r="T3" s="10">
        <f>P3+Q3+R3+S3</f>
        <v>5735781130</v>
      </c>
      <c r="U3" s="27">
        <v>0</v>
      </c>
      <c r="V3" s="10">
        <f>T3+U3</f>
        <v>5735781130</v>
      </c>
      <c r="W3" s="28">
        <v>0</v>
      </c>
      <c r="X3" s="10">
        <f>V3-W3</f>
        <v>5735781130</v>
      </c>
      <c r="Y3" s="12" t="s">
        <v>56</v>
      </c>
      <c r="Z3" s="12" t="s">
        <v>43</v>
      </c>
      <c r="AA3" s="17" t="s">
        <v>30</v>
      </c>
      <c r="AB3" s="29" t="s">
        <v>45</v>
      </c>
      <c r="AC3" s="17" t="s">
        <v>50</v>
      </c>
      <c r="AD3" s="13" t="s">
        <v>31</v>
      </c>
      <c r="AE3" s="34" t="s">
        <v>51</v>
      </c>
      <c r="AF3" s="16" t="s">
        <v>27</v>
      </c>
    </row>
    <row r="4" spans="1:416" ht="114" customHeight="1">
      <c r="B4" s="2"/>
      <c r="C4" s="2">
        <v>1</v>
      </c>
      <c r="D4" s="3">
        <v>1</v>
      </c>
      <c r="E4" s="4"/>
      <c r="F4" s="5" t="s">
        <v>42</v>
      </c>
      <c r="G4" s="6" t="s">
        <v>29</v>
      </c>
      <c r="H4" s="24" t="s">
        <v>57</v>
      </c>
      <c r="I4" s="7" t="s">
        <v>58</v>
      </c>
      <c r="J4" s="4" t="s">
        <v>59</v>
      </c>
      <c r="K4" s="8" t="s">
        <v>60</v>
      </c>
      <c r="L4" s="9" t="s">
        <v>61</v>
      </c>
      <c r="M4" s="31">
        <v>43791</v>
      </c>
      <c r="N4" s="25">
        <v>43791</v>
      </c>
      <c r="O4" s="25">
        <v>45245</v>
      </c>
      <c r="P4" s="26">
        <v>296000000</v>
      </c>
      <c r="Q4" s="11">
        <v>2368000000</v>
      </c>
      <c r="R4" s="11">
        <v>3658560000</v>
      </c>
      <c r="S4" s="11">
        <v>2198184800</v>
      </c>
      <c r="T4" s="10">
        <f>P4+Q4+R4+S4</f>
        <v>8520744800</v>
      </c>
      <c r="U4" s="27">
        <v>2894327516</v>
      </c>
      <c r="V4" s="10">
        <f>T4+U4</f>
        <v>11415072316</v>
      </c>
      <c r="W4" s="28">
        <v>0</v>
      </c>
      <c r="X4" s="10">
        <f>V4-W4</f>
        <v>11415072316</v>
      </c>
      <c r="Y4" s="12" t="s">
        <v>35</v>
      </c>
      <c r="Z4" s="12" t="s">
        <v>43</v>
      </c>
      <c r="AA4" s="17" t="s">
        <v>62</v>
      </c>
      <c r="AB4" s="29" t="s">
        <v>63</v>
      </c>
      <c r="AC4" s="17" t="s">
        <v>64</v>
      </c>
      <c r="AD4" s="13">
        <v>3902029</v>
      </c>
      <c r="AE4" s="34" t="s">
        <v>33</v>
      </c>
      <c r="AF4" s="16" t="s">
        <v>27</v>
      </c>
    </row>
    <row r="5" spans="1:416" ht="171" customHeight="1">
      <c r="B5" s="2">
        <v>1</v>
      </c>
      <c r="C5" s="2"/>
      <c r="D5" s="3">
        <v>1</v>
      </c>
      <c r="E5" s="30"/>
      <c r="F5" s="5" t="s">
        <v>41</v>
      </c>
      <c r="G5" s="6" t="s">
        <v>28</v>
      </c>
      <c r="H5" s="24" t="s">
        <v>65</v>
      </c>
      <c r="I5" s="7" t="s">
        <v>66</v>
      </c>
      <c r="J5" s="4" t="s">
        <v>67</v>
      </c>
      <c r="K5" s="8" t="s">
        <v>32</v>
      </c>
      <c r="L5" s="9" t="s">
        <v>68</v>
      </c>
      <c r="M5" s="31">
        <v>43808</v>
      </c>
      <c r="N5" s="25">
        <v>43808</v>
      </c>
      <c r="O5" s="25">
        <v>45076</v>
      </c>
      <c r="P5" s="26">
        <v>74000000</v>
      </c>
      <c r="Q5" s="11">
        <f>891000000</f>
        <v>891000000</v>
      </c>
      <c r="R5" s="11">
        <v>918450000</v>
      </c>
      <c r="S5" s="11">
        <v>552255000</v>
      </c>
      <c r="T5" s="10">
        <f>P5+Q5+R5+S5</f>
        <v>2435705000</v>
      </c>
      <c r="U5" s="27">
        <f>350000000+419190000</f>
        <v>769190000</v>
      </c>
      <c r="V5" s="10">
        <f>T5+U5</f>
        <v>3204895000</v>
      </c>
      <c r="W5" s="28">
        <v>250000000</v>
      </c>
      <c r="X5" s="10">
        <f>V5-W5</f>
        <v>2954895000</v>
      </c>
      <c r="Y5" s="12" t="s">
        <v>34</v>
      </c>
      <c r="Z5" s="12" t="s">
        <v>43</v>
      </c>
      <c r="AA5" s="17" t="s">
        <v>69</v>
      </c>
      <c r="AB5" s="8" t="s">
        <v>70</v>
      </c>
      <c r="AC5" s="17" t="s">
        <v>71</v>
      </c>
      <c r="AD5" s="8">
        <v>3101786</v>
      </c>
      <c r="AE5" s="34" t="s">
        <v>72</v>
      </c>
      <c r="AF5" s="16" t="s">
        <v>27</v>
      </c>
    </row>
    <row r="6" spans="1:416" ht="114" customHeight="1">
      <c r="B6" s="2">
        <v>1</v>
      </c>
      <c r="C6" s="2"/>
      <c r="D6" s="3">
        <v>1</v>
      </c>
      <c r="E6" s="4"/>
      <c r="F6" s="5" t="s">
        <v>41</v>
      </c>
      <c r="G6" s="6" t="s">
        <v>28</v>
      </c>
      <c r="H6" s="24" t="s">
        <v>65</v>
      </c>
      <c r="I6" s="7" t="s">
        <v>66</v>
      </c>
      <c r="J6" s="4" t="s">
        <v>73</v>
      </c>
      <c r="K6" s="8" t="s">
        <v>47</v>
      </c>
      <c r="L6" s="9" t="s">
        <v>68</v>
      </c>
      <c r="M6" s="31">
        <v>43808</v>
      </c>
      <c r="N6" s="25">
        <v>43808</v>
      </c>
      <c r="O6" s="25">
        <v>45260</v>
      </c>
      <c r="P6" s="26">
        <v>3007000</v>
      </c>
      <c r="Q6" s="11">
        <v>64870000</v>
      </c>
      <c r="R6" s="11">
        <v>66816100</v>
      </c>
      <c r="S6" s="11">
        <v>53350000</v>
      </c>
      <c r="T6" s="10">
        <f>P6+Q6+R6+S6</f>
        <v>188043100</v>
      </c>
      <c r="U6" s="27">
        <v>35000000</v>
      </c>
      <c r="V6" s="10">
        <f>T6+U6</f>
        <v>223043100</v>
      </c>
      <c r="W6" s="28">
        <v>17800</v>
      </c>
      <c r="X6" s="10">
        <f>V6-W6</f>
        <v>223025300</v>
      </c>
      <c r="Y6" s="12" t="s">
        <v>34</v>
      </c>
      <c r="Z6" s="12" t="s">
        <v>43</v>
      </c>
      <c r="AA6" s="17" t="s">
        <v>48</v>
      </c>
      <c r="AB6" s="29" t="s">
        <v>49</v>
      </c>
      <c r="AC6" s="17" t="s">
        <v>74</v>
      </c>
      <c r="AD6" s="13">
        <v>7420169</v>
      </c>
      <c r="AE6" s="34" t="s">
        <v>75</v>
      </c>
      <c r="AF6" s="16" t="s">
        <v>27</v>
      </c>
    </row>
  </sheetData>
  <hyperlinks>
    <hyperlink ref="AE3" r:id="rId1"/>
  </hyperlinks>
  <pageMargins left="0.7" right="0.7" top="0.75" bottom="0.75" header="0.3" footer="0.3"/>
  <pageSetup orientation="portrait" verticalDpi="1200" r:id="rId2"/>
  <drawing r:id="rId3"/>
  <legacyDrawing r:id="rId4"/>
  <controls>
    <mc:AlternateContent xmlns:mc="http://schemas.openxmlformats.org/markup-compatibility/2006">
      <mc:Choice Requires="x14">
        <control shapeId="14337" r:id="rId5" name="Control 1">
          <controlPr defaultSize="0" altText="" r:id="rId6">
            <anchor moveWithCells="1">
              <from>
                <xdr:col>25</xdr:col>
                <xdr:colOff>1076325</xdr:colOff>
                <xdr:row>6108</xdr:row>
                <xdr:rowOff>57150</xdr:rowOff>
              </from>
              <to>
                <xdr:col>26</xdr:col>
                <xdr:colOff>85725</xdr:colOff>
                <xdr:row>6109</xdr:row>
                <xdr:rowOff>104775</xdr:rowOff>
              </to>
            </anchor>
          </controlPr>
        </control>
      </mc:Choice>
      <mc:Fallback>
        <control shapeId="14337" r:id="rId5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Swanny Tatiana Yopasa Rodriguez</cp:lastModifiedBy>
  <cp:lastPrinted>2019-06-20T18:34:00Z</cp:lastPrinted>
  <dcterms:created xsi:type="dcterms:W3CDTF">2019-01-18T16:11:00Z</dcterms:created>
  <dcterms:modified xsi:type="dcterms:W3CDTF">2023-05-02T15:12:46Z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