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INFORMES PERIODICOS\COMUNICACIONES Y TRASPARENCIA\INFORME 28-02-2023\"/>
    </mc:Choice>
  </mc:AlternateContent>
  <bookViews>
    <workbookView xWindow="0" yWindow="0" windowWidth="28800" windowHeight="12375"/>
  </bookViews>
  <sheets>
    <sheet name="VIGENCIA 2019" sheetId="10" r:id="rId1"/>
  </sheets>
  <definedNames>
    <definedName name="_xlnm._FilterDatabase" localSheetId="0" hidden="1">'VIGENCIA 2019'!$A$1:$AG$5</definedName>
  </definedNames>
  <calcPr calcId="162913"/>
</workbook>
</file>

<file path=xl/calcChain.xml><?xml version="1.0" encoding="utf-8"?>
<calcChain xmlns="http://schemas.openxmlformats.org/spreadsheetml/2006/main">
  <c r="W4" i="10" l="1"/>
  <c r="V5" i="10" l="1"/>
  <c r="X5" i="10" s="1"/>
  <c r="Z5" i="10" s="1"/>
  <c r="S4" i="10"/>
  <c r="V4" i="10" s="1"/>
  <c r="X4" i="10" s="1"/>
  <c r="Z4" i="10" s="1"/>
  <c r="V3" i="10"/>
  <c r="X3" i="10" s="1"/>
  <c r="Z3" i="10" s="1"/>
  <c r="V2" i="10"/>
  <c r="X2" i="10" s="1"/>
  <c r="Z2" i="10" s="1"/>
</calcChain>
</file>

<file path=xl/sharedStrings.xml><?xml version="1.0" encoding="utf-8"?>
<sst xmlns="http://schemas.openxmlformats.org/spreadsheetml/2006/main" count="86" uniqueCount="77">
  <si>
    <t>CD</t>
  </si>
  <si>
    <t>LP</t>
  </si>
  <si>
    <t>MC</t>
  </si>
  <si>
    <t>SA</t>
  </si>
  <si>
    <t>SASS</t>
  </si>
  <si>
    <t>SI</t>
  </si>
  <si>
    <t>N° PROCESO</t>
  </si>
  <si>
    <t>TIPO DE CONTRATO</t>
  </si>
  <si>
    <t>URL</t>
  </si>
  <si>
    <t>N° CONTRATO</t>
  </si>
  <si>
    <t>OBJETO</t>
  </si>
  <si>
    <t>PLAZO DE EJECUCION
FINAL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</si>
  <si>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</si>
  <si>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</si>
  <si>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</si>
  <si>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</si>
  <si>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</si>
  <si>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</si>
  <si>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</si>
  <si>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</si>
  <si>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SUPERVISOR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</si>
  <si>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</si>
  <si>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</si>
  <si>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</si>
  <si>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</si>
  <si>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</si>
  <si>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</si>
  <si>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PRESTACION DE SERVICIOS PROFESIONALES</t>
  </si>
  <si>
    <t>BOGOTA</t>
  </si>
  <si>
    <t>SUMINISTRO</t>
  </si>
  <si>
    <t>ARRENDAMIENTO</t>
  </si>
  <si>
    <t>ESTEBAN LIZARAZO LIZARAZO</t>
  </si>
  <si>
    <t>7447300</t>
  </si>
  <si>
    <t>QUIMBERLAB S.A</t>
  </si>
  <si>
    <t>contratacion@gemedco.com</t>
  </si>
  <si>
    <t>JEFE MARTHA ROMERO</t>
  </si>
  <si>
    <t>VILLERLANDY ROMERO</t>
  </si>
  <si>
    <t>CM</t>
  </si>
  <si>
    <t xml:space="preserve">IDENTIFICACION DEL PROCESO EN SECOP II </t>
  </si>
  <si>
    <t xml:space="preserve">CONTRATISTA </t>
  </si>
  <si>
    <t xml:space="preserve">FECHA SUSCRIPCION CONTRATO </t>
  </si>
  <si>
    <t>FECHA INICIO CONTRATO</t>
  </si>
  <si>
    <t>VALOR TOTAL REAL CONTRATO (+ADICIONES-REDUCCIONES)</t>
  </si>
  <si>
    <t xml:space="preserve"> 015-2019</t>
  </si>
  <si>
    <t xml:space="preserve"> 014-2019</t>
  </si>
  <si>
    <t>AMAREY NOVA MEDICAL S.A</t>
  </si>
  <si>
    <t>800250382-2</t>
  </si>
  <si>
    <t xml:space="preserve"> 059-2019</t>
  </si>
  <si>
    <t>BYO COLOMBIA SAS</t>
  </si>
  <si>
    <t>PEDRO DI DIO</t>
  </si>
  <si>
    <t>900863463-4</t>
  </si>
  <si>
    <t>TRANSVERSAL 23 NO 93 - 23</t>
  </si>
  <si>
    <t>ZULEMA.YONG@GRUPOAMAREY.COM</t>
  </si>
  <si>
    <t>SA 059 - 2019 HOSMIL (Presentación de oferta)</t>
  </si>
  <si>
    <t>https://community.secop.gov.co/Public/Tendering/ContractNoticePhases/View?PPI=CO1.PPI.4406798&amp;isFromPublicArea=True&amp;isModal=False</t>
  </si>
  <si>
    <t>277-2019</t>
  </si>
  <si>
    <t>PRESTACION DE SERVICIOS PARA LA OPERACION, PRODUCCION DE MEZCLAS Y ACONDICIONAMIENTO DE MEDICAMENTOS PARA EL HOSPITAL MILITAR CENTRAL</t>
  </si>
  <si>
    <t>ELIAS MORA VARGAS - FELIX PALACIOS - NELSON MOSSOS</t>
  </si>
  <si>
    <t>LP 014 - 2019 HOSMIL (Presentación de oferta)</t>
  </si>
  <si>
    <t>https://community.secop.gov.co/Public/Tendering/ContractNoticePhases/View?PPI=CO1.PPI.4389506&amp;isFromPublicArea=True&amp;isModal=False</t>
  </si>
  <si>
    <t>322-2019</t>
  </si>
  <si>
    <t>GEMEDCO S.A</t>
  </si>
  <si>
    <t>EL ARRENDAMIENTO DE UN ACELERADOR LINEAL QUE INCLUYA ADECUACION DE LAS AREAS, INSTALACION, MANTENIMIENTO PREVENTIVO, PREDICTIVO, CORRECTIVO INCLUIDO SOPORTE TECNICO DURANTE LA EJECUCION DEL CONTRATO</t>
  </si>
  <si>
    <t>LUZ STELLA GÓMEZ GÓMEZ</t>
  </si>
  <si>
    <t>860527377-4</t>
  </si>
  <si>
    <t>CALLE 103 NO. 14 A - 43</t>
  </si>
  <si>
    <t>LP 015 - 2019 HOMIL (Presentación de oferta)</t>
  </si>
  <si>
    <t>https://community.secop.gov.co/Public/Tendering/ContractNoticePhases/View?PPI=CO1.PPI.4449228&amp;isFromPublicArea=True&amp;isModal=False</t>
  </si>
  <si>
    <t>388-2019</t>
  </si>
  <si>
    <t>SUMINISTRO DE REACTIVOS E INSUMOS DESTINADOS PARA E LABORATORIO CLINICO DEL HOSPITAL MILITAR CENTRAL</t>
  </si>
  <si>
    <t>VIVIANA ANDREA QUINTANA PEREA</t>
  </si>
  <si>
    <t>800005736-1</t>
  </si>
  <si>
    <t xml:space="preserve">CALLE 67 NO. 5-42 </t>
  </si>
  <si>
    <t>licitaciones@quinberlab.com</t>
  </si>
  <si>
    <t>392-2019</t>
  </si>
  <si>
    <t>CALLE 93 11A-28 OFC 701</t>
  </si>
  <si>
    <t>pierodidio3@gmail.com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</si>
</sst>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  <numFmt numFmtId="168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u/>
      <sz val="10"/>
      <color theme="10"/>
      <name val="Arial Narrow"/>
      <family val="2"/>
    </font>
    <font>
      <sz val="10"/>
      <name val="Arial Narrow"/>
      <family val="2"/>
    </font>
    <font>
      <b/>
      <sz val="10"/>
      <color rgb="FFFF0000"/>
      <name val="Arial Narrow"/>
      <family val="2"/>
    </font>
    <font>
      <sz val="10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8">
    <xf numFmtId="0" fontId="0" fillId="0" borderId="0" xfId="0"/>
    <xf numFmtId="49" fontId="4" fillId="2" borderId="7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0" fontId="8" fillId="3" borderId="5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horizontal="justify" vertical="center" wrapText="1"/>
    </xf>
    <xf numFmtId="167" fontId="6" fillId="3" borderId="2" xfId="0" applyNumberFormat="1" applyFont="1" applyFill="1" applyBorder="1" applyAlignment="1">
      <alignment horizontal="center" vertical="center" wrapText="1"/>
    </xf>
    <xf numFmtId="166" fontId="6" fillId="3" borderId="2" xfId="1" applyNumberFormat="1" applyFont="1" applyFill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/>
    <xf numFmtId="0" fontId="6" fillId="0" borderId="0" xfId="0" applyFont="1"/>
    <xf numFmtId="0" fontId="8" fillId="3" borderId="2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8" xfId="0" applyNumberFormat="1" applyFont="1" applyFill="1" applyBorder="1" applyAlignment="1">
      <alignment horizontal="center" vertical="center" wrapText="1"/>
    </xf>
    <xf numFmtId="167" fontId="5" fillId="2" borderId="8" xfId="1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0" fillId="0" borderId="5" xfId="0" applyFont="1" applyBorder="1" applyAlignment="1">
      <alignment vertical="center" wrapText="1"/>
    </xf>
    <xf numFmtId="165" fontId="6" fillId="2" borderId="2" xfId="0" applyNumberFormat="1" applyFont="1" applyFill="1" applyBorder="1" applyAlignment="1">
      <alignment horizontal="center" vertical="center" wrapText="1"/>
    </xf>
    <xf numFmtId="167" fontId="6" fillId="3" borderId="2" xfId="0" applyNumberFormat="1" applyFont="1" applyFill="1" applyBorder="1" applyAlignment="1">
      <alignment horizontal="center" vertical="center"/>
    </xf>
    <xf numFmtId="164" fontId="6" fillId="3" borderId="2" xfId="1" applyFont="1" applyFill="1" applyBorder="1" applyAlignment="1">
      <alignment horizontal="center" vertical="center"/>
    </xf>
    <xf numFmtId="164" fontId="9" fillId="3" borderId="2" xfId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168" fontId="6" fillId="2" borderId="5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65" fontId="6" fillId="0" borderId="0" xfId="0" applyNumberFormat="1" applyFont="1"/>
    <xf numFmtId="0" fontId="6" fillId="0" borderId="0" xfId="0" applyFont="1" applyAlignment="1">
      <alignment horizontal="center" vertical="center"/>
    </xf>
    <xf numFmtId="49" fontId="7" fillId="3" borderId="6" xfId="2" applyNumberFormat="1" applyFont="1" applyFill="1" applyBorder="1" applyAlignment="1" applyProtection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1362576</xdr:colOff>
          <xdr:row>4785</xdr:row>
          <xdr:rowOff>140368</xdr:rowOff>
        </xdr:from>
        <xdr:to>
          <xdr:col>27</xdr:col>
          <xdr:colOff>79208</xdr:colOff>
          <xdr:row>4787</xdr:row>
          <xdr:rowOff>38601</xdr:rowOff>
        </xdr:to>
        <xdr:sp macro="" textlink="">
          <xdr:nvSpPr>
            <xdr:cNvPr id="14337" name="Control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mailto:ZULEMA.YONG@GRUPOAMAREY.COM" TargetMode="Externa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PA5"/>
  <sheetViews>
    <sheetView tabSelected="1" zoomScale="95" zoomScaleNormal="95" workbookViewId="0">
      <pane xSplit="12" ySplit="1" topLeftCell="AB4" activePane="bottomRight" state="frozen"/>
      <selection pane="topRight"/>
      <selection pane="bottomLeft"/>
      <selection pane="bottomRight" activeCell="AG4" sqref="AG4"/>
    </sheetView>
  </sheetViews>
  <sheetFormatPr baseColWidth="10" defaultColWidth="11.42578125" defaultRowHeight="12.75"/>
  <cols>
    <col min="1" max="1" width="3.7109375" style="15" customWidth="1"/>
    <col min="2" max="2" width="4" style="15" customWidth="1"/>
    <col min="3" max="4" width="4.28515625" style="15" customWidth="1"/>
    <col min="5" max="5" width="4.7109375" style="15" customWidth="1"/>
    <col min="6" max="6" width="4.140625" style="15" customWidth="1"/>
    <col min="7" max="7" width="4.42578125" style="15" customWidth="1"/>
    <col min="8" max="8" width="13" style="15" customWidth="1"/>
    <col min="9" max="9" width="15.7109375" style="15" customWidth="1"/>
    <col min="10" max="10" width="21.28515625" style="15" customWidth="1"/>
    <col min="11" max="11" width="27.140625" style="15" customWidth="1"/>
    <col min="12" max="12" width="13.85546875" style="15" customWidth="1"/>
    <col min="13" max="13" width="26.7109375" style="15" customWidth="1"/>
    <col min="14" max="14" width="50" style="15" customWidth="1"/>
    <col min="15" max="15" width="15.7109375" style="15" customWidth="1"/>
    <col min="16" max="16" width="13.5703125" style="33" customWidth="1"/>
    <col min="17" max="17" width="14.28515625" style="33" customWidth="1"/>
    <col min="18" max="18" width="15.140625" style="15" customWidth="1"/>
    <col min="19" max="19" width="15.7109375" style="15" customWidth="1"/>
    <col min="20" max="21" width="15.42578125" style="15" customWidth="1"/>
    <col min="22" max="22" width="16.28515625" style="15" customWidth="1"/>
    <col min="23" max="23" width="15.7109375" style="15" customWidth="1"/>
    <col min="24" max="24" width="18" style="15" customWidth="1"/>
    <col min="25" max="25" width="15.7109375" style="15" customWidth="1"/>
    <col min="26" max="26" width="19.28515625" style="15" customWidth="1"/>
    <col min="27" max="27" width="22.140625" style="15" customWidth="1"/>
    <col min="28" max="28" width="21.7109375" style="15" customWidth="1"/>
    <col min="29" max="29" width="17.5703125" style="34" customWidth="1"/>
    <col min="30" max="30" width="20.85546875" style="15" customWidth="1"/>
    <col min="31" max="31" width="16.85546875" style="15" customWidth="1"/>
    <col min="32" max="32" width="23.140625" style="15" customWidth="1"/>
    <col min="33" max="33" width="16.5703125" style="15" customWidth="1"/>
    <col min="34" max="417" width="11.42578125" style="14"/>
    <col min="418" max="16384" width="11.42578125" style="15"/>
  </cols>
  <sheetData>
    <row r="1" spans="1:417" s="23" customFormat="1" ht="159.75" customHeight="1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37</v>
      </c>
      <c r="G1" s="17" t="s">
        <v>5</v>
      </c>
      <c r="H1" s="1" t="s">
        <v>6</v>
      </c>
      <c r="I1" s="17" t="s">
        <v>7</v>
      </c>
      <c r="J1" s="17" t="s">
        <v>38</v>
      </c>
      <c r="K1" s="17" t="s">
        <v>8</v>
      </c>
      <c r="L1" s="1" t="s">
        <v>9</v>
      </c>
      <c r="M1" s="17" t="s">
        <v>39</v>
      </c>
      <c r="N1" s="1" t="s">
        <v>10</v>
      </c>
      <c r="O1" s="18" t="s">
        <v>40</v>
      </c>
      <c r="P1" s="19" t="s">
        <v>41</v>
      </c>
      <c r="Q1" s="19" t="s">
        <v>11</v>
      </c>
      <c r="R1" s="18" t="s">
        <v>12</v>
      </c>
      <c r="S1" s="18" t="s">
        <v>13</v>
      </c>
      <c r="T1" s="18" t="s">
        <v>14</v>
      </c>
      <c r="U1" s="18" t="s">
        <v>15</v>
      </c>
      <c r="V1" s="18" t="s">
        <v>16</v>
      </c>
      <c r="W1" s="20" t="s">
        <v>17</v>
      </c>
      <c r="X1" s="18" t="s">
        <v>18</v>
      </c>
      <c r="Y1" s="20" t="s">
        <v>19</v>
      </c>
      <c r="Z1" s="18" t="s">
        <v>42</v>
      </c>
      <c r="AA1" s="17" t="s">
        <v>20</v>
      </c>
      <c r="AB1" s="2" t="s">
        <v>21</v>
      </c>
      <c r="AC1" s="2" t="s">
        <v>22</v>
      </c>
      <c r="AD1" s="2" t="s">
        <v>23</v>
      </c>
      <c r="AE1" s="2" t="s">
        <v>24</v>
      </c>
      <c r="AF1" s="21" t="s">
        <v>25</v>
      </c>
      <c r="AG1" s="36" t="s">
        <v>26</v>
      </c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  <c r="IR1" s="22"/>
      <c r="IS1" s="22"/>
      <c r="IT1" s="22"/>
      <c r="IU1" s="22"/>
      <c r="IV1" s="22"/>
      <c r="IW1" s="22"/>
      <c r="IX1" s="22"/>
      <c r="IY1" s="22"/>
      <c r="IZ1" s="22"/>
      <c r="JA1" s="22"/>
      <c r="JB1" s="22"/>
      <c r="JC1" s="22"/>
      <c r="JD1" s="22"/>
      <c r="JE1" s="22"/>
      <c r="JF1" s="22"/>
      <c r="JG1" s="22"/>
      <c r="JH1" s="22"/>
      <c r="JI1" s="22"/>
      <c r="JJ1" s="22"/>
      <c r="JK1" s="22"/>
      <c r="JL1" s="22"/>
      <c r="JM1" s="22"/>
      <c r="JN1" s="22"/>
      <c r="JO1" s="22"/>
      <c r="JP1" s="22"/>
      <c r="JQ1" s="22"/>
      <c r="JR1" s="22"/>
      <c r="JS1" s="22"/>
      <c r="JT1" s="22"/>
      <c r="JU1" s="22"/>
      <c r="JV1" s="22"/>
      <c r="JW1" s="22"/>
      <c r="JX1" s="22"/>
      <c r="JY1" s="22"/>
      <c r="JZ1" s="22"/>
      <c r="KA1" s="22"/>
      <c r="KB1" s="22"/>
      <c r="KC1" s="22"/>
      <c r="KD1" s="22"/>
      <c r="KE1" s="22"/>
      <c r="KF1" s="22"/>
      <c r="KG1" s="22"/>
      <c r="KH1" s="22"/>
      <c r="KI1" s="22"/>
      <c r="KJ1" s="22"/>
      <c r="KK1" s="22"/>
      <c r="KL1" s="22"/>
      <c r="KM1" s="22"/>
      <c r="KN1" s="22"/>
      <c r="KO1" s="22"/>
      <c r="KP1" s="22"/>
      <c r="KQ1" s="22"/>
      <c r="KR1" s="22"/>
      <c r="KS1" s="22"/>
      <c r="KT1" s="22"/>
      <c r="KU1" s="22"/>
      <c r="KV1" s="22"/>
      <c r="KW1" s="22"/>
      <c r="KX1" s="22"/>
      <c r="KY1" s="22"/>
      <c r="KZ1" s="22"/>
      <c r="LA1" s="22"/>
      <c r="LB1" s="22"/>
      <c r="LC1" s="22"/>
      <c r="LD1" s="22"/>
      <c r="LE1" s="22"/>
      <c r="LF1" s="22"/>
      <c r="LG1" s="22"/>
      <c r="LH1" s="22"/>
      <c r="LI1" s="22"/>
      <c r="LJ1" s="22"/>
      <c r="LK1" s="22"/>
      <c r="LL1" s="22"/>
      <c r="LM1" s="22"/>
      <c r="LN1" s="22"/>
      <c r="LO1" s="22"/>
      <c r="LP1" s="22"/>
      <c r="LQ1" s="22"/>
      <c r="LR1" s="22"/>
      <c r="LS1" s="22"/>
      <c r="LT1" s="22"/>
      <c r="LU1" s="22"/>
      <c r="LV1" s="22"/>
      <c r="LW1" s="22"/>
      <c r="LX1" s="22"/>
      <c r="LY1" s="22"/>
      <c r="LZ1" s="22"/>
      <c r="MA1" s="22"/>
      <c r="MB1" s="22"/>
      <c r="MC1" s="22"/>
      <c r="MD1" s="22"/>
      <c r="ME1" s="22"/>
      <c r="MF1" s="22"/>
      <c r="MG1" s="22"/>
      <c r="MH1" s="22"/>
      <c r="MI1" s="22"/>
      <c r="MJ1" s="22"/>
      <c r="MK1" s="22"/>
      <c r="ML1" s="22"/>
      <c r="MM1" s="22"/>
      <c r="MN1" s="22"/>
      <c r="MO1" s="22"/>
      <c r="MP1" s="22"/>
      <c r="MQ1" s="22"/>
      <c r="MR1" s="22"/>
      <c r="MS1" s="22"/>
      <c r="MT1" s="22"/>
      <c r="MU1" s="22"/>
      <c r="MV1" s="22"/>
      <c r="MW1" s="22"/>
      <c r="MX1" s="22"/>
      <c r="MY1" s="22"/>
      <c r="MZ1" s="22"/>
      <c r="NA1" s="22"/>
      <c r="NB1" s="22"/>
      <c r="NC1" s="22"/>
      <c r="ND1" s="22"/>
      <c r="NE1" s="22"/>
      <c r="NF1" s="22"/>
      <c r="NG1" s="22"/>
      <c r="NH1" s="22"/>
      <c r="NI1" s="22"/>
      <c r="NJ1" s="22"/>
      <c r="NK1" s="22"/>
      <c r="NL1" s="22"/>
      <c r="NM1" s="22"/>
      <c r="NN1" s="22"/>
      <c r="NO1" s="22"/>
      <c r="NP1" s="22"/>
      <c r="NQ1" s="22"/>
      <c r="NR1" s="22"/>
      <c r="NS1" s="22"/>
      <c r="NT1" s="22"/>
      <c r="NU1" s="22"/>
      <c r="NV1" s="22"/>
      <c r="NW1" s="22"/>
      <c r="NX1" s="22"/>
      <c r="NY1" s="22"/>
      <c r="NZ1" s="22"/>
      <c r="OA1" s="22"/>
      <c r="OB1" s="22"/>
      <c r="OC1" s="22"/>
      <c r="OD1" s="22"/>
      <c r="OE1" s="22"/>
      <c r="OF1" s="22"/>
      <c r="OG1" s="22"/>
      <c r="OH1" s="22"/>
      <c r="OI1" s="22"/>
      <c r="OJ1" s="22"/>
      <c r="OK1" s="22"/>
      <c r="OL1" s="22"/>
      <c r="OM1" s="22"/>
      <c r="ON1" s="22"/>
      <c r="OO1" s="22"/>
      <c r="OP1" s="22"/>
      <c r="OQ1" s="22"/>
      <c r="OR1" s="22"/>
      <c r="OS1" s="22"/>
      <c r="OT1" s="22"/>
      <c r="OU1" s="22"/>
      <c r="OV1" s="22"/>
      <c r="OW1" s="22"/>
      <c r="OX1" s="22"/>
      <c r="OY1" s="22"/>
      <c r="OZ1" s="22"/>
      <c r="PA1" s="22"/>
    </row>
    <row r="2" spans="1:417" ht="84.95" customHeight="1">
      <c r="A2" s="4"/>
      <c r="B2" s="4"/>
      <c r="C2" s="4"/>
      <c r="D2" s="3">
        <v>1</v>
      </c>
      <c r="E2" s="4"/>
      <c r="F2" s="4"/>
      <c r="G2" s="4"/>
      <c r="H2" s="5" t="s">
        <v>47</v>
      </c>
      <c r="I2" s="6" t="s">
        <v>27</v>
      </c>
      <c r="J2" s="32" t="s">
        <v>53</v>
      </c>
      <c r="K2" s="7" t="s">
        <v>54</v>
      </c>
      <c r="L2" s="4" t="s">
        <v>55</v>
      </c>
      <c r="M2" s="8" t="s">
        <v>45</v>
      </c>
      <c r="N2" s="9" t="s">
        <v>56</v>
      </c>
      <c r="O2" s="31">
        <v>43761</v>
      </c>
      <c r="P2" s="25">
        <v>43766</v>
      </c>
      <c r="Q2" s="25">
        <v>45119</v>
      </c>
      <c r="R2" s="26">
        <v>170000000</v>
      </c>
      <c r="S2" s="11">
        <v>2101200000</v>
      </c>
      <c r="T2" s="11">
        <v>2164236000</v>
      </c>
      <c r="U2" s="11">
        <v>1300345130</v>
      </c>
      <c r="V2" s="10">
        <f t="shared" ref="V2" si="0">R2+S2+T2+U2</f>
        <v>5735781130</v>
      </c>
      <c r="W2" s="27">
        <v>0</v>
      </c>
      <c r="X2" s="10">
        <f t="shared" ref="X2" si="1">V2+W2</f>
        <v>5735781130</v>
      </c>
      <c r="Y2" s="28">
        <v>0</v>
      </c>
      <c r="Z2" s="10">
        <f t="shared" ref="Z2" si="2">X2-Y2</f>
        <v>5735781130</v>
      </c>
      <c r="AA2" s="12" t="s">
        <v>57</v>
      </c>
      <c r="AB2" s="16" t="s">
        <v>31</v>
      </c>
      <c r="AC2" s="29" t="s">
        <v>46</v>
      </c>
      <c r="AD2" s="16" t="s">
        <v>51</v>
      </c>
      <c r="AE2" s="13" t="s">
        <v>32</v>
      </c>
      <c r="AF2" s="35" t="s">
        <v>52</v>
      </c>
      <c r="AG2" s="37" t="s">
        <v>28</v>
      </c>
    </row>
    <row r="3" spans="1:417" ht="114" customHeight="1">
      <c r="A3" s="4"/>
      <c r="B3" s="3">
        <v>1</v>
      </c>
      <c r="C3" s="4"/>
      <c r="D3" s="4"/>
      <c r="E3" s="4"/>
      <c r="F3" s="4"/>
      <c r="G3" s="4"/>
      <c r="H3" s="5" t="s">
        <v>44</v>
      </c>
      <c r="I3" s="6" t="s">
        <v>30</v>
      </c>
      <c r="J3" s="24" t="s">
        <v>58</v>
      </c>
      <c r="K3" s="7" t="s">
        <v>59</v>
      </c>
      <c r="L3" s="4" t="s">
        <v>60</v>
      </c>
      <c r="M3" s="8" t="s">
        <v>61</v>
      </c>
      <c r="N3" s="9" t="s">
        <v>62</v>
      </c>
      <c r="O3" s="31">
        <v>43791</v>
      </c>
      <c r="P3" s="25">
        <v>43791</v>
      </c>
      <c r="Q3" s="25">
        <v>45245</v>
      </c>
      <c r="R3" s="26">
        <v>296000000</v>
      </c>
      <c r="S3" s="11">
        <v>2368000000</v>
      </c>
      <c r="T3" s="11">
        <v>3658560000</v>
      </c>
      <c r="U3" s="11">
        <v>2198184800</v>
      </c>
      <c r="V3" s="10">
        <f t="shared" ref="V3" si="3">R3+S3+T3+U3</f>
        <v>8520744800</v>
      </c>
      <c r="W3" s="27">
        <v>2894327516</v>
      </c>
      <c r="X3" s="10">
        <f t="shared" ref="X3" si="4">V3+W3</f>
        <v>11415072316</v>
      </c>
      <c r="Y3" s="28">
        <v>0</v>
      </c>
      <c r="Z3" s="10">
        <f t="shared" ref="Z3" si="5">X3-Y3</f>
        <v>11415072316</v>
      </c>
      <c r="AA3" s="12" t="s">
        <v>36</v>
      </c>
      <c r="AB3" s="16" t="s">
        <v>63</v>
      </c>
      <c r="AC3" s="29" t="s">
        <v>64</v>
      </c>
      <c r="AD3" s="16" t="s">
        <v>65</v>
      </c>
      <c r="AE3" s="13">
        <v>3902029</v>
      </c>
      <c r="AF3" s="35" t="s">
        <v>34</v>
      </c>
      <c r="AG3" s="37" t="s">
        <v>28</v>
      </c>
    </row>
    <row r="4" spans="1:417" ht="114" customHeight="1">
      <c r="A4" s="30"/>
      <c r="B4" s="3">
        <v>1</v>
      </c>
      <c r="C4" s="30"/>
      <c r="D4" s="30"/>
      <c r="E4" s="30"/>
      <c r="F4" s="30"/>
      <c r="G4" s="30"/>
      <c r="H4" s="5" t="s">
        <v>43</v>
      </c>
      <c r="I4" s="6" t="s">
        <v>29</v>
      </c>
      <c r="J4" s="24" t="s">
        <v>66</v>
      </c>
      <c r="K4" s="7" t="s">
        <v>67</v>
      </c>
      <c r="L4" s="4" t="s">
        <v>68</v>
      </c>
      <c r="M4" s="8" t="s">
        <v>33</v>
      </c>
      <c r="N4" s="9" t="s">
        <v>69</v>
      </c>
      <c r="O4" s="31">
        <v>43808</v>
      </c>
      <c r="P4" s="25">
        <v>43808</v>
      </c>
      <c r="Q4" s="25">
        <v>45077</v>
      </c>
      <c r="R4" s="26">
        <v>74000000</v>
      </c>
      <c r="S4" s="11">
        <f>891000000</f>
        <v>891000000</v>
      </c>
      <c r="T4" s="11">
        <v>918450000</v>
      </c>
      <c r="U4" s="11">
        <v>552255000</v>
      </c>
      <c r="V4" s="10">
        <f t="shared" ref="V4:V5" si="6">R4+S4+T4+U4</f>
        <v>2435705000</v>
      </c>
      <c r="W4" s="27">
        <f>350000000+419190000</f>
        <v>769190000</v>
      </c>
      <c r="X4" s="10">
        <f t="shared" ref="X4:X5" si="7">V4+W4</f>
        <v>3204895000</v>
      </c>
      <c r="Y4" s="28">
        <v>250000000</v>
      </c>
      <c r="Z4" s="10">
        <f t="shared" ref="Z4:Z5" si="8">X4-Y4</f>
        <v>2954895000</v>
      </c>
      <c r="AA4" s="12" t="s">
        <v>35</v>
      </c>
      <c r="AB4" s="16" t="s">
        <v>70</v>
      </c>
      <c r="AC4" s="29" t="s">
        <v>71</v>
      </c>
      <c r="AD4" s="16" t="s">
        <v>72</v>
      </c>
      <c r="AE4" s="8">
        <v>3101786</v>
      </c>
      <c r="AF4" s="35" t="s">
        <v>73</v>
      </c>
      <c r="AG4" s="37" t="s">
        <v>28</v>
      </c>
    </row>
    <row r="5" spans="1:417" ht="114" customHeight="1">
      <c r="A5" s="4"/>
      <c r="B5" s="3">
        <v>1</v>
      </c>
      <c r="C5" s="4"/>
      <c r="D5" s="4"/>
      <c r="E5" s="4"/>
      <c r="F5" s="4"/>
      <c r="G5" s="4"/>
      <c r="H5" s="5" t="s">
        <v>43</v>
      </c>
      <c r="I5" s="6" t="s">
        <v>29</v>
      </c>
      <c r="J5" s="24" t="s">
        <v>66</v>
      </c>
      <c r="K5" s="7" t="s">
        <v>67</v>
      </c>
      <c r="L5" s="4" t="s">
        <v>74</v>
      </c>
      <c r="M5" s="8" t="s">
        <v>48</v>
      </c>
      <c r="N5" s="9" t="s">
        <v>69</v>
      </c>
      <c r="O5" s="31">
        <v>43808</v>
      </c>
      <c r="P5" s="25">
        <v>43808</v>
      </c>
      <c r="Q5" s="25">
        <v>45046</v>
      </c>
      <c r="R5" s="26">
        <v>3007000</v>
      </c>
      <c r="S5" s="11">
        <v>64870000</v>
      </c>
      <c r="T5" s="11">
        <v>66816100</v>
      </c>
      <c r="U5" s="11">
        <v>53350000</v>
      </c>
      <c r="V5" s="10">
        <f t="shared" si="6"/>
        <v>188043100</v>
      </c>
      <c r="W5" s="27">
        <v>35000000</v>
      </c>
      <c r="X5" s="10">
        <f t="shared" si="7"/>
        <v>223043100</v>
      </c>
      <c r="Y5" s="28">
        <v>17800</v>
      </c>
      <c r="Z5" s="10">
        <f t="shared" si="8"/>
        <v>223025300</v>
      </c>
      <c r="AA5" s="12" t="s">
        <v>35</v>
      </c>
      <c r="AB5" s="16" t="s">
        <v>49</v>
      </c>
      <c r="AC5" s="29" t="s">
        <v>50</v>
      </c>
      <c r="AD5" s="16" t="s">
        <v>75</v>
      </c>
      <c r="AE5" s="13">
        <v>7420169</v>
      </c>
      <c r="AF5" s="35" t="s">
        <v>76</v>
      </c>
      <c r="AG5" s="37" t="s">
        <v>28</v>
      </c>
    </row>
  </sheetData>
  <autoFilter ref="A1:AG5"/>
  <hyperlinks>
    <hyperlink ref="AF2" r:id="rId1"/>
  </hyperlinks>
  <pageMargins left="0.7" right="0.7" top="0.75" bottom="0.75" header="0.3" footer="0.3"/>
  <pageSetup orientation="portrait" verticalDpi="1200"/>
  <drawing r:id="rId2"/>
  <legacyDrawing r:id="rId3"/>
  <controls>
    <mc:AlternateContent xmlns:mc="http://schemas.openxmlformats.org/markup-compatibility/2006">
      <mc:Choice Requires="x14">
        <control shapeId="14337" r:id="rId4" name="Control 1">
          <controlPr defaultSize="0" altText="" r:id="rId5">
            <anchor moveWithCells="1">
              <from>
                <xdr:col>26</xdr:col>
                <xdr:colOff>1362075</xdr:colOff>
                <xdr:row>4785</xdr:row>
                <xdr:rowOff>142875</xdr:rowOff>
              </from>
              <to>
                <xdr:col>27</xdr:col>
                <xdr:colOff>76200</xdr:colOff>
                <xdr:row>4787</xdr:row>
                <xdr:rowOff>38100</xdr:rowOff>
              </to>
            </anchor>
          </controlPr>
        </control>
      </mc:Choice>
      <mc:Fallback>
        <control shapeId="14337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2019-06-20T18:34:00Z</cp:lastPrinted>
  <dcterms:created xsi:type="dcterms:W3CDTF">2019-01-18T16:11:00Z</dcterms:created>
  <dcterms:modified xsi:type="dcterms:W3CDTF">2023-03-06T19:48:19Z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