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JULIO\"/>
    </mc:Choice>
  </mc:AlternateContent>
  <bookViews>
    <workbookView xWindow="0" yWindow="0" windowWidth="28800" windowHeight="11610"/>
  </bookViews>
  <sheets>
    <sheet name="VIGENCIA 2020" sheetId="3" r:id="rId1"/>
  </sheets>
  <definedNames>
    <definedName name="_xlnm._FilterDatabase" localSheetId="0" hidden="1">'VIGENCIA 2020'!$A$1:$AL$10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5" i="3" l="1"/>
  <c r="S4" i="3"/>
  <c r="T2" i="3" l="1"/>
  <c r="U2" i="3" s="1"/>
  <c r="V2" i="3" s="1"/>
  <c r="T3" i="3"/>
  <c r="U3" i="3" s="1"/>
  <c r="V3" i="3" s="1"/>
  <c r="T4" i="3"/>
  <c r="U4" i="3" s="1"/>
  <c r="V4" i="3" s="1"/>
  <c r="T5" i="3"/>
  <c r="U5" i="3" s="1"/>
  <c r="V5" i="3" s="1"/>
  <c r="T6" i="3"/>
  <c r="U6" i="3" s="1"/>
  <c r="V6" i="3" s="1"/>
  <c r="T8" i="3"/>
  <c r="U8" i="3" s="1"/>
  <c r="V8" i="3" s="1"/>
  <c r="T10" i="3"/>
  <c r="U10" i="3" s="1"/>
  <c r="V10" i="3" s="1"/>
  <c r="S9" i="3" l="1"/>
  <c r="T9" i="3" s="1"/>
  <c r="U9" i="3" s="1"/>
  <c r="V9" i="3" s="1"/>
  <c r="R7" i="3"/>
  <c r="T7" i="3" s="1"/>
  <c r="U7" i="3" s="1"/>
  <c r="V7" i="3" s="1"/>
</calcChain>
</file>

<file path=xl/sharedStrings.xml><?xml version="1.0" encoding="utf-8"?>
<sst xmlns="http://schemas.openxmlformats.org/spreadsheetml/2006/main" count="149" uniqueCount="125">
  <si>
    <t>CONTRATISTA</t>
  </si>
  <si>
    <t>OBJETO</t>
  </si>
  <si>
    <t>SUPERVISOR</t>
  </si>
  <si>
    <t>TIPO DE CONTRATO</t>
  </si>
  <si>
    <t>VALOR VIGENCIA 2020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</si>
  <si>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</si>
  <si>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</si>
  <si>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</si>
  <si>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</si>
  <si>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</si>
  <si>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</si>
  <si>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</si>
  <si>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</si>
  <si>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DIRECCION</t>
  </si>
  <si>
    <t>BOGOTA</t>
  </si>
  <si>
    <t>SUBDIRECCION DE APOYO</t>
  </si>
  <si>
    <t>SUBDIRECCION MEDICA</t>
  </si>
  <si>
    <t>SUBDIRECCION ADMINISTRATIVA</t>
  </si>
  <si>
    <t>SUMINISTRO</t>
  </si>
  <si>
    <t>ventasmedicos@impulmedicos.com</t>
  </si>
  <si>
    <t>ARRENDAMIENTO</t>
  </si>
  <si>
    <t>jorge_arenas@praxair.com</t>
  </si>
  <si>
    <t>HELPEN S.A.S</t>
  </si>
  <si>
    <t>CARLOS ARNUL SATIZABAL AZUERO</t>
  </si>
  <si>
    <t>helpensas@gmail.com</t>
  </si>
  <si>
    <t>SUBDIRECCION DE DOCENCIA</t>
  </si>
  <si>
    <t>SMN SOLUCIONES INTEGRALES S.A.S</t>
  </si>
  <si>
    <t>contratacion@gemedco.com</t>
  </si>
  <si>
    <t>N° CONTRATO</t>
  </si>
  <si>
    <t>OBSERVACIONES</t>
  </si>
  <si>
    <t xml:space="preserve">PRESTACION DE SERVICIOS </t>
  </si>
  <si>
    <t>VALOR REDUCCION</t>
  </si>
  <si>
    <t>VALOR ADICION</t>
  </si>
  <si>
    <t xml:space="preserve">IDENTIFICACION DEL PROCESO EN SECOP II </t>
  </si>
  <si>
    <t>URL</t>
  </si>
  <si>
    <t>IMPULSORES INTERNACIONALES S.A.S</t>
  </si>
  <si>
    <t>SILVIA LUCIA REYES ACEVEDO</t>
  </si>
  <si>
    <t xml:space="preserve">MARIO MENA </t>
  </si>
  <si>
    <t>GERMAN PARDO PARDO</t>
  </si>
  <si>
    <t>Avenida carrera 50 # 5c - 29</t>
  </si>
  <si>
    <t>LUZ STELLA GÓMEZ GÓMEZ</t>
  </si>
  <si>
    <t>CALLE 103 No. 14 A - 43</t>
  </si>
  <si>
    <t>Cra 7 No. 71-21 Torre B Piso 7</t>
  </si>
  <si>
    <t>diana.florez@chubb.com</t>
  </si>
  <si>
    <t>Julian Ricardo Russi Ramirez</t>
  </si>
  <si>
    <t>Av. Cra. 45 No. 147 - 66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</si>
  <si>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</si>
  <si>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</si>
  <si>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</si>
  <si>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</si>
  <si>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</si>
  <si>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CONTRATACION DIRECTA</t>
  </si>
  <si>
    <t>003-2020</t>
  </si>
  <si>
    <t>008-2020</t>
  </si>
  <si>
    <t>009-2020</t>
  </si>
  <si>
    <t>3</t>
  </si>
  <si>
    <t>010-2020</t>
  </si>
  <si>
    <t>011-2020</t>
  </si>
  <si>
    <t>0</t>
  </si>
  <si>
    <t>012-2020</t>
  </si>
  <si>
    <t>013-2020</t>
  </si>
  <si>
    <t>PRESTACION DE SERVICIOS DE MENSAJERIA</t>
  </si>
  <si>
    <t>MC-003-2020-HOMIL</t>
  </si>
  <si>
    <t>https://community.secop.gov.co/Public/Tendering/OpportunityDetail/Index?noticeUID=CO1.NTC.1062820&amp;isFromPublicArea=True&amp;isModal=true&amp;asPopupView=true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</si>
  <si>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</si>
  <si>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</si>
  <si>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FRANCISCO JAVIER OLASCOAGA</t>
  </si>
  <si>
    <t>ENRIQUE BARRIGA AFANADOR</t>
  </si>
  <si>
    <t>CALLE 63 B No 23-25</t>
  </si>
  <si>
    <t>dfernandez@expresservicesltda.co</t>
  </si>
  <si>
    <t>031-2020</t>
  </si>
  <si>
    <t>SERGIO NOVELLI DA SILVA</t>
  </si>
  <si>
    <t>LICITACION PUBLICA</t>
  </si>
  <si>
    <t>SUBASTA INVERSA</t>
  </si>
  <si>
    <t>SELECCIÓN ABREVIADA</t>
  </si>
  <si>
    <t>122-2020</t>
  </si>
  <si>
    <t>CD-031-2020-HOMIL</t>
  </si>
  <si>
    <t>https://community.secop.gov.co/Public/Tendering/OpportunityDetail/Index?noticeUID=CO1.NTC.1319227&amp;isFromPublicArea=True&amp;isModal=true&amp;asPopupView=true</t>
  </si>
  <si>
    <t>ETICOS UT 2020</t>
  </si>
  <si>
    <t>ENTREGAR BAJO LA MODALIDAD DE CONTRATO DE ARRENDAMIENTO, UN AREA FISICA CORRESPONDIENTE A LA FARMACIA CONSULTA EXTERNA (AMBULATORIA) CON 173,3 M2  A ETICOS UT 2020, A CUAL SE DESTINARA PARA LA DIKSPENSACION DE MEDICAMENTOS EN EL HOSPITAL MILITAR CENTRAL EN LA CIUDAD DE BOGOTA DC EN VIRTUD DEL CONTRATO N° 106-DIGSA-2020 SUSCRITO CON LA DIRECCION GENERAL DE SANIDAD MILITAR</t>
  </si>
  <si>
    <t>REINEL STEVEN MORA</t>
  </si>
  <si>
    <t>GUSTAVO VISBAL GALOFRE</t>
  </si>
  <si>
    <t>VIA 40 # 71 - 124</t>
  </si>
  <si>
    <t>gerencia@eticos.com</t>
  </si>
  <si>
    <t>INVERSIONES AJOVECO S.A</t>
  </si>
  <si>
    <t>213-2020</t>
  </si>
  <si>
    <t>SEGUROS</t>
  </si>
  <si>
    <t>LP-008-2020-HOMIL (Presentación de oferta)</t>
  </si>
  <si>
    <t>https://community.secop.gov.co/Public/Tendering/OpportunityDetail/Index?noticeUID=CO1.NTC.1441491&amp;isFromPublicArea=True&amp;isModal=true&amp;asPopupView=true</t>
  </si>
  <si>
    <t>CHUBB SEGUROS</t>
  </si>
  <si>
    <t xml:space="preserve">CONTRATACIÓN DE LAS POLIZAS QUE CONFORMAN EL PROGRAMA DE SEGUROS PARA AMPARAR LOS BIENES E INTERESES PATRIMONIALES DEL HOSPITAL MILITAR CENTRAL Y AQUELLOS POR LOS CUALES SEA O LLEGARE A SER LEGALMENTE RESPONSABLE DENTRO Y FUERA DEL TERRITORIO NACIONAL”. LOTE No 1 </t>
  </si>
  <si>
    <t>MARIA CRISTINA DOMINGUEZ PERALTA</t>
  </si>
  <si>
    <t>LORENA GUTIERREZ FLORES</t>
  </si>
  <si>
    <t>214-2020</t>
  </si>
  <si>
    <t>LA PREVISORA S.A</t>
  </si>
  <si>
    <t>CONTRATACIÓN DE LAS POLIZAS QUE CONFORMAN EL PROGRAMA DE SEGUROS PARA AMPARAR LOS BIENES E INTERESES PATRIMONIALES DEL HOSPITAL MILITAR CENTRAL Y AQUELLOS POR LOS CUALES SEA O LLEGARE A SER LEGALMENTE RESPONSABLE DENTRO Y FUERA DEL TERRITORIO NACIONAL”. LOTE No 2</t>
  </si>
  <si>
    <t>CALLE 57 No.9-07</t>
  </si>
  <si>
    <t>carlos.sua@previsora.gov.co</t>
  </si>
  <si>
    <t>233-2020</t>
  </si>
  <si>
    <t>https://community.secop.gov.co/Public/Tendering/OpportunityDetail/Index?noticeUID=CO1.NTC.1467820&amp;isFromPublicArea=True&amp;isModal=true&amp;asPopupView=true</t>
  </si>
  <si>
    <t>PRESTACIÓN DE SERVICIOS INTEGRALES DE ORTOPEDIA Y TRAUMATOLOGIA, NEUROMONITOREO, ULTRASONIDO, PLANEACION VIRTUAL Y 3D. SUMINISTRO DE MATERIAL DE OSTEOSÍNTESIS, DISPOSITIVOS MEDICOS, SUSTITUTOS ÓSEOS Y PROTESIS A MEDIDA, PARA LOS SERVICIOS QUIRÚRGICOS (ORTOPEDIA, MAXILOFACIAL, CIRUGIA PLASTICA, OTORRINOLARINGOLOGIA, NEUROCIRUGIA) DEL HOSPITAL MILITAR CENTRAL. CON EL FIN DE CUBRIR LA VIGENCIA 2020, 2021 Y 2022</t>
  </si>
  <si>
    <t>MARTHA LILIANA SALAZAR</t>
  </si>
  <si>
    <t>Carrera 9A No 17-55 Sur Piso 2</t>
  </si>
  <si>
    <t>308-2020</t>
  </si>
  <si>
    <t>LP-010-2020-HOMIL</t>
  </si>
  <si>
    <t>https://community.secop.gov.co/Public/Tendering/OpportunityDetail/Index?noticeUID=CO1.NTC.1498390&amp;isFromPublicArea=True&amp;isModal=true&amp;asPopupView=true</t>
  </si>
  <si>
    <t>SUMINISTRO DE GASES MEDICINALES PARA LOS DIFERENTES SERVICIOS QUE PRESTA EL HOSPITAL MILITAR CENTRAL”. CON EL FIN DE CUBRIR LA VIGENCIA 2020, 2021 Y 2022</t>
  </si>
  <si>
    <t>326-2020</t>
  </si>
  <si>
    <t>LP-011-2020-HOMIL</t>
  </si>
  <si>
    <t>https://community.secop.gov.co/Public/Tendering/OpportunityDetail/Index?noticeUID=CO1.NTC.1537648&amp;isFromPublicArea=True&amp;isModal=true&amp;asPopupView=true</t>
  </si>
  <si>
    <t>ARRENDAMIENTO DE DOS EQUIPOS DE RADIOLOGIA DIGITAL (CONVENCIONAL Y FLUROSCOPIO) Y UN MAMOGRAFO DIGITAL DIRECTO, LOS CUALES DEBEN INCLUIR ADECUACION E INSTALACION MANTENIMIENTO PREVENTIVO, PREDICTIVO, CORRECTIVO Y SOPORT TECNICO (LOTES 1 Y 3)</t>
  </si>
  <si>
    <t>327-2020</t>
  </si>
  <si>
    <t>ARRENDAMIENTO DE DOS EQUIPOS DE RADIOLOGIA DIGITAL (CONVENCIONAL Y FLUROSCOPIO) Y UN MAMOGRAFO DIGITAL DIRECTO, LOS CUALES DEBEN INCLUIR ADECUACION E INSTALACION MANTENIMIENTO PREVENTIVO, PREDICTIVO, CORRECTIVO Y SOPORT TECNICO (LOTES 2)</t>
  </si>
  <si>
    <t>330-2020</t>
  </si>
  <si>
    <t>LP-012-2020-HOMIL</t>
  </si>
  <si>
    <t>https://community.secop.gov.co/Public/Tendering/OpportunityDetail/Index?noticeUID=CO1.NTC.1540858&amp;isFromPublicArea=True&amp;isModal=true&amp;asPopupView=true</t>
  </si>
  <si>
    <t>GENERAL MEDICA DE COLOMBIA S.A - GEMEDCO S.A</t>
  </si>
  <si>
    <t>ARRENDAMIENTO DE UN (1) EQUIPO DE RESONADOR MAGNÉTICO INCLUYENDO INSTALACIÓN, MANTENIMIENTO PREVENTIVO, CORRECTIVO Y SOPORTE TÉCNICO PARA LOS DIFERENTES SERVICIOS DEL HOSPITAL MILITAR CENTRAL</t>
  </si>
  <si>
    <t>MINIMA CUANTIA</t>
  </si>
  <si>
    <t>CONCURSO DE MERTIOS</t>
  </si>
  <si>
    <t>VALOR TOTAL MAS ADICIONES</t>
  </si>
  <si>
    <t>VALOR TOTAL CON VIGENCAS</t>
  </si>
  <si>
    <t>VALOR TOTAL REAL CONTRATO (+ADICIONES-REDUCCIONES)</t>
  </si>
  <si>
    <t>SELECCIÓN ABREVIADA PARA PRESTACION DE SERVICIOS DE SALUD</t>
  </si>
  <si>
    <t>LP-009-2020-HOMIL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</si>
</sst>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8" formatCode="&quot;$&quot;#,##0"/>
    <numFmt numFmtId="169" formatCode="yyyy\-mm\-dd;@"/>
    <numFmt numFmtId="170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5">
    <xf numFmtId="0" fontId="0" fillId="0" borderId="0" xfId="0"/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textRotation="90" wrapText="1"/>
    </xf>
    <xf numFmtId="166" fontId="6" fillId="4" borderId="5" xfId="1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169" fontId="5" fillId="4" borderId="5" xfId="0" applyNumberFormat="1" applyFont="1" applyFill="1" applyBorder="1" applyAlignment="1">
      <alignment horizontal="center" vertical="center" wrapText="1"/>
    </xf>
    <xf numFmtId="49" fontId="5" fillId="4" borderId="4" xfId="0" applyNumberFormat="1" applyFont="1" applyFill="1" applyBorder="1" applyAlignment="1">
      <alignment horizontal="center" vertical="center" textRotation="90" wrapText="1"/>
    </xf>
    <xf numFmtId="49" fontId="5" fillId="4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2" applyFont="1" applyBorder="1" applyAlignment="1" applyProtection="1">
      <alignment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168" fontId="7" fillId="2" borderId="6" xfId="0" applyNumberFormat="1" applyFont="1" applyFill="1" applyBorder="1" applyAlignment="1">
      <alignment horizontal="center" vertical="center"/>
    </xf>
    <xf numFmtId="164" fontId="7" fillId="2" borderId="6" xfId="1" applyNumberFormat="1" applyFont="1" applyFill="1" applyBorder="1" applyAlignment="1">
      <alignment horizontal="center" vertical="center"/>
    </xf>
    <xf numFmtId="169" fontId="7" fillId="3" borderId="6" xfId="0" applyNumberFormat="1" applyFont="1" applyFill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" fontId="6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69" fontId="7" fillId="0" borderId="0" xfId="0" applyNumberFormat="1" applyFont="1"/>
    <xf numFmtId="164" fontId="9" fillId="2" borderId="6" xfId="1" applyNumberFormat="1" applyFont="1" applyFill="1" applyBorder="1" applyAlignment="1">
      <alignment horizontal="center" vertical="center"/>
    </xf>
    <xf numFmtId="49" fontId="9" fillId="2" borderId="6" xfId="0" applyNumberFormat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justify" vertical="center" wrapText="1"/>
    </xf>
    <xf numFmtId="166" fontId="7" fillId="2" borderId="6" xfId="0" applyNumberFormat="1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/>
    </xf>
    <xf numFmtId="1" fontId="6" fillId="2" borderId="6" xfId="0" applyNumberFormat="1" applyFont="1" applyFill="1" applyBorder="1" applyAlignment="1">
      <alignment horizontal="center" vertical="center" wrapText="1"/>
    </xf>
    <xf numFmtId="170" fontId="10" fillId="3" borderId="6" xfId="0" applyNumberFormat="1" applyFont="1" applyFill="1" applyBorder="1" applyAlignment="1">
      <alignment horizontal="center" vertical="center" wrapText="1"/>
    </xf>
    <xf numFmtId="164" fontId="7" fillId="0" borderId="0" xfId="0" applyNumberFormat="1" applyFont="1"/>
    <xf numFmtId="168" fontId="7" fillId="0" borderId="0" xfId="0" applyNumberFormat="1" applyFont="1"/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10</xdr:row>
          <xdr:rowOff>0</xdr:rowOff>
        </xdr:from>
        <xdr:to>
          <xdr:col>25</xdr:col>
          <xdr:colOff>190500</xdr:colOff>
          <xdr:row>11</xdr:row>
          <xdr:rowOff>57150</xdr:rowOff>
        </xdr:to>
        <xdr:sp macro="" textlink="">
          <xdr:nvSpPr>
            <xdr:cNvPr id="3073" name="Control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AM15"/>
  <sheetViews>
    <sheetView tabSelected="1" zoomScaleNormal="100" workbookViewId="0">
      <pane xSplit="1" ySplit="1" topLeftCell="H2" activePane="bottomRight" state="frozen"/>
      <selection pane="topRight" activeCell="B1" sqref="B1"/>
      <selection pane="bottomLeft" activeCell="A3" sqref="A3"/>
      <selection pane="bottomRight" activeCell="K3" sqref="K3"/>
    </sheetView>
  </sheetViews>
  <sheetFormatPr baseColWidth="10" defaultRowHeight="13.5" x14ac:dyDescent="0.25"/>
  <cols>
    <col min="1" max="1" width="13.85546875" style="22" customWidth="1"/>
    <col min="2" max="2" width="3.5703125" style="22" customWidth="1"/>
    <col min="3" max="3" width="4.42578125" style="22" customWidth="1"/>
    <col min="4" max="4" width="4" style="22" customWidth="1"/>
    <col min="5" max="5" width="3.85546875" style="22" customWidth="1"/>
    <col min="6" max="6" width="5.7109375" style="22" customWidth="1"/>
    <col min="7" max="8" width="3.85546875" style="22" customWidth="1"/>
    <col min="9" max="9" width="13.85546875" style="22" customWidth="1"/>
    <col min="10" max="10" width="18.42578125" style="22" customWidth="1"/>
    <col min="11" max="11" width="24.140625" style="22" customWidth="1"/>
    <col min="12" max="12" width="29.7109375" style="22" customWidth="1"/>
    <col min="13" max="13" width="25.85546875" style="22" customWidth="1"/>
    <col min="14" max="14" width="48.42578125" style="22" customWidth="1"/>
    <col min="15" max="16" width="15.85546875" style="22" hidden="1" customWidth="1"/>
    <col min="17" max="17" width="15.7109375" style="22" hidden="1" customWidth="1"/>
    <col min="18" max="18" width="15.28515625" style="22" hidden="1" customWidth="1"/>
    <col min="19" max="19" width="14.5703125" style="22" hidden="1" customWidth="1"/>
    <col min="20" max="20" width="16.42578125" style="22" hidden="1" customWidth="1"/>
    <col min="21" max="21" width="17.140625" style="22" hidden="1" customWidth="1"/>
    <col min="22" max="22" width="19.28515625" style="22" customWidth="1"/>
    <col min="23" max="23" width="14.85546875" style="22" customWidth="1"/>
    <col min="24" max="24" width="13.5703125" style="23" customWidth="1"/>
    <col min="25" max="25" width="15.28515625" style="23" customWidth="1"/>
    <col min="26" max="26" width="23.28515625" style="22" customWidth="1"/>
    <col min="27" max="28" width="5" style="22" customWidth="1"/>
    <col min="29" max="29" width="4.7109375" style="22" customWidth="1"/>
    <col min="30" max="31" width="4.42578125" style="22" customWidth="1"/>
    <col min="32" max="32" width="22.5703125" style="22" customWidth="1"/>
    <col min="33" max="33" width="16.42578125" style="22" customWidth="1"/>
    <col min="34" max="34" width="13.7109375" style="22" customWidth="1"/>
    <col min="35" max="35" width="20.7109375" style="22" customWidth="1"/>
    <col min="36" max="36" width="18.140625" style="22" customWidth="1"/>
    <col min="37" max="37" width="21.28515625" style="22" customWidth="1"/>
    <col min="38" max="38" width="16.5703125" style="22" customWidth="1"/>
    <col min="39" max="39" width="23.5703125" style="22" customWidth="1"/>
    <col min="40" max="16384" width="11.42578125" style="22"/>
  </cols>
  <sheetData>
    <row r="1" spans="1:39" s="30" customFormat="1" ht="201" customHeight="1" thickBot="1" x14ac:dyDescent="0.3">
      <c r="A1" s="4" t="s">
        <v>28</v>
      </c>
      <c r="B1" s="5" t="s">
        <v>51</v>
      </c>
      <c r="C1" s="5" t="s">
        <v>72</v>
      </c>
      <c r="D1" s="5" t="s">
        <v>118</v>
      </c>
      <c r="E1" s="5" t="s">
        <v>74</v>
      </c>
      <c r="F1" s="5" t="s">
        <v>123</v>
      </c>
      <c r="G1" s="5" t="s">
        <v>119</v>
      </c>
      <c r="H1" s="5" t="s">
        <v>73</v>
      </c>
      <c r="I1" s="3" t="s">
        <v>46</v>
      </c>
      <c r="J1" s="3" t="s">
        <v>3</v>
      </c>
      <c r="K1" s="3" t="s">
        <v>33</v>
      </c>
      <c r="L1" s="3" t="s">
        <v>34</v>
      </c>
      <c r="M1" s="3" t="s">
        <v>0</v>
      </c>
      <c r="N1" s="4" t="s">
        <v>1</v>
      </c>
      <c r="O1" s="6" t="s">
        <v>32</v>
      </c>
      <c r="P1" s="6" t="s">
        <v>31</v>
      </c>
      <c r="Q1" s="7" t="s">
        <v>4</v>
      </c>
      <c r="R1" s="7" t="s">
        <v>5</v>
      </c>
      <c r="S1" s="7" t="s">
        <v>6</v>
      </c>
      <c r="T1" s="7" t="s">
        <v>121</v>
      </c>
      <c r="U1" s="7" t="s">
        <v>120</v>
      </c>
      <c r="V1" s="7" t="s">
        <v>122</v>
      </c>
      <c r="W1" s="7" t="s">
        <v>47</v>
      </c>
      <c r="X1" s="8" t="s">
        <v>48</v>
      </c>
      <c r="Y1" s="8" t="s">
        <v>7</v>
      </c>
      <c r="Z1" s="3" t="s">
        <v>2</v>
      </c>
      <c r="AA1" s="9" t="s">
        <v>16</v>
      </c>
      <c r="AB1" s="9" t="s">
        <v>15</v>
      </c>
      <c r="AC1" s="9" t="s">
        <v>17</v>
      </c>
      <c r="AD1" s="9" t="s">
        <v>13</v>
      </c>
      <c r="AE1" s="9" t="s">
        <v>25</v>
      </c>
      <c r="AF1" s="10" t="s">
        <v>8</v>
      </c>
      <c r="AG1" s="10" t="s">
        <v>49</v>
      </c>
      <c r="AH1" s="10" t="s">
        <v>50</v>
      </c>
      <c r="AI1" s="10" t="s">
        <v>9</v>
      </c>
      <c r="AJ1" s="10" t="s">
        <v>10</v>
      </c>
      <c r="AK1" s="10" t="s">
        <v>11</v>
      </c>
      <c r="AL1" s="10" t="s">
        <v>12</v>
      </c>
      <c r="AM1" s="3" t="s">
        <v>29</v>
      </c>
    </row>
    <row r="2" spans="1:39" ht="123" customHeight="1" x14ac:dyDescent="0.25">
      <c r="A2" s="11" t="s">
        <v>60</v>
      </c>
      <c r="B2" s="31"/>
      <c r="C2" s="31"/>
      <c r="D2" s="16">
        <v>1</v>
      </c>
      <c r="E2" s="31"/>
      <c r="F2" s="31"/>
      <c r="G2" s="31"/>
      <c r="H2" s="31"/>
      <c r="I2" s="12" t="s">
        <v>52</v>
      </c>
      <c r="J2" s="13" t="s">
        <v>61</v>
      </c>
      <c r="K2" s="2" t="s">
        <v>62</v>
      </c>
      <c r="L2" s="14" t="s">
        <v>63</v>
      </c>
      <c r="M2" s="26" t="s">
        <v>64</v>
      </c>
      <c r="N2" s="28" t="s">
        <v>65</v>
      </c>
      <c r="O2" s="18">
        <v>7500000</v>
      </c>
      <c r="P2" s="24">
        <v>0</v>
      </c>
      <c r="Q2" s="29">
        <v>15000000</v>
      </c>
      <c r="R2" s="18">
        <v>0</v>
      </c>
      <c r="S2" s="18">
        <v>0</v>
      </c>
      <c r="T2" s="18">
        <f t="shared" ref="T2" si="0">Q2+R2+S2</f>
        <v>15000000</v>
      </c>
      <c r="U2" s="18">
        <f t="shared" ref="U2" si="1">T2+O2</f>
        <v>22500000</v>
      </c>
      <c r="V2" s="18">
        <f t="shared" ref="V2" si="2">U2-P2</f>
        <v>22500000</v>
      </c>
      <c r="W2" s="32">
        <v>43872</v>
      </c>
      <c r="X2" s="19">
        <v>43868</v>
      </c>
      <c r="Y2" s="19">
        <v>44910</v>
      </c>
      <c r="Z2" s="20" t="s">
        <v>66</v>
      </c>
      <c r="AA2" s="21"/>
      <c r="AB2" s="21"/>
      <c r="AC2" s="21">
        <v>1</v>
      </c>
      <c r="AD2" s="21"/>
      <c r="AE2" s="21"/>
      <c r="AF2" s="27" t="s">
        <v>67</v>
      </c>
      <c r="AG2" s="27">
        <v>900280994</v>
      </c>
      <c r="AH2" s="15" t="s">
        <v>58</v>
      </c>
      <c r="AI2" s="27" t="s">
        <v>68</v>
      </c>
      <c r="AJ2" s="27">
        <v>3114643721</v>
      </c>
      <c r="AK2" s="15" t="s">
        <v>69</v>
      </c>
      <c r="AL2" s="15" t="s">
        <v>14</v>
      </c>
      <c r="AM2" s="25"/>
    </row>
    <row r="3" spans="1:39" ht="103.5" customHeight="1" x14ac:dyDescent="0.25">
      <c r="A3" s="11" t="s">
        <v>75</v>
      </c>
      <c r="B3" s="16">
        <v>1</v>
      </c>
      <c r="C3" s="31"/>
      <c r="D3" s="31"/>
      <c r="E3" s="31"/>
      <c r="F3" s="31"/>
      <c r="G3" s="31"/>
      <c r="H3" s="31"/>
      <c r="I3" s="12" t="s">
        <v>70</v>
      </c>
      <c r="J3" s="13" t="s">
        <v>20</v>
      </c>
      <c r="K3" s="1" t="s">
        <v>76</v>
      </c>
      <c r="L3" s="14" t="s">
        <v>77</v>
      </c>
      <c r="M3" s="26" t="s">
        <v>78</v>
      </c>
      <c r="N3" s="28" t="s">
        <v>79</v>
      </c>
      <c r="O3" s="18">
        <v>0</v>
      </c>
      <c r="P3" s="24">
        <v>0</v>
      </c>
      <c r="Q3" s="17">
        <v>295680000</v>
      </c>
      <c r="R3" s="18">
        <v>0</v>
      </c>
      <c r="S3" s="18">
        <v>0</v>
      </c>
      <c r="T3" s="18">
        <f t="shared" ref="T3" si="3">Q3+R3+S3</f>
        <v>295680000</v>
      </c>
      <c r="U3" s="18">
        <f t="shared" ref="U3" si="4">T3+O3</f>
        <v>295680000</v>
      </c>
      <c r="V3" s="18">
        <f t="shared" ref="V3" si="5">U3-P3</f>
        <v>295680000</v>
      </c>
      <c r="W3" s="32">
        <v>44019</v>
      </c>
      <c r="X3" s="19">
        <v>44022</v>
      </c>
      <c r="Y3" s="19">
        <v>44834</v>
      </c>
      <c r="Z3" s="20" t="s">
        <v>80</v>
      </c>
      <c r="AA3" s="21"/>
      <c r="AB3" s="21"/>
      <c r="AC3" s="21">
        <v>1</v>
      </c>
      <c r="AD3" s="21"/>
      <c r="AE3" s="21"/>
      <c r="AF3" s="27" t="s">
        <v>81</v>
      </c>
      <c r="AG3" s="27">
        <v>901381381</v>
      </c>
      <c r="AH3" s="15" t="s">
        <v>55</v>
      </c>
      <c r="AI3" s="27" t="s">
        <v>82</v>
      </c>
      <c r="AJ3" s="27">
        <v>3699050</v>
      </c>
      <c r="AK3" s="27" t="s">
        <v>83</v>
      </c>
      <c r="AL3" s="15" t="s">
        <v>14</v>
      </c>
      <c r="AM3" s="25"/>
    </row>
    <row r="4" spans="1:39" ht="138" customHeight="1" x14ac:dyDescent="0.25">
      <c r="A4" s="11" t="s">
        <v>85</v>
      </c>
      <c r="B4" s="31"/>
      <c r="C4" s="16">
        <v>1</v>
      </c>
      <c r="D4" s="31"/>
      <c r="E4" s="31"/>
      <c r="F4" s="31"/>
      <c r="G4" s="31"/>
      <c r="H4" s="31"/>
      <c r="I4" s="12" t="s">
        <v>53</v>
      </c>
      <c r="J4" s="13" t="s">
        <v>86</v>
      </c>
      <c r="K4" s="2" t="s">
        <v>87</v>
      </c>
      <c r="L4" s="14" t="s">
        <v>88</v>
      </c>
      <c r="M4" s="26" t="s">
        <v>89</v>
      </c>
      <c r="N4" s="28" t="s">
        <v>90</v>
      </c>
      <c r="O4" s="18">
        <v>418382115</v>
      </c>
      <c r="P4" s="24">
        <v>0</v>
      </c>
      <c r="Q4" s="17">
        <v>113451908</v>
      </c>
      <c r="R4" s="18">
        <v>530896751</v>
      </c>
      <c r="S4" s="18">
        <f>132360560</f>
        <v>132360560</v>
      </c>
      <c r="T4" s="18">
        <f t="shared" ref="T4:T6" si="6">Q4+R4+S4</f>
        <v>776709219</v>
      </c>
      <c r="U4" s="18">
        <f t="shared" ref="U4:U6" si="7">T4+O4</f>
        <v>1195091334</v>
      </c>
      <c r="V4" s="18">
        <f t="shared" ref="V4:V6" si="8">U4-P4</f>
        <v>1195091334</v>
      </c>
      <c r="W4" s="32">
        <v>44118</v>
      </c>
      <c r="X4" s="19">
        <v>44119</v>
      </c>
      <c r="Y4" s="19">
        <v>44880</v>
      </c>
      <c r="Z4" s="20" t="s">
        <v>91</v>
      </c>
      <c r="AA4" s="21"/>
      <c r="AB4" s="21"/>
      <c r="AC4" s="21">
        <v>1</v>
      </c>
      <c r="AD4" s="21"/>
      <c r="AE4" s="21"/>
      <c r="AF4" s="27" t="s">
        <v>92</v>
      </c>
      <c r="AG4" s="27">
        <v>860026518</v>
      </c>
      <c r="AH4" s="27">
        <v>6</v>
      </c>
      <c r="AI4" s="27" t="s">
        <v>42</v>
      </c>
      <c r="AJ4" s="27">
        <v>3266200</v>
      </c>
      <c r="AK4" s="27" t="s">
        <v>43</v>
      </c>
      <c r="AL4" s="15" t="s">
        <v>14</v>
      </c>
      <c r="AM4" s="25"/>
    </row>
    <row r="5" spans="1:39" ht="138" customHeight="1" x14ac:dyDescent="0.25">
      <c r="A5" s="11" t="s">
        <v>93</v>
      </c>
      <c r="B5" s="31"/>
      <c r="C5" s="16">
        <v>1</v>
      </c>
      <c r="D5" s="31"/>
      <c r="E5" s="31"/>
      <c r="F5" s="31"/>
      <c r="G5" s="31"/>
      <c r="H5" s="31"/>
      <c r="I5" s="12" t="s">
        <v>53</v>
      </c>
      <c r="J5" s="13" t="s">
        <v>86</v>
      </c>
      <c r="K5" s="2" t="s">
        <v>87</v>
      </c>
      <c r="L5" s="14" t="s">
        <v>88</v>
      </c>
      <c r="M5" s="26" t="s">
        <v>94</v>
      </c>
      <c r="N5" s="28" t="s">
        <v>95</v>
      </c>
      <c r="O5" s="18">
        <v>59728219</v>
      </c>
      <c r="P5" s="24">
        <v>0</v>
      </c>
      <c r="Q5" s="17">
        <v>20344109</v>
      </c>
      <c r="R5" s="18">
        <v>95200000</v>
      </c>
      <c r="S5" s="18">
        <f>23473973</f>
        <v>23473973</v>
      </c>
      <c r="T5" s="18">
        <f t="shared" si="6"/>
        <v>139018082</v>
      </c>
      <c r="U5" s="18">
        <f t="shared" si="7"/>
        <v>198746301</v>
      </c>
      <c r="V5" s="18">
        <f t="shared" si="8"/>
        <v>198746301</v>
      </c>
      <c r="W5" s="32">
        <v>44119</v>
      </c>
      <c r="X5" s="19">
        <v>44119</v>
      </c>
      <c r="Y5" s="19">
        <v>44880</v>
      </c>
      <c r="Z5" s="20" t="s">
        <v>91</v>
      </c>
      <c r="AA5" s="21"/>
      <c r="AB5" s="21"/>
      <c r="AC5" s="21">
        <v>1</v>
      </c>
      <c r="AD5" s="21"/>
      <c r="AE5" s="21"/>
      <c r="AF5" s="27" t="s">
        <v>36</v>
      </c>
      <c r="AG5" s="27">
        <v>860002400</v>
      </c>
      <c r="AH5" s="27">
        <v>2</v>
      </c>
      <c r="AI5" s="27" t="s">
        <v>96</v>
      </c>
      <c r="AJ5" s="27">
        <v>3485757</v>
      </c>
      <c r="AK5" s="27" t="s">
        <v>97</v>
      </c>
      <c r="AL5" s="15" t="s">
        <v>14</v>
      </c>
      <c r="AM5" s="25"/>
    </row>
    <row r="6" spans="1:39" ht="117" customHeight="1" x14ac:dyDescent="0.25">
      <c r="A6" s="11" t="s">
        <v>98</v>
      </c>
      <c r="B6" s="31"/>
      <c r="C6" s="16">
        <v>1</v>
      </c>
      <c r="D6" s="31"/>
      <c r="E6" s="31"/>
      <c r="F6" s="31"/>
      <c r="G6" s="31"/>
      <c r="H6" s="31"/>
      <c r="I6" s="12" t="s">
        <v>54</v>
      </c>
      <c r="J6" s="13" t="s">
        <v>30</v>
      </c>
      <c r="K6" s="2" t="s">
        <v>124</v>
      </c>
      <c r="L6" s="14" t="s">
        <v>99</v>
      </c>
      <c r="M6" s="26" t="s">
        <v>22</v>
      </c>
      <c r="N6" s="28" t="s">
        <v>100</v>
      </c>
      <c r="O6" s="18">
        <v>8300000000</v>
      </c>
      <c r="P6" s="24">
        <v>0</v>
      </c>
      <c r="Q6" s="17">
        <v>945000000</v>
      </c>
      <c r="R6" s="18">
        <v>14760000000</v>
      </c>
      <c r="S6" s="18">
        <v>8868300000</v>
      </c>
      <c r="T6" s="18">
        <f t="shared" si="6"/>
        <v>24573300000</v>
      </c>
      <c r="U6" s="18">
        <f t="shared" si="7"/>
        <v>32873300000</v>
      </c>
      <c r="V6" s="18">
        <f t="shared" si="8"/>
        <v>32873300000</v>
      </c>
      <c r="W6" s="32">
        <v>44146</v>
      </c>
      <c r="X6" s="19">
        <v>44146</v>
      </c>
      <c r="Y6" s="19">
        <v>44880</v>
      </c>
      <c r="Z6" s="20" t="s">
        <v>101</v>
      </c>
      <c r="AA6" s="21">
        <v>1</v>
      </c>
      <c r="AB6" s="21"/>
      <c r="AC6" s="21"/>
      <c r="AD6" s="21"/>
      <c r="AE6" s="21"/>
      <c r="AF6" s="27" t="s">
        <v>23</v>
      </c>
      <c r="AG6" s="27">
        <v>900509055</v>
      </c>
      <c r="AH6" s="27">
        <v>6</v>
      </c>
      <c r="AI6" s="27" t="s">
        <v>102</v>
      </c>
      <c r="AJ6" s="27">
        <v>7046446</v>
      </c>
      <c r="AK6" s="27" t="s">
        <v>24</v>
      </c>
      <c r="AL6" s="15" t="s">
        <v>14</v>
      </c>
      <c r="AM6" s="25"/>
    </row>
    <row r="7" spans="1:39" ht="117" customHeight="1" x14ac:dyDescent="0.25">
      <c r="A7" s="11" t="s">
        <v>103</v>
      </c>
      <c r="B7" s="31"/>
      <c r="C7" s="16">
        <v>1</v>
      </c>
      <c r="D7" s="31"/>
      <c r="E7" s="31"/>
      <c r="F7" s="31"/>
      <c r="G7" s="31"/>
      <c r="H7" s="31"/>
      <c r="I7" s="12" t="s">
        <v>56</v>
      </c>
      <c r="J7" s="13" t="s">
        <v>18</v>
      </c>
      <c r="K7" s="1" t="s">
        <v>104</v>
      </c>
      <c r="L7" s="14" t="s">
        <v>105</v>
      </c>
      <c r="M7" s="28" t="s">
        <v>26</v>
      </c>
      <c r="N7" s="28" t="s">
        <v>106</v>
      </c>
      <c r="O7" s="18">
        <v>573990082</v>
      </c>
      <c r="P7" s="24">
        <v>0</v>
      </c>
      <c r="Q7" s="17">
        <v>28303259</v>
      </c>
      <c r="R7" s="18">
        <f>699656550</f>
        <v>699656550</v>
      </c>
      <c r="S7" s="18">
        <v>420020356</v>
      </c>
      <c r="T7" s="18">
        <f t="shared" ref="T7" si="9">Q7+R7+S7</f>
        <v>1147980165</v>
      </c>
      <c r="U7" s="18">
        <f t="shared" ref="U7" si="10">T7+O7</f>
        <v>1721970247</v>
      </c>
      <c r="V7" s="18">
        <f t="shared" ref="V7" si="11">U7-P7</f>
        <v>1721970247</v>
      </c>
      <c r="W7" s="32">
        <v>44188</v>
      </c>
      <c r="X7" s="19">
        <v>44194</v>
      </c>
      <c r="Y7" s="19">
        <v>44895</v>
      </c>
      <c r="Z7" s="20" t="s">
        <v>37</v>
      </c>
      <c r="AA7" s="21"/>
      <c r="AB7" s="21">
        <v>1</v>
      </c>
      <c r="AC7" s="21"/>
      <c r="AD7" s="21"/>
      <c r="AE7" s="21"/>
      <c r="AF7" s="27" t="s">
        <v>71</v>
      </c>
      <c r="AG7" s="27">
        <v>860040094</v>
      </c>
      <c r="AH7" s="27">
        <v>3</v>
      </c>
      <c r="AI7" s="27" t="s">
        <v>39</v>
      </c>
      <c r="AJ7" s="27">
        <v>3607000</v>
      </c>
      <c r="AK7" s="27" t="s">
        <v>21</v>
      </c>
      <c r="AL7" s="15" t="s">
        <v>14</v>
      </c>
      <c r="AM7" s="25"/>
    </row>
    <row r="8" spans="1:39" ht="117" customHeight="1" x14ac:dyDescent="0.25">
      <c r="A8" s="11" t="s">
        <v>107</v>
      </c>
      <c r="B8" s="31"/>
      <c r="C8" s="16">
        <v>1</v>
      </c>
      <c r="D8" s="31"/>
      <c r="E8" s="31"/>
      <c r="F8" s="31"/>
      <c r="G8" s="31"/>
      <c r="H8" s="31"/>
      <c r="I8" s="12" t="s">
        <v>57</v>
      </c>
      <c r="J8" s="13" t="s">
        <v>20</v>
      </c>
      <c r="K8" s="1" t="s">
        <v>108</v>
      </c>
      <c r="L8" s="14" t="s">
        <v>109</v>
      </c>
      <c r="M8" s="26" t="s">
        <v>35</v>
      </c>
      <c r="N8" s="28" t="s">
        <v>110</v>
      </c>
      <c r="O8" s="18">
        <v>152348667</v>
      </c>
      <c r="P8" s="24">
        <v>0</v>
      </c>
      <c r="Q8" s="17">
        <v>16000000</v>
      </c>
      <c r="R8" s="18">
        <v>575700000</v>
      </c>
      <c r="S8" s="18">
        <v>345899750</v>
      </c>
      <c r="T8" s="18">
        <f t="shared" ref="T8:T10" si="12">Q8+R8+S8</f>
        <v>937599750</v>
      </c>
      <c r="U8" s="18">
        <f t="shared" ref="U8:U10" si="13">T8+O8</f>
        <v>1089948417</v>
      </c>
      <c r="V8" s="18">
        <f t="shared" ref="V8:V10" si="14">U8-P8</f>
        <v>1089948417</v>
      </c>
      <c r="W8" s="32">
        <v>44189</v>
      </c>
      <c r="X8" s="19">
        <v>44196</v>
      </c>
      <c r="Y8" s="19">
        <v>44880</v>
      </c>
      <c r="Z8" s="20" t="s">
        <v>38</v>
      </c>
      <c r="AA8" s="21"/>
      <c r="AB8" s="21">
        <v>1</v>
      </c>
      <c r="AC8" s="21"/>
      <c r="AD8" s="21"/>
      <c r="AE8" s="21"/>
      <c r="AF8" s="27" t="s">
        <v>44</v>
      </c>
      <c r="AG8" s="27">
        <v>860066633</v>
      </c>
      <c r="AH8" s="27">
        <v>6</v>
      </c>
      <c r="AI8" s="27" t="s">
        <v>45</v>
      </c>
      <c r="AJ8" s="27">
        <v>6488080</v>
      </c>
      <c r="AK8" s="27" t="s">
        <v>19</v>
      </c>
      <c r="AL8" s="15" t="s">
        <v>14</v>
      </c>
      <c r="AM8" s="25"/>
    </row>
    <row r="9" spans="1:39" ht="117" customHeight="1" x14ac:dyDescent="0.25">
      <c r="A9" s="11" t="s">
        <v>111</v>
      </c>
      <c r="B9" s="31"/>
      <c r="C9" s="16">
        <v>1</v>
      </c>
      <c r="D9" s="31"/>
      <c r="E9" s="31"/>
      <c r="F9" s="31"/>
      <c r="G9" s="31"/>
      <c r="H9" s="31"/>
      <c r="I9" s="12" t="s">
        <v>57</v>
      </c>
      <c r="J9" s="13" t="s">
        <v>20</v>
      </c>
      <c r="K9" s="1" t="s">
        <v>108</v>
      </c>
      <c r="L9" s="14" t="s">
        <v>109</v>
      </c>
      <c r="M9" s="26" t="s">
        <v>84</v>
      </c>
      <c r="N9" s="28" t="s">
        <v>112</v>
      </c>
      <c r="O9" s="18">
        <v>21430600</v>
      </c>
      <c r="P9" s="24">
        <v>0</v>
      </c>
      <c r="Q9" s="17">
        <v>2766667</v>
      </c>
      <c r="R9" s="18">
        <v>99600000</v>
      </c>
      <c r="S9" s="18">
        <f>59843000</f>
        <v>59843000</v>
      </c>
      <c r="T9" s="18">
        <f t="shared" si="12"/>
        <v>162209667</v>
      </c>
      <c r="U9" s="18">
        <f t="shared" si="13"/>
        <v>183640267</v>
      </c>
      <c r="V9" s="18">
        <f t="shared" si="14"/>
        <v>183640267</v>
      </c>
      <c r="W9" s="32">
        <v>44193</v>
      </c>
      <c r="X9" s="19">
        <v>44195</v>
      </c>
      <c r="Y9" s="19">
        <v>44880</v>
      </c>
      <c r="Z9" s="20" t="s">
        <v>38</v>
      </c>
      <c r="AA9" s="21"/>
      <c r="AB9" s="21">
        <v>1</v>
      </c>
      <c r="AC9" s="21"/>
      <c r="AD9" s="21"/>
      <c r="AE9" s="21"/>
      <c r="AF9" s="27" t="s">
        <v>44</v>
      </c>
      <c r="AG9" s="27">
        <v>860066633</v>
      </c>
      <c r="AH9" s="27">
        <v>6</v>
      </c>
      <c r="AI9" s="27" t="s">
        <v>45</v>
      </c>
      <c r="AJ9" s="27">
        <v>6488080</v>
      </c>
      <c r="AK9" s="27" t="s">
        <v>19</v>
      </c>
      <c r="AL9" s="15" t="s">
        <v>14</v>
      </c>
      <c r="AM9" s="25"/>
    </row>
    <row r="10" spans="1:39" ht="117" customHeight="1" x14ac:dyDescent="0.25">
      <c r="A10" s="11" t="s">
        <v>113</v>
      </c>
      <c r="B10" s="31"/>
      <c r="C10" s="16">
        <v>1</v>
      </c>
      <c r="D10" s="31"/>
      <c r="E10" s="31"/>
      <c r="F10" s="31"/>
      <c r="G10" s="31"/>
      <c r="H10" s="31"/>
      <c r="I10" s="12" t="s">
        <v>59</v>
      </c>
      <c r="J10" s="13" t="s">
        <v>20</v>
      </c>
      <c r="K10" s="1" t="s">
        <v>114</v>
      </c>
      <c r="L10" s="14" t="s">
        <v>115</v>
      </c>
      <c r="M10" s="26" t="s">
        <v>116</v>
      </c>
      <c r="N10" s="28" t="s">
        <v>117</v>
      </c>
      <c r="O10" s="18">
        <v>295718612</v>
      </c>
      <c r="P10" s="24">
        <v>0</v>
      </c>
      <c r="Q10" s="17">
        <v>26666667</v>
      </c>
      <c r="R10" s="18">
        <v>1200000000</v>
      </c>
      <c r="S10" s="18">
        <v>721000000</v>
      </c>
      <c r="T10" s="18">
        <f t="shared" si="12"/>
        <v>1947666667</v>
      </c>
      <c r="U10" s="18">
        <f t="shared" si="13"/>
        <v>2243385279</v>
      </c>
      <c r="V10" s="18">
        <f t="shared" si="14"/>
        <v>2243385279</v>
      </c>
      <c r="W10" s="32">
        <v>44194</v>
      </c>
      <c r="X10" s="19">
        <v>44194</v>
      </c>
      <c r="Y10" s="19">
        <v>44880</v>
      </c>
      <c r="Z10" s="20" t="s">
        <v>38</v>
      </c>
      <c r="AA10" s="21"/>
      <c r="AB10" s="21">
        <v>1</v>
      </c>
      <c r="AC10" s="21"/>
      <c r="AD10" s="21"/>
      <c r="AE10" s="21"/>
      <c r="AF10" s="27" t="s">
        <v>40</v>
      </c>
      <c r="AG10" s="27">
        <v>860527377</v>
      </c>
      <c r="AH10" s="27">
        <v>4</v>
      </c>
      <c r="AI10" s="27" t="s">
        <v>41</v>
      </c>
      <c r="AJ10" s="27">
        <v>3902029</v>
      </c>
      <c r="AK10" s="27" t="s">
        <v>27</v>
      </c>
      <c r="AL10" s="15" t="s">
        <v>14</v>
      </c>
      <c r="AM10" s="25"/>
    </row>
    <row r="13" spans="1:39" x14ac:dyDescent="0.25">
      <c r="S13" s="33"/>
    </row>
    <row r="15" spans="1:39" x14ac:dyDescent="0.25">
      <c r="R15" s="34"/>
    </row>
  </sheetData>
  <autoFilter ref="A1:AL10"/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3073" r:id="rId4" name="Control 1">
          <controlPr defaultSize="0" r:id="rId5">
            <anchor moveWithCells="1">
              <from>
                <xdr:col>25</xdr:col>
                <xdr:colOff>0</xdr:colOff>
                <xdr:row>10</xdr:row>
                <xdr:rowOff>0</xdr:rowOff>
              </from>
              <to>
                <xdr:col>25</xdr:col>
                <xdr:colOff>190500</xdr:colOff>
                <xdr:row>11</xdr:row>
                <xdr:rowOff>57150</xdr:rowOff>
              </to>
            </anchor>
          </controlPr>
        </control>
      </mc:Choice>
      <mc:Fallback>
        <control shapeId="3073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2023-02-03T12:50:21Z</dcterms:modified>
</cp:coreProperties>
</file>