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SEPTIEMBRE\"/>
    </mc:Choice>
  </mc:AlternateContent>
  <bookViews>
    <workbookView xWindow="0" yWindow="0" windowWidth="28800" windowHeight="11610"/>
  </bookViews>
  <sheets>
    <sheet name="VIGENCIA 2020" sheetId="9" r:id="rId1"/>
  </sheets>
  <definedNames>
    <definedName name="_xlnm._FilterDatabase" localSheetId="0" hidden="1">'VIGENCIA 2020'!$A$1:$AL$10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0" i="9" l="1"/>
  <c r="AB10" i="9" s="1"/>
  <c r="AD10" i="9" s="1"/>
  <c r="Y9" i="9"/>
  <c r="Z9" i="9" s="1"/>
  <c r="AB9" i="9" s="1"/>
  <c r="AD9" i="9" s="1"/>
  <c r="Z8" i="9"/>
  <c r="AB8" i="9" s="1"/>
  <c r="AD8" i="9" s="1"/>
  <c r="X7" i="9"/>
  <c r="Z7" i="9" s="1"/>
  <c r="AB7" i="9" s="1"/>
  <c r="AD7" i="9" s="1"/>
  <c r="Z6" i="9"/>
  <c r="AB6" i="9" s="1"/>
  <c r="AD6" i="9" s="1"/>
  <c r="Y5" i="9"/>
  <c r="Z5" i="9" s="1"/>
  <c r="AB5" i="9" s="1"/>
  <c r="AD5" i="9" s="1"/>
  <c r="Y4" i="9"/>
  <c r="Z4" i="9" s="1"/>
  <c r="AB4" i="9" s="1"/>
  <c r="AD4" i="9" s="1"/>
  <c r="Z3" i="9"/>
  <c r="AB3" i="9" s="1"/>
  <c r="AD3" i="9" s="1"/>
  <c r="Z2" i="9"/>
  <c r="AB2" i="9" s="1"/>
  <c r="AD2" i="9" s="1"/>
</calcChain>
</file>

<file path=xl/sharedStrings.xml><?xml version="1.0" encoding="utf-8"?>
<sst xmlns="http://schemas.openxmlformats.org/spreadsheetml/2006/main" count="148" uniqueCount="124">
  <si>
    <t>CONTRATISTA</t>
  </si>
  <si>
    <t>OBJETO</t>
  </si>
  <si>
    <t>SUPERVISOR</t>
  </si>
  <si>
    <t>TIPO DE CONTRATO</t>
  </si>
  <si>
    <t>VALOR VIGENCIA 2020</t>
  </si>
  <si>
    <t>VALOR VIGENCIA 2021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</si>
  <si>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</si>
  <si>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</si>
  <si>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</si>
  <si>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</si>
  <si>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</si>
  <si>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</si>
  <si>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</si>
  <si>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</si>
  <si>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SUMINISTRO</t>
  </si>
  <si>
    <t>ventasmedicos@impulmedicos.com</t>
  </si>
  <si>
    <t>ARRENDAMIENTO</t>
  </si>
  <si>
    <t>jorge_arenas@praxair.com</t>
  </si>
  <si>
    <t>HELPEN S.A.S</t>
  </si>
  <si>
    <t>CARLOS ARNUL SATIZABAL AZUERO</t>
  </si>
  <si>
    <t>helpensas@gmail.com</t>
  </si>
  <si>
    <t>SMN SOLUCIONES INTEGRALES S.A.S</t>
  </si>
  <si>
    <t>contratacion@gemedco.com</t>
  </si>
  <si>
    <t>N° CONTRATO</t>
  </si>
  <si>
    <t xml:space="preserve">PRESTACION DE SERVICIOS </t>
  </si>
  <si>
    <t>VALOR REDUCCION</t>
  </si>
  <si>
    <t>VALOR ADICION</t>
  </si>
  <si>
    <t xml:space="preserve">IDENTIFICACION DEL PROCESO EN SECOP II </t>
  </si>
  <si>
    <t>URL</t>
  </si>
  <si>
    <t>IMPULSORES INTERNACIONALES S.A.S</t>
  </si>
  <si>
    <t>SILVIA LUCIA REYES ACEVEDO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</si>
  <si>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</si>
  <si>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</si>
  <si>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</si>
  <si>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</si>
  <si>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</si>
  <si>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Cra 7 No. 71-21 Torre B Piso 7</t>
  </si>
  <si>
    <t>diana.florez@chubb.com</t>
  </si>
  <si>
    <t>Julian Ricardo Russi Ramirez</t>
  </si>
  <si>
    <t>Av. Cra. 45 No. 147 - 66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</si>
  <si>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</si>
  <si>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</si>
  <si>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</si>
  <si>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</si>
  <si>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</si>
  <si>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003-2020</t>
  </si>
  <si>
    <t>008-2020</t>
  </si>
  <si>
    <t>009-2020</t>
  </si>
  <si>
    <t>3</t>
  </si>
  <si>
    <t>010-2020</t>
  </si>
  <si>
    <t>011-2020</t>
  </si>
  <si>
    <t>0</t>
  </si>
  <si>
    <t>012-2020</t>
  </si>
  <si>
    <t>013-2020</t>
  </si>
  <si>
    <t>PRESTACION DE SERVICIOS DE MENSAJERIA</t>
  </si>
  <si>
    <t>MC-003-2020-HOMIL</t>
  </si>
  <si>
    <t>https://community.secop.gov.co/Public/Tendering/OpportunityDetail/Index?noticeUID=CO1.NTC.1062820&amp;isFromPublicArea=True&amp;isModal=true&amp;asPopupView=true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</si>
  <si>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</si>
  <si>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</si>
  <si>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FRANCISCO JAVIER OLASCOAGA</t>
  </si>
  <si>
    <t>ENRIQUE BARRIGA AFANADOR</t>
  </si>
  <si>
    <t>CALLE 63 B No 23-25</t>
  </si>
  <si>
    <t>dfernandez@expresservicesltda.co</t>
  </si>
  <si>
    <t>031-2020</t>
  </si>
  <si>
    <t>SERGIO NOVELLI DA SILVA</t>
  </si>
  <si>
    <t>122-2020</t>
  </si>
  <si>
    <t>CD-031-2020-HOMIL</t>
  </si>
  <si>
    <t>https://community.secop.gov.co/Public/Tendering/OpportunityDetail/Index?noticeUID=CO1.NTC.1319227&amp;isFromPublicArea=True&amp;isModal=true&amp;asPopupView=true</t>
  </si>
  <si>
    <t>ETICOS UT 2020</t>
  </si>
  <si>
    <t>ENTREGAR BAJO LA MODALIDAD DE CONTRATO DE ARRENDAMIENTO, UN AREA FISICA CORRESPONDIENTE A LA FARMACIA CONSULTA EXTERNA (AMBULATORIA) CON 173,3 M2  A ETICOS UT 2020, A CUAL SE DESTINARA PARA LA DIKSPENSACION DE MEDICAMENTOS EN EL HOSPITAL MILITAR CENTRAL EN LA CIUDAD DE BOGOTA DC EN VIRTUD DEL CONTRATO N° 106-DIGSA-2020 SUSCRITO CON LA DIRECCION GENERAL DE SANIDAD MILITAR</t>
  </si>
  <si>
    <t>REINEL STEVEN MORA</t>
  </si>
  <si>
    <t>GUSTAVO VISBAL GALOFRE</t>
  </si>
  <si>
    <t>VIA 40 # 71 - 124</t>
  </si>
  <si>
    <t>gerencia@eticos.com</t>
  </si>
  <si>
    <t>INVERSIONES AJOVECO S.A</t>
  </si>
  <si>
    <t>213-2020</t>
  </si>
  <si>
    <t>SEGUROS</t>
  </si>
  <si>
    <t>LP-008-2020-HOMIL (Presentación de oferta)</t>
  </si>
  <si>
    <t>https://community.secop.gov.co/Public/Tendering/OpportunityDetail/Index?noticeUID=CO1.NTC.1441491&amp;isFromPublicArea=True&amp;isModal=true&amp;asPopupView=true</t>
  </si>
  <si>
    <t>CHUBB SEGUROS</t>
  </si>
  <si>
    <t xml:space="preserve">CONTRATACIÓN DE LAS POLIZAS QUE CONFORMAN EL PROGRAMA DE SEGUROS PARA AMPARAR LOS BIENES E INTERESES PATRIMONIALES DEL HOSPITAL MILITAR CENTRAL Y AQUELLOS POR LOS CUALES SEA O LLEGARE A SER LEGALMENTE RESPONSABLE DENTRO Y FUERA DEL TERRITORIO NACIONAL”. LOTE No 1 </t>
  </si>
  <si>
    <t>MARIA CRISTINA DOMINGUEZ PERALTA</t>
  </si>
  <si>
    <t>LORENA GUTIERREZ FLORES</t>
  </si>
  <si>
    <t>214-2020</t>
  </si>
  <si>
    <t>LA PREVISORA S.A</t>
  </si>
  <si>
    <t>CONTRATACIÓN DE LAS POLIZAS QUE CONFORMAN EL PROGRAMA DE SEGUROS PARA AMPARAR LOS BIENES E INTERESES PATRIMONIALES DEL HOSPITAL MILITAR CENTRAL Y AQUELLOS POR LOS CUALES SEA O LLEGARE A SER LEGALMENTE RESPONSABLE DENTRO Y FUERA DEL TERRITORIO NACIONAL”. LOTE No 2</t>
  </si>
  <si>
    <t>CALLE 57 No.9-07</t>
  </si>
  <si>
    <t>carlos.sua@previsora.gov.co</t>
  </si>
  <si>
    <t>233-2020</t>
  </si>
  <si>
    <t>https://community.secop.gov.co/Public/Tendering/OpportunityDetail/Index?noticeUID=CO1.NTC.1467820&amp;isFromPublicArea=True&amp;isModal=true&amp;asPopupView=true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</si>
  <si>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</si>
  <si>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MARTHA LILIANA SALAZAR</t>
  </si>
  <si>
    <t>Carrera 9A No 17-55 Sur Piso 2</t>
  </si>
  <si>
    <t>308-2020</t>
  </si>
  <si>
    <t>LP-010-2020-HOMIL</t>
  </si>
  <si>
    <t>https://community.secop.gov.co/Public/Tendering/OpportunityDetail/Index?noticeUID=CO1.NTC.1498390&amp;isFromPublicArea=True&amp;isModal=true&amp;asPopupView=true</t>
  </si>
  <si>
    <t>SUMINISTRO DE GASES MEDICINALES PARA LOS DIFERENTES SERVICIOS QUE PRESTA EL HOSPITAL MILITAR CENTRAL”. CON EL FIN DE CUBRIR LA VIGENCIA 2020, 2021 Y 2022</t>
  </si>
  <si>
    <t>326-2020</t>
  </si>
  <si>
    <t>LP-011-2020-HOMIL</t>
  </si>
  <si>
    <t>https://community.secop.gov.co/Public/Tendering/OpportunityDetail/Index?noticeUID=CO1.NTC.1537648&amp;isFromPublicArea=True&amp;isModal=true&amp;asPopupView=true</t>
  </si>
  <si>
    <t>ARRENDAMIENTO DE DOS EQUIPOS DE RADIOLOGIA DIGITAL (CONVENCIONAL Y FLUROSCOPIO) Y UN MAMOGRAFO DIGITAL DIRECTO, LOS CUALES DEBEN INCLUIR ADECUACION E INSTALACION MANTENIMIENTO PREVENTIVO, PREDICTIVO, CORRECTIVO Y SOPORT TECNICO (LOTES 1 Y 3)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</si>
  <si>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</si>
  <si>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</si>
  <si>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330-2020</t>
  </si>
  <si>
    <t>LP-012-2020-HOMIL</t>
  </si>
  <si>
    <t>https://community.secop.gov.co/Public/Tendering/OpportunityDetail/Index?noticeUID=CO1.NTC.1540858&amp;isFromPublicArea=True&amp;isModal=true&amp;asPopupView=true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</si>
  <si>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</si>
  <si>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</si>
  <si>
    <t>VALOR TOTAL MAS ADICIONES</t>
  </si>
  <si>
    <t>VALOR TOTAL CON VIGENCAS</t>
  </si>
  <si>
    <t>VALOR TOTAL REAL CONTRATO (+ADICIONES-REDUCCIONES)</t>
  </si>
  <si>
    <t>LP-009-2020-HOMIL</t>
  </si>
  <si>
    <t>CD</t>
  </si>
  <si>
    <t>LP</t>
  </si>
  <si>
    <t>MC</t>
  </si>
  <si>
    <t>SA</t>
  </si>
  <si>
    <t>SASS</t>
  </si>
  <si>
    <t>CM</t>
  </si>
  <si>
    <t>SI</t>
  </si>
  <si>
    <t>DIR</t>
  </si>
  <si>
    <t>SUB MED</t>
  </si>
  <si>
    <t>SUB APO</t>
  </si>
  <si>
    <t>SUB ADM</t>
  </si>
  <si>
    <t>SUB 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</si>
</sst>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8" formatCode="&quot;$&quot;#,##0"/>
    <numFmt numFmtId="169" formatCode="yyyy\-mm\-dd;@"/>
    <numFmt numFmtId="170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3">
    <xf numFmtId="0" fontId="0" fillId="0" borderId="0" xfId="0"/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6" fontId="6" fillId="3" borderId="4" xfId="1" applyNumberFormat="1" applyFont="1" applyFill="1" applyBorder="1" applyAlignment="1">
      <alignment horizontal="center" vertical="center" wrapText="1"/>
    </xf>
    <xf numFmtId="4" fontId="5" fillId="3" borderId="3" xfId="0" applyNumberFormat="1" applyFont="1" applyFill="1" applyBorder="1" applyAlignment="1">
      <alignment horizontal="center" vertical="center" wrapText="1"/>
    </xf>
    <xf numFmtId="169" fontId="5" fillId="3" borderId="4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2" applyFont="1" applyBorder="1" applyAlignment="1" applyProtection="1">
      <alignment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168" fontId="7" fillId="2" borderId="5" xfId="0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 wrapText="1"/>
    </xf>
    <xf numFmtId="0" fontId="7" fillId="0" borderId="0" xfId="0" applyFont="1"/>
    <xf numFmtId="169" fontId="7" fillId="0" borderId="0" xfId="0" applyNumberFormat="1" applyFont="1"/>
    <xf numFmtId="164" fontId="9" fillId="2" borderId="5" xfId="1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justify" vertical="center" wrapText="1"/>
    </xf>
    <xf numFmtId="166" fontId="7" fillId="2" borderId="5" xfId="0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/>
    </xf>
    <xf numFmtId="1" fontId="6" fillId="2" borderId="5" xfId="0" applyNumberFormat="1" applyFont="1" applyFill="1" applyBorder="1" applyAlignment="1">
      <alignment horizontal="center" vertical="center" wrapText="1"/>
    </xf>
    <xf numFmtId="164" fontId="7" fillId="0" borderId="0" xfId="0" applyNumberFormat="1" applyFont="1"/>
    <xf numFmtId="168" fontId="7" fillId="0" borderId="0" xfId="0" applyNumberFormat="1" applyFont="1"/>
    <xf numFmtId="1" fontId="6" fillId="3" borderId="5" xfId="0" applyNumberFormat="1" applyFont="1" applyFill="1" applyBorder="1" applyAlignment="1">
      <alignment horizontal="center" vertical="center" wrapText="1"/>
    </xf>
    <xf numFmtId="169" fontId="7" fillId="3" borderId="5" xfId="0" applyNumberFormat="1" applyFont="1" applyFill="1" applyBorder="1" applyAlignment="1">
      <alignment horizontal="center" vertical="center" wrapText="1"/>
    </xf>
    <xf numFmtId="170" fontId="10" fillId="3" borderId="5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37599</xdr:colOff>
          <xdr:row>58</xdr:row>
          <xdr:rowOff>151899</xdr:rowOff>
        </xdr:from>
        <xdr:to>
          <xdr:col>32</xdr:col>
          <xdr:colOff>218574</xdr:colOff>
          <xdr:row>60</xdr:row>
          <xdr:rowOff>30079</xdr:rowOff>
        </xdr:to>
        <xdr:sp macro="" textlink="">
          <xdr:nvSpPr>
            <xdr:cNvPr id="13313" name="Control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MC15"/>
  <sheetViews>
    <sheetView tabSelected="1" zoomScale="95" zoomScaleNormal="95" workbookViewId="0">
      <pane xSplit="6" ySplit="1" topLeftCell="M2" activePane="bottomRight" state="frozen"/>
      <selection pane="topRight" activeCell="B1" sqref="B1"/>
      <selection pane="bottomLeft" activeCell="A3" sqref="A3"/>
      <selection pane="bottomRight" activeCell="O3" sqref="O3"/>
    </sheetView>
  </sheetViews>
  <sheetFormatPr baseColWidth="10" defaultRowHeight="13.5" x14ac:dyDescent="0.25"/>
  <cols>
    <col min="1" max="2" width="5" style="18" customWidth="1"/>
    <col min="3" max="3" width="4.7109375" style="18" customWidth="1"/>
    <col min="4" max="4" width="5.140625" style="18" customWidth="1"/>
    <col min="5" max="5" width="5.5703125" style="18" customWidth="1"/>
    <col min="6" max="6" width="5" style="18" customWidth="1"/>
    <col min="7" max="8" width="5.28515625" style="18" customWidth="1"/>
    <col min="9" max="9" width="5" style="18" customWidth="1"/>
    <col min="10" max="10" width="5.28515625" style="18" customWidth="1"/>
    <col min="11" max="11" width="4.85546875" style="18" customWidth="1"/>
    <col min="12" max="12" width="5.140625" style="18" customWidth="1"/>
    <col min="13" max="13" width="13.85546875" style="18" customWidth="1"/>
    <col min="14" max="14" width="18.42578125" style="18" customWidth="1"/>
    <col min="15" max="15" width="24.140625" style="18" customWidth="1"/>
    <col min="16" max="16" width="29.7109375" style="18" customWidth="1"/>
    <col min="17" max="17" width="13.85546875" style="18" customWidth="1"/>
    <col min="18" max="18" width="25.85546875" style="18" customWidth="1"/>
    <col min="19" max="19" width="48.42578125" style="18" customWidth="1"/>
    <col min="20" max="20" width="14.85546875" style="18" customWidth="1"/>
    <col min="21" max="21" width="13" style="19" customWidth="1"/>
    <col min="22" max="22" width="14.7109375" style="19" customWidth="1"/>
    <col min="23" max="23" width="15.7109375" style="18" customWidth="1"/>
    <col min="24" max="24" width="15.28515625" style="18" customWidth="1"/>
    <col min="25" max="25" width="14.5703125" style="18" customWidth="1"/>
    <col min="26" max="26" width="16.42578125" style="18" customWidth="1"/>
    <col min="27" max="27" width="15.85546875" style="18" customWidth="1"/>
    <col min="28" max="28" width="17.140625" style="18" customWidth="1"/>
    <col min="29" max="29" width="15.85546875" style="18" customWidth="1"/>
    <col min="30" max="30" width="19.28515625" style="18" customWidth="1"/>
    <col min="31" max="31" width="21" style="18" customWidth="1"/>
    <col min="32" max="32" width="22.5703125" style="18" customWidth="1"/>
    <col min="33" max="33" width="16.42578125" style="18" customWidth="1"/>
    <col min="34" max="34" width="13.7109375" style="18" customWidth="1"/>
    <col min="35" max="35" width="20.7109375" style="18" customWidth="1"/>
    <col min="36" max="36" width="18.140625" style="18" customWidth="1"/>
    <col min="37" max="37" width="21.28515625" style="18" customWidth="1"/>
    <col min="38" max="38" width="16.5703125" style="18" customWidth="1"/>
    <col min="39" max="16384" width="11.42578125" style="18"/>
  </cols>
  <sheetData>
    <row r="1" spans="1:341" s="25" customFormat="1" ht="144.75" customHeight="1" thickBot="1" x14ac:dyDescent="0.3">
      <c r="A1" s="3" t="s">
        <v>120</v>
      </c>
      <c r="B1" s="3" t="s">
        <v>121</v>
      </c>
      <c r="C1" s="3" t="s">
        <v>122</v>
      </c>
      <c r="D1" s="3" t="s">
        <v>119</v>
      </c>
      <c r="E1" s="3" t="s">
        <v>123</v>
      </c>
      <c r="F1" s="3" t="s">
        <v>112</v>
      </c>
      <c r="G1" s="3" t="s">
        <v>113</v>
      </c>
      <c r="H1" s="3" t="s">
        <v>114</v>
      </c>
      <c r="I1" s="3" t="s">
        <v>115</v>
      </c>
      <c r="J1" s="3" t="s">
        <v>116</v>
      </c>
      <c r="K1" s="3" t="s">
        <v>117</v>
      </c>
      <c r="L1" s="3" t="s">
        <v>118</v>
      </c>
      <c r="M1" s="3" t="s">
        <v>40</v>
      </c>
      <c r="N1" s="3" t="s">
        <v>3</v>
      </c>
      <c r="O1" s="3" t="s">
        <v>27</v>
      </c>
      <c r="P1" s="3" t="s">
        <v>28</v>
      </c>
      <c r="Q1" s="4" t="s">
        <v>23</v>
      </c>
      <c r="R1" s="3" t="s">
        <v>0</v>
      </c>
      <c r="S1" s="4" t="s">
        <v>1</v>
      </c>
      <c r="T1" s="6" t="s">
        <v>41</v>
      </c>
      <c r="U1" s="7" t="s">
        <v>42</v>
      </c>
      <c r="V1" s="7" t="s">
        <v>7</v>
      </c>
      <c r="W1" s="6" t="s">
        <v>4</v>
      </c>
      <c r="X1" s="6" t="s">
        <v>5</v>
      </c>
      <c r="Y1" s="6" t="s">
        <v>6</v>
      </c>
      <c r="Z1" s="6" t="s">
        <v>109</v>
      </c>
      <c r="AA1" s="5" t="s">
        <v>26</v>
      </c>
      <c r="AB1" s="6" t="s">
        <v>108</v>
      </c>
      <c r="AC1" s="5" t="s">
        <v>25</v>
      </c>
      <c r="AD1" s="6" t="s">
        <v>110</v>
      </c>
      <c r="AE1" s="3" t="s">
        <v>2</v>
      </c>
      <c r="AF1" s="8" t="s">
        <v>8</v>
      </c>
      <c r="AG1" s="8" t="s">
        <v>43</v>
      </c>
      <c r="AH1" s="8" t="s">
        <v>44</v>
      </c>
      <c r="AI1" s="8" t="s">
        <v>9</v>
      </c>
      <c r="AJ1" s="8" t="s">
        <v>10</v>
      </c>
      <c r="AK1" s="8" t="s">
        <v>11</v>
      </c>
      <c r="AL1" s="8" t="s">
        <v>12</v>
      </c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  <c r="GY1" s="32"/>
      <c r="GZ1" s="32"/>
      <c r="HA1" s="32"/>
      <c r="HB1" s="32"/>
      <c r="HC1" s="32"/>
      <c r="HD1" s="32"/>
      <c r="HE1" s="32"/>
      <c r="HF1" s="32"/>
      <c r="HG1" s="32"/>
      <c r="HH1" s="32"/>
      <c r="HI1" s="32"/>
      <c r="HJ1" s="32"/>
      <c r="HK1" s="32"/>
      <c r="HL1" s="32"/>
      <c r="HM1" s="32"/>
      <c r="HN1" s="3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  <c r="IJ1" s="32"/>
      <c r="IK1" s="32"/>
      <c r="IL1" s="32"/>
      <c r="IM1" s="32"/>
      <c r="IN1" s="32"/>
      <c r="IO1" s="32"/>
      <c r="IP1" s="32"/>
      <c r="IQ1" s="32"/>
      <c r="IR1" s="32"/>
      <c r="IS1" s="32"/>
      <c r="IT1" s="32"/>
      <c r="IU1" s="32"/>
      <c r="IV1" s="32"/>
      <c r="IW1" s="32"/>
      <c r="IX1" s="32"/>
      <c r="IY1" s="32"/>
      <c r="IZ1" s="32"/>
      <c r="JA1" s="32"/>
      <c r="JB1" s="32"/>
      <c r="JC1" s="32"/>
      <c r="JD1" s="32"/>
      <c r="JE1" s="32"/>
      <c r="JF1" s="32"/>
      <c r="JG1" s="32"/>
      <c r="JH1" s="32"/>
      <c r="JI1" s="32"/>
      <c r="JJ1" s="32"/>
      <c r="JK1" s="32"/>
      <c r="JL1" s="32"/>
      <c r="JM1" s="32"/>
      <c r="JN1" s="32"/>
      <c r="JO1" s="32"/>
      <c r="JP1" s="32"/>
      <c r="JQ1" s="32"/>
      <c r="JR1" s="32"/>
      <c r="JS1" s="32"/>
      <c r="JT1" s="32"/>
      <c r="JU1" s="32"/>
      <c r="JV1" s="32"/>
      <c r="JW1" s="32"/>
      <c r="JX1" s="32"/>
      <c r="JY1" s="32"/>
      <c r="JZ1" s="32"/>
      <c r="KA1" s="32"/>
      <c r="KB1" s="32"/>
      <c r="KC1" s="32"/>
      <c r="KD1" s="32"/>
      <c r="KE1" s="32"/>
      <c r="KF1" s="32"/>
      <c r="KG1" s="32"/>
      <c r="KH1" s="32"/>
      <c r="KI1" s="32"/>
      <c r="KJ1" s="32"/>
      <c r="KK1" s="32"/>
      <c r="KL1" s="32"/>
      <c r="KM1" s="32"/>
      <c r="KN1" s="32"/>
      <c r="KO1" s="32"/>
      <c r="KP1" s="32"/>
      <c r="KQ1" s="32"/>
      <c r="KR1" s="32"/>
      <c r="KS1" s="32"/>
      <c r="KT1" s="32"/>
      <c r="KU1" s="32"/>
      <c r="KV1" s="32"/>
      <c r="KW1" s="32"/>
      <c r="KX1" s="32"/>
      <c r="KY1" s="32"/>
      <c r="KZ1" s="32"/>
      <c r="LA1" s="32"/>
      <c r="LB1" s="32"/>
      <c r="LC1" s="32"/>
      <c r="LD1" s="32"/>
      <c r="LE1" s="32"/>
      <c r="LF1" s="32"/>
      <c r="LG1" s="32"/>
      <c r="LH1" s="32"/>
      <c r="LI1" s="32"/>
      <c r="LJ1" s="32"/>
      <c r="LK1" s="32"/>
      <c r="LL1" s="32"/>
      <c r="LM1" s="32"/>
      <c r="LN1" s="32"/>
      <c r="LO1" s="32"/>
      <c r="LP1" s="32"/>
      <c r="LQ1" s="32"/>
      <c r="LR1" s="32"/>
      <c r="LS1" s="32"/>
      <c r="LT1" s="32"/>
      <c r="LU1" s="32"/>
      <c r="LV1" s="32"/>
      <c r="LW1" s="32"/>
      <c r="LX1" s="32"/>
      <c r="LY1" s="32"/>
      <c r="LZ1" s="32"/>
      <c r="MA1" s="32"/>
      <c r="MB1" s="32"/>
      <c r="MC1" s="32"/>
    </row>
    <row r="2" spans="1:341" ht="123" customHeight="1" x14ac:dyDescent="0.25">
      <c r="A2" s="29"/>
      <c r="B2" s="29"/>
      <c r="C2" s="29">
        <v>1</v>
      </c>
      <c r="D2" s="29"/>
      <c r="E2" s="29"/>
      <c r="F2" s="26"/>
      <c r="G2" s="26"/>
      <c r="H2" s="14">
        <v>1</v>
      </c>
      <c r="I2" s="26"/>
      <c r="J2" s="26"/>
      <c r="K2" s="26"/>
      <c r="L2" s="26"/>
      <c r="M2" s="10" t="s">
        <v>45</v>
      </c>
      <c r="N2" s="11" t="s">
        <v>54</v>
      </c>
      <c r="O2" s="2" t="s">
        <v>55</v>
      </c>
      <c r="P2" s="12" t="s">
        <v>56</v>
      </c>
      <c r="Q2" s="9" t="s">
        <v>53</v>
      </c>
      <c r="R2" s="21" t="s">
        <v>57</v>
      </c>
      <c r="S2" s="23" t="s">
        <v>58</v>
      </c>
      <c r="T2" s="31">
        <v>43872</v>
      </c>
      <c r="U2" s="30">
        <v>43868</v>
      </c>
      <c r="V2" s="30">
        <v>44910</v>
      </c>
      <c r="W2" s="24">
        <v>15000000</v>
      </c>
      <c r="X2" s="16">
        <v>0</v>
      </c>
      <c r="Y2" s="16">
        <v>0</v>
      </c>
      <c r="Z2" s="16">
        <f t="shared" ref="Z2" si="0">W2+X2+Y2</f>
        <v>15000000</v>
      </c>
      <c r="AA2" s="16">
        <v>7500000</v>
      </c>
      <c r="AB2" s="16">
        <f t="shared" ref="AB2" si="1">Z2+AA2</f>
        <v>22500000</v>
      </c>
      <c r="AC2" s="20">
        <v>0</v>
      </c>
      <c r="AD2" s="16">
        <f t="shared" ref="AD2" si="2">AB2-AC2</f>
        <v>22500000</v>
      </c>
      <c r="AE2" s="17" t="s">
        <v>59</v>
      </c>
      <c r="AF2" s="22" t="s">
        <v>60</v>
      </c>
      <c r="AG2" s="22">
        <v>900280994</v>
      </c>
      <c r="AH2" s="13" t="s">
        <v>51</v>
      </c>
      <c r="AI2" s="22" t="s">
        <v>61</v>
      </c>
      <c r="AJ2" s="22">
        <v>3114643721</v>
      </c>
      <c r="AK2" s="13" t="s">
        <v>62</v>
      </c>
      <c r="AL2" s="13" t="s">
        <v>13</v>
      </c>
    </row>
    <row r="3" spans="1:341" ht="103.5" customHeight="1" x14ac:dyDescent="0.25">
      <c r="A3" s="29"/>
      <c r="B3" s="29"/>
      <c r="C3" s="29">
        <v>1</v>
      </c>
      <c r="D3" s="29"/>
      <c r="E3" s="29"/>
      <c r="F3" s="14">
        <v>1</v>
      </c>
      <c r="G3" s="26"/>
      <c r="H3" s="26"/>
      <c r="I3" s="26"/>
      <c r="J3" s="26"/>
      <c r="K3" s="26"/>
      <c r="L3" s="26"/>
      <c r="M3" s="10" t="s">
        <v>63</v>
      </c>
      <c r="N3" s="11" t="s">
        <v>16</v>
      </c>
      <c r="O3" s="1" t="s">
        <v>66</v>
      </c>
      <c r="P3" s="12" t="s">
        <v>67</v>
      </c>
      <c r="Q3" s="9" t="s">
        <v>65</v>
      </c>
      <c r="R3" s="21" t="s">
        <v>68</v>
      </c>
      <c r="S3" s="23" t="s">
        <v>69</v>
      </c>
      <c r="T3" s="31">
        <v>44019</v>
      </c>
      <c r="U3" s="30">
        <v>44022</v>
      </c>
      <c r="V3" s="30">
        <v>44910</v>
      </c>
      <c r="W3" s="15">
        <v>295680000</v>
      </c>
      <c r="X3" s="16">
        <v>0</v>
      </c>
      <c r="Y3" s="16">
        <v>0</v>
      </c>
      <c r="Z3" s="16">
        <f t="shared" ref="Z3" si="3">W3+X3+Y3</f>
        <v>295680000</v>
      </c>
      <c r="AA3" s="16">
        <v>0</v>
      </c>
      <c r="AB3" s="16">
        <f t="shared" ref="AB3" si="4">Z3+AA3</f>
        <v>295680000</v>
      </c>
      <c r="AC3" s="20">
        <v>0</v>
      </c>
      <c r="AD3" s="16">
        <f t="shared" ref="AD3" si="5">AB3-AC3</f>
        <v>295680000</v>
      </c>
      <c r="AE3" s="17" t="s">
        <v>70</v>
      </c>
      <c r="AF3" s="22" t="s">
        <v>71</v>
      </c>
      <c r="AG3" s="22">
        <v>901381381</v>
      </c>
      <c r="AH3" s="13" t="s">
        <v>48</v>
      </c>
      <c r="AI3" s="22" t="s">
        <v>72</v>
      </c>
      <c r="AJ3" s="22">
        <v>3699050</v>
      </c>
      <c r="AK3" s="22" t="s">
        <v>73</v>
      </c>
      <c r="AL3" s="13" t="s">
        <v>13</v>
      </c>
    </row>
    <row r="4" spans="1:341" ht="138" customHeight="1" x14ac:dyDescent="0.25">
      <c r="A4" s="29"/>
      <c r="B4" s="29"/>
      <c r="C4" s="29">
        <v>1</v>
      </c>
      <c r="D4" s="29"/>
      <c r="E4" s="29"/>
      <c r="F4" s="26"/>
      <c r="G4" s="14">
        <v>1</v>
      </c>
      <c r="H4" s="26"/>
      <c r="I4" s="26"/>
      <c r="J4" s="26"/>
      <c r="K4" s="26"/>
      <c r="L4" s="26"/>
      <c r="M4" s="10" t="s">
        <v>46</v>
      </c>
      <c r="N4" s="11" t="s">
        <v>76</v>
      </c>
      <c r="O4" s="2" t="s">
        <v>77</v>
      </c>
      <c r="P4" s="12" t="s">
        <v>78</v>
      </c>
      <c r="Q4" s="9" t="s">
        <v>75</v>
      </c>
      <c r="R4" s="21" t="s">
        <v>79</v>
      </c>
      <c r="S4" s="23" t="s">
        <v>80</v>
      </c>
      <c r="T4" s="31">
        <v>44118</v>
      </c>
      <c r="U4" s="30">
        <v>44119</v>
      </c>
      <c r="V4" s="30">
        <v>44880</v>
      </c>
      <c r="W4" s="15">
        <v>113451908</v>
      </c>
      <c r="X4" s="16">
        <v>530896751</v>
      </c>
      <c r="Y4" s="16">
        <f>132360560</f>
        <v>132360560</v>
      </c>
      <c r="Z4" s="16">
        <f t="shared" ref="Z4:Z6" si="6">W4+X4+Y4</f>
        <v>776709219</v>
      </c>
      <c r="AA4" s="16">
        <v>418382115</v>
      </c>
      <c r="AB4" s="16">
        <f t="shared" ref="AB4:AB6" si="7">Z4+AA4</f>
        <v>1195091334</v>
      </c>
      <c r="AC4" s="20">
        <v>0</v>
      </c>
      <c r="AD4" s="16">
        <f t="shared" ref="AD4:AD6" si="8">AB4-AC4</f>
        <v>1195091334</v>
      </c>
      <c r="AE4" s="17" t="s">
        <v>81</v>
      </c>
      <c r="AF4" s="22" t="s">
        <v>82</v>
      </c>
      <c r="AG4" s="22">
        <v>860026518</v>
      </c>
      <c r="AH4" s="22">
        <v>6</v>
      </c>
      <c r="AI4" s="22" t="s">
        <v>36</v>
      </c>
      <c r="AJ4" s="22">
        <v>3266200</v>
      </c>
      <c r="AK4" s="22" t="s">
        <v>37</v>
      </c>
      <c r="AL4" s="13" t="s">
        <v>13</v>
      </c>
    </row>
    <row r="5" spans="1:341" ht="138" customHeight="1" x14ac:dyDescent="0.25">
      <c r="A5" s="29"/>
      <c r="B5" s="29"/>
      <c r="C5" s="29">
        <v>1</v>
      </c>
      <c r="D5" s="29"/>
      <c r="E5" s="29"/>
      <c r="F5" s="26"/>
      <c r="G5" s="14">
        <v>1</v>
      </c>
      <c r="H5" s="26"/>
      <c r="I5" s="26"/>
      <c r="J5" s="26"/>
      <c r="K5" s="26"/>
      <c r="L5" s="26"/>
      <c r="M5" s="10" t="s">
        <v>46</v>
      </c>
      <c r="N5" s="11" t="s">
        <v>76</v>
      </c>
      <c r="O5" s="2" t="s">
        <v>77</v>
      </c>
      <c r="P5" s="12" t="s">
        <v>78</v>
      </c>
      <c r="Q5" s="9" t="s">
        <v>83</v>
      </c>
      <c r="R5" s="21" t="s">
        <v>84</v>
      </c>
      <c r="S5" s="23" t="s">
        <v>85</v>
      </c>
      <c r="T5" s="31">
        <v>44119</v>
      </c>
      <c r="U5" s="30">
        <v>44119</v>
      </c>
      <c r="V5" s="30">
        <v>44880</v>
      </c>
      <c r="W5" s="15">
        <v>20344109</v>
      </c>
      <c r="X5" s="16">
        <v>95200000</v>
      </c>
      <c r="Y5" s="16">
        <f>23473973</f>
        <v>23473973</v>
      </c>
      <c r="Z5" s="16">
        <f t="shared" si="6"/>
        <v>139018082</v>
      </c>
      <c r="AA5" s="16">
        <v>59728219</v>
      </c>
      <c r="AB5" s="16">
        <f t="shared" si="7"/>
        <v>198746301</v>
      </c>
      <c r="AC5" s="20">
        <v>0</v>
      </c>
      <c r="AD5" s="16">
        <f t="shared" si="8"/>
        <v>198746301</v>
      </c>
      <c r="AE5" s="17" t="s">
        <v>81</v>
      </c>
      <c r="AF5" s="22" t="s">
        <v>30</v>
      </c>
      <c r="AG5" s="22">
        <v>860002400</v>
      </c>
      <c r="AH5" s="22">
        <v>2</v>
      </c>
      <c r="AI5" s="22" t="s">
        <v>86</v>
      </c>
      <c r="AJ5" s="22">
        <v>3485757</v>
      </c>
      <c r="AK5" s="22" t="s">
        <v>87</v>
      </c>
      <c r="AL5" s="13" t="s">
        <v>13</v>
      </c>
    </row>
    <row r="6" spans="1:341" ht="117" customHeight="1" x14ac:dyDescent="0.25">
      <c r="A6" s="29">
        <v>1</v>
      </c>
      <c r="B6" s="29"/>
      <c r="C6" s="29"/>
      <c r="D6" s="29"/>
      <c r="E6" s="29"/>
      <c r="F6" s="26"/>
      <c r="G6" s="14">
        <v>1</v>
      </c>
      <c r="H6" s="26"/>
      <c r="I6" s="26"/>
      <c r="J6" s="26"/>
      <c r="K6" s="26"/>
      <c r="L6" s="26"/>
      <c r="M6" s="10" t="s">
        <v>47</v>
      </c>
      <c r="N6" s="11" t="s">
        <v>24</v>
      </c>
      <c r="O6" s="2" t="s">
        <v>111</v>
      </c>
      <c r="P6" s="12" t="s">
        <v>89</v>
      </c>
      <c r="Q6" s="9" t="s">
        <v>88</v>
      </c>
      <c r="R6" s="21" t="s">
        <v>18</v>
      </c>
      <c r="S6" s="23" t="s">
        <v>90</v>
      </c>
      <c r="T6" s="31">
        <v>44146</v>
      </c>
      <c r="U6" s="30">
        <v>44146</v>
      </c>
      <c r="V6" s="30">
        <v>44880</v>
      </c>
      <c r="W6" s="15">
        <v>945000000</v>
      </c>
      <c r="X6" s="16">
        <v>14760000000</v>
      </c>
      <c r="Y6" s="16">
        <v>8868300000</v>
      </c>
      <c r="Z6" s="16">
        <f t="shared" si="6"/>
        <v>24573300000</v>
      </c>
      <c r="AA6" s="16">
        <v>8300000000</v>
      </c>
      <c r="AB6" s="16">
        <f t="shared" si="7"/>
        <v>32873300000</v>
      </c>
      <c r="AC6" s="20">
        <v>0</v>
      </c>
      <c r="AD6" s="16">
        <f t="shared" si="8"/>
        <v>32873300000</v>
      </c>
      <c r="AE6" s="17" t="s">
        <v>91</v>
      </c>
      <c r="AF6" s="22" t="s">
        <v>19</v>
      </c>
      <c r="AG6" s="22">
        <v>900509055</v>
      </c>
      <c r="AH6" s="22">
        <v>6</v>
      </c>
      <c r="AI6" s="22" t="s">
        <v>92</v>
      </c>
      <c r="AJ6" s="22">
        <v>7046446</v>
      </c>
      <c r="AK6" s="22" t="s">
        <v>20</v>
      </c>
      <c r="AL6" s="13" t="s">
        <v>13</v>
      </c>
    </row>
    <row r="7" spans="1:341" ht="117" customHeight="1" x14ac:dyDescent="0.25">
      <c r="A7" s="29"/>
      <c r="B7" s="29">
        <v>1</v>
      </c>
      <c r="C7" s="29"/>
      <c r="D7" s="29"/>
      <c r="E7" s="29"/>
      <c r="F7" s="26"/>
      <c r="G7" s="14">
        <v>1</v>
      </c>
      <c r="H7" s="26"/>
      <c r="I7" s="26"/>
      <c r="J7" s="26"/>
      <c r="K7" s="26"/>
      <c r="L7" s="26"/>
      <c r="M7" s="10" t="s">
        <v>49</v>
      </c>
      <c r="N7" s="11" t="s">
        <v>14</v>
      </c>
      <c r="O7" s="1" t="s">
        <v>94</v>
      </c>
      <c r="P7" s="12" t="s">
        <v>95</v>
      </c>
      <c r="Q7" s="9" t="s">
        <v>93</v>
      </c>
      <c r="R7" s="23" t="s">
        <v>21</v>
      </c>
      <c r="S7" s="23" t="s">
        <v>96</v>
      </c>
      <c r="T7" s="31">
        <v>44188</v>
      </c>
      <c r="U7" s="30">
        <v>44194</v>
      </c>
      <c r="V7" s="30">
        <v>44895</v>
      </c>
      <c r="W7" s="15">
        <v>28303259</v>
      </c>
      <c r="X7" s="16">
        <f>699656550</f>
        <v>699656550</v>
      </c>
      <c r="Y7" s="16">
        <v>420020356</v>
      </c>
      <c r="Z7" s="16">
        <f t="shared" ref="Z7" si="9">W7+X7+Y7</f>
        <v>1147980165</v>
      </c>
      <c r="AA7" s="16">
        <v>573990082</v>
      </c>
      <c r="AB7" s="16">
        <f t="shared" ref="AB7" si="10">Z7+AA7</f>
        <v>1721970247</v>
      </c>
      <c r="AC7" s="20">
        <v>0</v>
      </c>
      <c r="AD7" s="16">
        <f t="shared" ref="AD7" si="11">AB7-AC7</f>
        <v>1721970247</v>
      </c>
      <c r="AE7" s="17" t="s">
        <v>31</v>
      </c>
      <c r="AF7" s="22" t="s">
        <v>64</v>
      </c>
      <c r="AG7" s="22">
        <v>860040094</v>
      </c>
      <c r="AH7" s="22">
        <v>3</v>
      </c>
      <c r="AI7" s="22" t="s">
        <v>33</v>
      </c>
      <c r="AJ7" s="22">
        <v>3607000</v>
      </c>
      <c r="AK7" s="22" t="s">
        <v>17</v>
      </c>
      <c r="AL7" s="13" t="s">
        <v>13</v>
      </c>
    </row>
    <row r="8" spans="1:341" ht="117" customHeight="1" x14ac:dyDescent="0.25">
      <c r="A8" s="29"/>
      <c r="B8" s="29">
        <v>1</v>
      </c>
      <c r="C8" s="29"/>
      <c r="D8" s="29"/>
      <c r="E8" s="29"/>
      <c r="F8" s="26"/>
      <c r="G8" s="14">
        <v>1</v>
      </c>
      <c r="H8" s="26"/>
      <c r="I8" s="26"/>
      <c r="J8" s="26"/>
      <c r="K8" s="26"/>
      <c r="L8" s="26"/>
      <c r="M8" s="10" t="s">
        <v>50</v>
      </c>
      <c r="N8" s="11" t="s">
        <v>16</v>
      </c>
      <c r="O8" s="1" t="s">
        <v>98</v>
      </c>
      <c r="P8" s="12" t="s">
        <v>99</v>
      </c>
      <c r="Q8" s="9" t="s">
        <v>97</v>
      </c>
      <c r="R8" s="21" t="s">
        <v>29</v>
      </c>
      <c r="S8" s="23" t="s">
        <v>100</v>
      </c>
      <c r="T8" s="31">
        <v>44189</v>
      </c>
      <c r="U8" s="30">
        <v>44196</v>
      </c>
      <c r="V8" s="30">
        <v>44880</v>
      </c>
      <c r="W8" s="15">
        <v>16000000</v>
      </c>
      <c r="X8" s="16">
        <v>575700000</v>
      </c>
      <c r="Y8" s="16">
        <v>345899750</v>
      </c>
      <c r="Z8" s="16">
        <f t="shared" ref="Z8:Z10" si="12">W8+X8+Y8</f>
        <v>937599750</v>
      </c>
      <c r="AA8" s="16">
        <v>152348667</v>
      </c>
      <c r="AB8" s="16">
        <f t="shared" ref="AB8:AB10" si="13">Z8+AA8</f>
        <v>1089948417</v>
      </c>
      <c r="AC8" s="20">
        <v>0</v>
      </c>
      <c r="AD8" s="16">
        <f t="shared" ref="AD8:AD10" si="14">AB8-AC8</f>
        <v>1089948417</v>
      </c>
      <c r="AE8" s="17" t="s">
        <v>32</v>
      </c>
      <c r="AF8" s="22" t="s">
        <v>38</v>
      </c>
      <c r="AG8" s="22">
        <v>860066633</v>
      </c>
      <c r="AH8" s="22">
        <v>6</v>
      </c>
      <c r="AI8" s="22" t="s">
        <v>39</v>
      </c>
      <c r="AJ8" s="22">
        <v>6488080</v>
      </c>
      <c r="AK8" s="22" t="s">
        <v>15</v>
      </c>
      <c r="AL8" s="13" t="s">
        <v>13</v>
      </c>
    </row>
    <row r="9" spans="1:341" ht="117" customHeight="1" x14ac:dyDescent="0.25">
      <c r="A9" s="29"/>
      <c r="B9" s="29">
        <v>1</v>
      </c>
      <c r="C9" s="29"/>
      <c r="D9" s="29"/>
      <c r="E9" s="29"/>
      <c r="F9" s="26"/>
      <c r="G9" s="14">
        <v>1</v>
      </c>
      <c r="H9" s="26"/>
      <c r="I9" s="26"/>
      <c r="J9" s="26"/>
      <c r="K9" s="26"/>
      <c r="L9" s="26"/>
      <c r="M9" s="10" t="s">
        <v>50</v>
      </c>
      <c r="N9" s="11" t="s">
        <v>16</v>
      </c>
      <c r="O9" s="1" t="s">
        <v>98</v>
      </c>
      <c r="P9" s="12" t="s">
        <v>99</v>
      </c>
      <c r="Q9" s="9" t="s">
        <v>101</v>
      </c>
      <c r="R9" s="21" t="s">
        <v>74</v>
      </c>
      <c r="S9" s="23" t="s">
        <v>102</v>
      </c>
      <c r="T9" s="31">
        <v>44193</v>
      </c>
      <c r="U9" s="30">
        <v>44195</v>
      </c>
      <c r="V9" s="30">
        <v>44880</v>
      </c>
      <c r="W9" s="15">
        <v>2766667</v>
      </c>
      <c r="X9" s="16">
        <v>99600000</v>
      </c>
      <c r="Y9" s="16">
        <f>59843000</f>
        <v>59843000</v>
      </c>
      <c r="Z9" s="16">
        <f t="shared" si="12"/>
        <v>162209667</v>
      </c>
      <c r="AA9" s="16">
        <v>21430600</v>
      </c>
      <c r="AB9" s="16">
        <f t="shared" si="13"/>
        <v>183640267</v>
      </c>
      <c r="AC9" s="20">
        <v>0</v>
      </c>
      <c r="AD9" s="16">
        <f t="shared" si="14"/>
        <v>183640267</v>
      </c>
      <c r="AE9" s="17" t="s">
        <v>32</v>
      </c>
      <c r="AF9" s="22" t="s">
        <v>38</v>
      </c>
      <c r="AG9" s="22">
        <v>860066633</v>
      </c>
      <c r="AH9" s="22">
        <v>6</v>
      </c>
      <c r="AI9" s="22" t="s">
        <v>39</v>
      </c>
      <c r="AJ9" s="22">
        <v>6488080</v>
      </c>
      <c r="AK9" s="22" t="s">
        <v>15</v>
      </c>
      <c r="AL9" s="13" t="s">
        <v>13</v>
      </c>
    </row>
    <row r="10" spans="1:341" ht="117" customHeight="1" x14ac:dyDescent="0.25">
      <c r="A10" s="29"/>
      <c r="B10" s="29">
        <v>1</v>
      </c>
      <c r="C10" s="29"/>
      <c r="D10" s="29"/>
      <c r="E10" s="29"/>
      <c r="F10" s="26"/>
      <c r="G10" s="14">
        <v>1</v>
      </c>
      <c r="H10" s="26"/>
      <c r="I10" s="26"/>
      <c r="J10" s="26"/>
      <c r="K10" s="26"/>
      <c r="L10" s="26"/>
      <c r="M10" s="10" t="s">
        <v>52</v>
      </c>
      <c r="N10" s="11" t="s">
        <v>16</v>
      </c>
      <c r="O10" s="1" t="s">
        <v>104</v>
      </c>
      <c r="P10" s="12" t="s">
        <v>105</v>
      </c>
      <c r="Q10" s="9" t="s">
        <v>103</v>
      </c>
      <c r="R10" s="21" t="s">
        <v>106</v>
      </c>
      <c r="S10" s="23" t="s">
        <v>107</v>
      </c>
      <c r="T10" s="31">
        <v>44194</v>
      </c>
      <c r="U10" s="30">
        <v>44194</v>
      </c>
      <c r="V10" s="30">
        <v>44880</v>
      </c>
      <c r="W10" s="15">
        <v>26666667</v>
      </c>
      <c r="X10" s="16">
        <v>1200000000</v>
      </c>
      <c r="Y10" s="16">
        <v>721000000</v>
      </c>
      <c r="Z10" s="16">
        <f t="shared" si="12"/>
        <v>1947666667</v>
      </c>
      <c r="AA10" s="16">
        <v>295718612</v>
      </c>
      <c r="AB10" s="16">
        <f t="shared" si="13"/>
        <v>2243385279</v>
      </c>
      <c r="AC10" s="20">
        <v>0</v>
      </c>
      <c r="AD10" s="16">
        <f t="shared" si="14"/>
        <v>2243385279</v>
      </c>
      <c r="AE10" s="17" t="s">
        <v>32</v>
      </c>
      <c r="AF10" s="22" t="s">
        <v>34</v>
      </c>
      <c r="AG10" s="22">
        <v>860527377</v>
      </c>
      <c r="AH10" s="22">
        <v>4</v>
      </c>
      <c r="AI10" s="22" t="s">
        <v>35</v>
      </c>
      <c r="AJ10" s="22">
        <v>3902029</v>
      </c>
      <c r="AK10" s="22" t="s">
        <v>22</v>
      </c>
      <c r="AL10" s="13" t="s">
        <v>13</v>
      </c>
    </row>
    <row r="13" spans="1:341" x14ac:dyDescent="0.25">
      <c r="Y13" s="27"/>
    </row>
    <row r="15" spans="1:341" x14ac:dyDescent="0.25">
      <c r="X15" s="28"/>
    </row>
  </sheetData>
  <autoFilter ref="A1:AL10"/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3313" r:id="rId4" name="Control 1">
          <controlPr defaultSize="0" r:id="rId5">
            <anchor moveWithCells="1">
              <from>
                <xdr:col>32</xdr:col>
                <xdr:colOff>38100</xdr:colOff>
                <xdr:row>58</xdr:row>
                <xdr:rowOff>152400</xdr:rowOff>
              </from>
              <to>
                <xdr:col>32</xdr:col>
                <xdr:colOff>219075</xdr:colOff>
                <xdr:row>60</xdr:row>
                <xdr:rowOff>28575</xdr:rowOff>
              </to>
            </anchor>
          </controlPr>
        </control>
      </mc:Choice>
      <mc:Fallback>
        <control shapeId="1331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2023-02-03T12:58:40Z</dcterms:modified>
</cp:coreProperties>
</file>