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DICIEMBRE\"/>
    </mc:Choice>
  </mc:AlternateContent>
  <bookViews>
    <workbookView xWindow="0" yWindow="0" windowWidth="18180" windowHeight="11550"/>
  </bookViews>
  <sheets>
    <sheet name="VIGENCIA 2020" sheetId="9" r:id="rId1"/>
  </sheets>
  <definedNames>
    <definedName name="_xlnm._FilterDatabase" localSheetId="0" hidden="1">'VIGENCIA 2020'!$A$1:$AE$4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4" i="9" l="1"/>
  <c r="S2" i="9"/>
  <c r="R4" i="9" l="1"/>
  <c r="T4" i="9" s="1"/>
  <c r="V4" i="9" s="1"/>
  <c r="Q3" i="9"/>
  <c r="R3" i="9" s="1"/>
  <c r="T3" i="9" s="1"/>
  <c r="V3" i="9" s="1"/>
  <c r="R2" i="9"/>
  <c r="T2" i="9" s="1"/>
  <c r="V2" i="9" s="1"/>
</calcChain>
</file>

<file path=xl/sharedStrings.xml><?xml version="1.0" encoding="utf-8"?>
<sst xmlns="http://schemas.openxmlformats.org/spreadsheetml/2006/main" count="68" uniqueCount="64">
  <si>
    <t>CONTRATISTA</t>
  </si>
  <si>
    <t>OBJETO</t>
  </si>
  <si>
    <t>SUPERVISOR</t>
  </si>
  <si>
    <t>TIPO DE CONTRATO</t>
  </si>
  <si>
    <t>VALOR VIGENCIA 2020</t>
  </si>
  <si>
    <t>VALOR VIGENCIA 2021</t>
  </si>
  <si>
    <t>VALOR VIGENCIA 2022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</si>
  <si>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</si>
  <si>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</si>
  <si>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</si>
  <si>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</si>
  <si>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</si>
  <si>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</si>
  <si>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BOGOTA</t>
  </si>
  <si>
    <t>ventasmedicos@impulmedicos.com</t>
  </si>
  <si>
    <t>ARRENDAMIENTO</t>
  </si>
  <si>
    <t>HELPEN S.A.S</t>
  </si>
  <si>
    <t>CARLOS ARNUL SATIZABAL AZUERO</t>
  </si>
  <si>
    <t>helpensas@gmail.com</t>
  </si>
  <si>
    <t>contratacion@gemedco.com</t>
  </si>
  <si>
    <t>N° CONTRATO</t>
  </si>
  <si>
    <t xml:space="preserve">  </t>
  </si>
  <si>
    <t xml:space="preserve">PRESTACION DE SERVICIOS </t>
  </si>
  <si>
    <t>VALOR REDUCCION</t>
  </si>
  <si>
    <t>VALOR ADICION</t>
  </si>
  <si>
    <t xml:space="preserve">IDENTIFICACION DEL PROCESO EN SECOP II </t>
  </si>
  <si>
    <t>URL</t>
  </si>
  <si>
    <t xml:space="preserve">PLAZO DE EJECUCION
</t>
  </si>
  <si>
    <t>FECHA NOTIFICACION AL SUPERVISOR</t>
  </si>
  <si>
    <t>GERMAN PARDO PARDO</t>
  </si>
  <si>
    <t>LUZ STELLA GÓMEZ GÓMEZ</t>
  </si>
  <si>
    <t>CALLE 103 No. 14 A - 43</t>
  </si>
  <si>
    <t>Julian Ricardo Russi Ramirez</t>
  </si>
  <si>
    <t>Av. Cra. 45 No. 147 - 66</t>
  </si>
  <si>
    <t>N° PROCESO</t>
  </si>
  <si>
    <t>FECHA SUSCRIPCION CONTRATO</t>
  </si>
  <si>
    <t xml:space="preserve">FECHA INICIO DEL CONTRATO </t>
  </si>
  <si>
    <t>NIT Y/O CEDULA</t>
  </si>
  <si>
    <t>N° DIGITO DE VERIFICACION</t>
  </si>
  <si>
    <t>009-2020</t>
  </si>
  <si>
    <t>011-2020</t>
  </si>
  <si>
    <t>012-2020</t>
  </si>
  <si>
    <t>INVERSIONES AJOVECO S.A</t>
  </si>
  <si>
    <t>233-2020</t>
  </si>
  <si>
    <t>https://community.secop.gov.co/Public/Tendering/OpportunityDetail/Index?noticeUID=CO1.NTC.1467820&amp;isFromPublicArea=True&amp;isModal=true&amp;asPopupView=true</t>
  </si>
  <si>
    <t>PRESTACIÓN DE SERVICIOS INTEGRALES DE ORTOPEDIA Y TRAUMATOLOGIA, NEUROMONITOREO, ULTRASONIDO, PLANEACION VIRTUAL Y 3D. SUMINISTRO DE MATERIAL DE OSTEOSÍNTESIS, DISPOSITIVOS MEDICOS, SUSTITUTOS ÓSEOS Y PROTESIS A MEDIDA, PARA LOS SERVICIOS QUIRÚRGICOS (ORTOPEDIA, MAXILOFACIAL, CIRUGIA PLASTICA, OTORRINOLARINGOLOGIA, NEUROCIRUGIA) DEL HOSPITAL MILITAR CENTRAL. CON EL FIN DE CUBRIR LA VIGENCIA 2020, 2021 Y 2022</t>
  </si>
  <si>
    <t>MARTHA LILIANA SALAZAR</t>
  </si>
  <si>
    <t>Carrera 9A No 17-55 Sur Piso 2</t>
  </si>
  <si>
    <t>LP-011-2020-HOMIL</t>
  </si>
  <si>
    <t>https://community.secop.gov.co/Public/Tendering/OpportunityDetail/Index?noticeUID=CO1.NTC.1537648&amp;isFromPublicArea=True&amp;isModal=true&amp;asPopupView=true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</si>
  <si>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</si>
  <si>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</si>
  <si>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330-2020</t>
  </si>
  <si>
    <t>LP-012-2020-HOMIL</t>
  </si>
  <si>
    <t>https://community.secop.gov.co/Public/Tendering/OpportunityDetail/Index?noticeUID=CO1.NTC.1540858&amp;isFromPublicArea=True&amp;isModal=true&amp;asPopupView=true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</si>
  <si>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</si>
  <si>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</si>
  <si>
    <t>VALOR TOTAL MAS ADICIONES</t>
  </si>
  <si>
    <t>VALOR TOTAL CON VIGENCAS</t>
  </si>
  <si>
    <t>VALOR TOTAL REAL CONTRATO (+ADICIONES-REDUCCIONES)</t>
  </si>
  <si>
    <t>LP-009-2020-HOMIL</t>
  </si>
  <si>
    <t>LP</t>
  </si>
  <si>
    <t>SUB MED</t>
  </si>
  <si>
    <t>SUB APO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</si>
</sst>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8" formatCode="&quot;$&quot;#,##0"/>
    <numFmt numFmtId="169" formatCode="yyyy\-mm\-dd;@"/>
    <numFmt numFmtId="170" formatCode="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3">
    <xf numFmtId="0" fontId="0" fillId="0" borderId="0" xfId="0"/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66" fontId="6" fillId="3" borderId="4" xfId="1" applyNumberFormat="1" applyFont="1" applyFill="1" applyBorder="1" applyAlignment="1">
      <alignment horizontal="center" vertical="center" wrapText="1"/>
    </xf>
    <xf numFmtId="4" fontId="5" fillId="3" borderId="3" xfId="0" applyNumberFormat="1" applyFont="1" applyFill="1" applyBorder="1" applyAlignment="1">
      <alignment horizontal="center" vertical="center" wrapText="1"/>
    </xf>
    <xf numFmtId="169" fontId="5" fillId="3" borderId="4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2" applyFont="1" applyBorder="1" applyAlignment="1" applyProtection="1">
      <alignment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168" fontId="7" fillId="2" borderId="5" xfId="0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 wrapText="1"/>
    </xf>
    <xf numFmtId="0" fontId="7" fillId="0" borderId="0" xfId="0" applyFont="1"/>
    <xf numFmtId="169" fontId="7" fillId="0" borderId="0" xfId="0" applyNumberFormat="1" applyFont="1"/>
    <xf numFmtId="169" fontId="5" fillId="3" borderId="2" xfId="0" applyNumberFormat="1" applyFont="1" applyFill="1" applyBorder="1" applyAlignment="1">
      <alignment horizontal="center" vertical="center" wrapText="1"/>
    </xf>
    <xf numFmtId="164" fontId="9" fillId="2" borderId="5" xfId="1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justify" vertical="center" wrapText="1"/>
    </xf>
    <xf numFmtId="169" fontId="7" fillId="0" borderId="6" xfId="0" applyNumberFormat="1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164" fontId="7" fillId="0" borderId="0" xfId="0" applyNumberFormat="1" applyFont="1"/>
    <xf numFmtId="168" fontId="7" fillId="0" borderId="0" xfId="0" applyNumberFormat="1" applyFont="1"/>
    <xf numFmtId="1" fontId="6" fillId="3" borderId="5" xfId="0" applyNumberFormat="1" applyFont="1" applyFill="1" applyBorder="1" applyAlignment="1">
      <alignment horizontal="center" vertical="center" wrapText="1"/>
    </xf>
    <xf numFmtId="169" fontId="7" fillId="3" borderId="5" xfId="0" applyNumberFormat="1" applyFont="1" applyFill="1" applyBorder="1" applyAlignment="1">
      <alignment horizontal="center" vertical="center" wrapText="1"/>
    </xf>
    <xf numFmtId="170" fontId="10" fillId="3" borderId="5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594561</xdr:colOff>
          <xdr:row>310</xdr:row>
          <xdr:rowOff>11530</xdr:rowOff>
        </xdr:from>
        <xdr:to>
          <xdr:col>29</xdr:col>
          <xdr:colOff>775536</xdr:colOff>
          <xdr:row>311</xdr:row>
          <xdr:rowOff>60158</xdr:rowOff>
        </xdr:to>
        <xdr:sp macro="" textlink="">
          <xdr:nvSpPr>
            <xdr:cNvPr id="13313" name="Control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LV9"/>
  <sheetViews>
    <sheetView tabSelected="1" zoomScale="95" zoomScaleNormal="95" workbookViewId="0">
      <pane xSplit="8" ySplit="1" topLeftCell="I2" activePane="bottomRight" state="frozen"/>
      <selection pane="topRight" activeCell="V1" sqref="V1"/>
      <selection pane="bottomLeft" activeCell="A2" sqref="A2"/>
      <selection pane="bottomRight" activeCell="F3" sqref="F3"/>
    </sheetView>
  </sheetViews>
  <sheetFormatPr baseColWidth="10" defaultRowHeight="13.5" x14ac:dyDescent="0.25"/>
  <cols>
    <col min="1" max="2" width="5" style="18" customWidth="1"/>
    <col min="3" max="3" width="5.28515625" style="18" customWidth="1"/>
    <col min="4" max="4" width="13.85546875" style="18" customWidth="1"/>
    <col min="5" max="5" width="18.42578125" style="18" customWidth="1"/>
    <col min="6" max="6" width="24.140625" style="18" customWidth="1"/>
    <col min="7" max="7" width="29.7109375" style="18" customWidth="1"/>
    <col min="8" max="8" width="13.85546875" style="18" customWidth="1"/>
    <col min="9" max="9" width="25.85546875" style="18" customWidth="1"/>
    <col min="10" max="10" width="48.42578125" style="18" customWidth="1"/>
    <col min="11" max="11" width="14.85546875" style="18" customWidth="1"/>
    <col min="12" max="12" width="13" style="19" customWidth="1"/>
    <col min="13" max="13" width="12.85546875" style="19" hidden="1" customWidth="1"/>
    <col min="14" max="14" width="14.7109375" style="19" customWidth="1"/>
    <col min="15" max="15" width="15.7109375" style="18" customWidth="1"/>
    <col min="16" max="16" width="15.28515625" style="18" customWidth="1"/>
    <col min="17" max="17" width="14.5703125" style="18" customWidth="1"/>
    <col min="18" max="18" width="16.42578125" style="18" customWidth="1"/>
    <col min="19" max="19" width="15.85546875" style="18" customWidth="1"/>
    <col min="20" max="20" width="17.140625" style="18" customWidth="1"/>
    <col min="21" max="21" width="15.85546875" style="18" customWidth="1"/>
    <col min="22" max="22" width="19.28515625" style="18" customWidth="1"/>
    <col min="23" max="23" width="21" style="19" customWidth="1"/>
    <col min="24" max="24" width="21" style="18" customWidth="1"/>
    <col min="25" max="25" width="22.5703125" style="18" customWidth="1"/>
    <col min="26" max="26" width="16.42578125" style="18" customWidth="1"/>
    <col min="27" max="27" width="13.7109375" style="18" customWidth="1"/>
    <col min="28" max="28" width="20.7109375" style="18" customWidth="1"/>
    <col min="29" max="29" width="18.140625" style="18" customWidth="1"/>
    <col min="30" max="30" width="21.28515625" style="18" customWidth="1"/>
    <col min="31" max="31" width="16.5703125" style="18" customWidth="1"/>
    <col min="32" max="16384" width="11.42578125" style="18"/>
  </cols>
  <sheetData>
    <row r="1" spans="1:334" s="26" customFormat="1" ht="144.75" customHeight="1" thickBot="1" x14ac:dyDescent="0.3">
      <c r="A1" s="3" t="s">
        <v>62</v>
      </c>
      <c r="B1" s="3" t="s">
        <v>63</v>
      </c>
      <c r="C1" s="3" t="s">
        <v>61</v>
      </c>
      <c r="D1" s="3" t="s">
        <v>34</v>
      </c>
      <c r="E1" s="3" t="s">
        <v>3</v>
      </c>
      <c r="F1" s="3" t="s">
        <v>25</v>
      </c>
      <c r="G1" s="3" t="s">
        <v>26</v>
      </c>
      <c r="H1" s="4" t="s">
        <v>20</v>
      </c>
      <c r="I1" s="3" t="s">
        <v>0</v>
      </c>
      <c r="J1" s="4" t="s">
        <v>1</v>
      </c>
      <c r="K1" s="6" t="s">
        <v>35</v>
      </c>
      <c r="L1" s="7" t="s">
        <v>36</v>
      </c>
      <c r="M1" s="7" t="s">
        <v>27</v>
      </c>
      <c r="N1" s="7" t="s">
        <v>7</v>
      </c>
      <c r="O1" s="6" t="s">
        <v>4</v>
      </c>
      <c r="P1" s="6" t="s">
        <v>5</v>
      </c>
      <c r="Q1" s="6" t="s">
        <v>6</v>
      </c>
      <c r="R1" s="6" t="s">
        <v>58</v>
      </c>
      <c r="S1" s="5" t="s">
        <v>24</v>
      </c>
      <c r="T1" s="6" t="s">
        <v>57</v>
      </c>
      <c r="U1" s="5" t="s">
        <v>23</v>
      </c>
      <c r="V1" s="6" t="s">
        <v>59</v>
      </c>
      <c r="W1" s="20" t="s">
        <v>28</v>
      </c>
      <c r="X1" s="3" t="s">
        <v>2</v>
      </c>
      <c r="Y1" s="8" t="s">
        <v>8</v>
      </c>
      <c r="Z1" s="8" t="s">
        <v>37</v>
      </c>
      <c r="AA1" s="8" t="s">
        <v>38</v>
      </c>
      <c r="AB1" s="8" t="s">
        <v>9</v>
      </c>
      <c r="AC1" s="8" t="s">
        <v>10</v>
      </c>
      <c r="AD1" s="8" t="s">
        <v>11</v>
      </c>
      <c r="AE1" s="8" t="s">
        <v>12</v>
      </c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32"/>
      <c r="FE1" s="32"/>
      <c r="FF1" s="32"/>
      <c r="FG1" s="32"/>
      <c r="FH1" s="32"/>
      <c r="FI1" s="32"/>
      <c r="FJ1" s="32"/>
      <c r="FK1" s="32"/>
      <c r="FL1" s="32"/>
      <c r="FM1" s="32"/>
      <c r="FN1" s="32"/>
      <c r="FO1" s="32"/>
      <c r="FP1" s="32"/>
      <c r="FQ1" s="32"/>
      <c r="FR1" s="32"/>
      <c r="FS1" s="32"/>
      <c r="FT1" s="32"/>
      <c r="FU1" s="32"/>
      <c r="FV1" s="32"/>
      <c r="FW1" s="32"/>
      <c r="FX1" s="32"/>
      <c r="FY1" s="32"/>
      <c r="FZ1" s="32"/>
      <c r="GA1" s="32"/>
      <c r="GB1" s="32"/>
      <c r="GC1" s="32"/>
      <c r="GD1" s="32"/>
      <c r="GE1" s="32"/>
      <c r="GF1" s="32"/>
      <c r="GG1" s="32"/>
      <c r="GH1" s="32"/>
      <c r="GI1" s="32"/>
      <c r="GJ1" s="32"/>
      <c r="GK1" s="32"/>
      <c r="GL1" s="32"/>
      <c r="GM1" s="32"/>
      <c r="GN1" s="32"/>
      <c r="GO1" s="32"/>
      <c r="GP1" s="32"/>
      <c r="GQ1" s="32"/>
      <c r="GR1" s="32"/>
      <c r="GS1" s="32"/>
      <c r="GT1" s="32"/>
      <c r="GU1" s="32"/>
      <c r="GV1" s="32"/>
      <c r="GW1" s="32"/>
      <c r="GX1" s="32"/>
      <c r="GY1" s="32"/>
      <c r="GZ1" s="32"/>
      <c r="HA1" s="32"/>
      <c r="HB1" s="32"/>
      <c r="HC1" s="32"/>
      <c r="HD1" s="32"/>
      <c r="HE1" s="32"/>
      <c r="HF1" s="32"/>
      <c r="HG1" s="32"/>
      <c r="HH1" s="32"/>
      <c r="HI1" s="32"/>
      <c r="HJ1" s="32"/>
      <c r="HK1" s="32"/>
      <c r="HL1" s="32"/>
      <c r="HM1" s="32"/>
      <c r="HN1" s="32"/>
      <c r="HO1" s="32"/>
      <c r="HP1" s="32"/>
      <c r="HQ1" s="32"/>
      <c r="HR1" s="32"/>
      <c r="HS1" s="32"/>
      <c r="HT1" s="32"/>
      <c r="HU1" s="32"/>
      <c r="HV1" s="32"/>
      <c r="HW1" s="32"/>
      <c r="HX1" s="32"/>
      <c r="HY1" s="32"/>
      <c r="HZ1" s="32"/>
      <c r="IA1" s="32"/>
      <c r="IB1" s="32"/>
      <c r="IC1" s="32"/>
      <c r="ID1" s="32"/>
      <c r="IE1" s="32"/>
      <c r="IF1" s="32"/>
      <c r="IG1" s="32"/>
      <c r="IH1" s="32"/>
      <c r="II1" s="32"/>
      <c r="IJ1" s="32"/>
      <c r="IK1" s="32"/>
      <c r="IL1" s="32"/>
      <c r="IM1" s="32"/>
      <c r="IN1" s="32"/>
      <c r="IO1" s="32"/>
      <c r="IP1" s="32"/>
      <c r="IQ1" s="32"/>
      <c r="IR1" s="32"/>
      <c r="IS1" s="32"/>
      <c r="IT1" s="32"/>
      <c r="IU1" s="32"/>
      <c r="IV1" s="32"/>
      <c r="IW1" s="32"/>
      <c r="IX1" s="32"/>
      <c r="IY1" s="32"/>
      <c r="IZ1" s="32"/>
      <c r="JA1" s="32"/>
      <c r="JB1" s="32"/>
      <c r="JC1" s="32"/>
      <c r="JD1" s="32"/>
      <c r="JE1" s="32"/>
      <c r="JF1" s="32"/>
      <c r="JG1" s="32"/>
      <c r="JH1" s="32"/>
      <c r="JI1" s="32"/>
      <c r="JJ1" s="32"/>
      <c r="JK1" s="32"/>
      <c r="JL1" s="32"/>
      <c r="JM1" s="32"/>
      <c r="JN1" s="32"/>
      <c r="JO1" s="32"/>
      <c r="JP1" s="32"/>
      <c r="JQ1" s="32"/>
      <c r="JR1" s="32"/>
      <c r="JS1" s="32"/>
      <c r="JT1" s="32"/>
      <c r="JU1" s="32"/>
      <c r="JV1" s="32"/>
      <c r="JW1" s="32"/>
      <c r="JX1" s="32"/>
      <c r="JY1" s="32"/>
      <c r="JZ1" s="32"/>
      <c r="KA1" s="32"/>
      <c r="KB1" s="32"/>
      <c r="KC1" s="32"/>
      <c r="KD1" s="32"/>
      <c r="KE1" s="32"/>
      <c r="KF1" s="32"/>
      <c r="KG1" s="32"/>
      <c r="KH1" s="32"/>
      <c r="KI1" s="32"/>
      <c r="KJ1" s="32"/>
      <c r="KK1" s="32"/>
      <c r="KL1" s="32"/>
      <c r="KM1" s="32"/>
      <c r="KN1" s="32"/>
      <c r="KO1" s="32"/>
      <c r="KP1" s="32"/>
      <c r="KQ1" s="32"/>
      <c r="KR1" s="32"/>
      <c r="KS1" s="32"/>
      <c r="KT1" s="32"/>
      <c r="KU1" s="32"/>
      <c r="KV1" s="32"/>
      <c r="KW1" s="32"/>
      <c r="KX1" s="32"/>
      <c r="KY1" s="32"/>
      <c r="KZ1" s="32"/>
      <c r="LA1" s="32"/>
      <c r="LB1" s="32"/>
      <c r="LC1" s="32"/>
      <c r="LD1" s="32"/>
      <c r="LE1" s="32"/>
      <c r="LF1" s="32"/>
      <c r="LG1" s="32"/>
      <c r="LH1" s="32"/>
      <c r="LI1" s="32"/>
      <c r="LJ1" s="32"/>
      <c r="LK1" s="32"/>
      <c r="LL1" s="32"/>
      <c r="LM1" s="32"/>
      <c r="LN1" s="32"/>
      <c r="LO1" s="32"/>
      <c r="LP1" s="32"/>
      <c r="LQ1" s="32"/>
      <c r="LR1" s="32"/>
      <c r="LS1" s="32"/>
      <c r="LT1" s="32"/>
      <c r="LU1" s="32"/>
      <c r="LV1" s="32"/>
    </row>
    <row r="2" spans="1:334" ht="162" customHeight="1" x14ac:dyDescent="0.25">
      <c r="A2" s="29">
        <v>1</v>
      </c>
      <c r="B2" s="29"/>
      <c r="C2" s="14">
        <v>1</v>
      </c>
      <c r="D2" s="10" t="s">
        <v>39</v>
      </c>
      <c r="E2" s="11" t="s">
        <v>22</v>
      </c>
      <c r="F2" s="2" t="s">
        <v>60</v>
      </c>
      <c r="G2" s="12" t="s">
        <v>44</v>
      </c>
      <c r="H2" s="9" t="s">
        <v>43</v>
      </c>
      <c r="I2" s="22" t="s">
        <v>16</v>
      </c>
      <c r="J2" s="24" t="s">
        <v>45</v>
      </c>
      <c r="K2" s="31">
        <v>44146</v>
      </c>
      <c r="L2" s="30">
        <v>44146</v>
      </c>
      <c r="M2" s="30">
        <v>44773</v>
      </c>
      <c r="N2" s="30">
        <v>44985</v>
      </c>
      <c r="O2" s="15">
        <v>945000000</v>
      </c>
      <c r="P2" s="16">
        <v>14760000000</v>
      </c>
      <c r="Q2" s="16">
        <v>8868300000</v>
      </c>
      <c r="R2" s="16">
        <f t="shared" ref="R2" si="0">O2+P2+Q2</f>
        <v>24573300000</v>
      </c>
      <c r="S2" s="16">
        <f>8300000000+600000000+800000000+860000000+1500000000</f>
        <v>12060000000</v>
      </c>
      <c r="T2" s="16">
        <f t="shared" ref="T2" si="1">R2+S2</f>
        <v>36633300000</v>
      </c>
      <c r="U2" s="21">
        <v>0</v>
      </c>
      <c r="V2" s="16">
        <f t="shared" ref="V2" si="2">T2-U2</f>
        <v>36633300000</v>
      </c>
      <c r="W2" s="25">
        <v>44148</v>
      </c>
      <c r="X2" s="17" t="s">
        <v>46</v>
      </c>
      <c r="Y2" s="23" t="s">
        <v>17</v>
      </c>
      <c r="Z2" s="23">
        <v>900509055</v>
      </c>
      <c r="AA2" s="23">
        <v>6</v>
      </c>
      <c r="AB2" s="23" t="s">
        <v>47</v>
      </c>
      <c r="AC2" s="23">
        <v>7046446</v>
      </c>
      <c r="AD2" s="23" t="s">
        <v>18</v>
      </c>
      <c r="AE2" s="13" t="s">
        <v>13</v>
      </c>
    </row>
    <row r="3" spans="1:334" ht="117" customHeight="1" x14ac:dyDescent="0.25">
      <c r="A3" s="29"/>
      <c r="B3" s="29">
        <v>1</v>
      </c>
      <c r="C3" s="14">
        <v>1</v>
      </c>
      <c r="D3" s="10" t="s">
        <v>40</v>
      </c>
      <c r="E3" s="11" t="s">
        <v>15</v>
      </c>
      <c r="F3" s="1" t="s">
        <v>48</v>
      </c>
      <c r="G3" s="12" t="s">
        <v>49</v>
      </c>
      <c r="H3" s="9" t="s">
        <v>50</v>
      </c>
      <c r="I3" s="22" t="s">
        <v>42</v>
      </c>
      <c r="J3" s="24" t="s">
        <v>51</v>
      </c>
      <c r="K3" s="31">
        <v>44193</v>
      </c>
      <c r="L3" s="30">
        <v>44195</v>
      </c>
      <c r="M3" s="30">
        <v>44773</v>
      </c>
      <c r="N3" s="30">
        <v>45077</v>
      </c>
      <c r="O3" s="15">
        <v>2766667</v>
      </c>
      <c r="P3" s="16">
        <v>99600000</v>
      </c>
      <c r="Q3" s="16">
        <f>59843000</f>
        <v>59843000</v>
      </c>
      <c r="R3" s="16">
        <f t="shared" ref="R3:R4" si="3">O3+P3+Q3</f>
        <v>162209667</v>
      </c>
      <c r="S3" s="16" t="s">
        <v>21</v>
      </c>
      <c r="T3" s="16" t="e">
        <f t="shared" ref="T3:T4" si="4">R3+S3</f>
        <v>#VALUE!</v>
      </c>
      <c r="U3" s="21">
        <v>0</v>
      </c>
      <c r="V3" s="16" t="e">
        <f t="shared" ref="V3:V4" si="5">T3-U3</f>
        <v>#VALUE!</v>
      </c>
      <c r="W3" s="25">
        <v>44195</v>
      </c>
      <c r="X3" s="17" t="s">
        <v>29</v>
      </c>
      <c r="Y3" s="23" t="s">
        <v>32</v>
      </c>
      <c r="Z3" s="23">
        <v>860066633</v>
      </c>
      <c r="AA3" s="23">
        <v>6</v>
      </c>
      <c r="AB3" s="23" t="s">
        <v>33</v>
      </c>
      <c r="AC3" s="23">
        <v>6488080</v>
      </c>
      <c r="AD3" s="23" t="s">
        <v>14</v>
      </c>
      <c r="AE3" s="13" t="s">
        <v>13</v>
      </c>
    </row>
    <row r="4" spans="1:334" ht="117" customHeight="1" x14ac:dyDescent="0.25">
      <c r="A4" s="29"/>
      <c r="B4" s="29">
        <v>1</v>
      </c>
      <c r="C4" s="14">
        <v>1</v>
      </c>
      <c r="D4" s="10" t="s">
        <v>41</v>
      </c>
      <c r="E4" s="11" t="s">
        <v>15</v>
      </c>
      <c r="F4" s="1" t="s">
        <v>53</v>
      </c>
      <c r="G4" s="12" t="s">
        <v>54</v>
      </c>
      <c r="H4" s="9" t="s">
        <v>52</v>
      </c>
      <c r="I4" s="22" t="s">
        <v>55</v>
      </c>
      <c r="J4" s="24" t="s">
        <v>56</v>
      </c>
      <c r="K4" s="31">
        <v>44194</v>
      </c>
      <c r="L4" s="30">
        <v>44194</v>
      </c>
      <c r="M4" s="30">
        <v>44773</v>
      </c>
      <c r="N4" s="30">
        <v>45135</v>
      </c>
      <c r="O4" s="15">
        <v>26666667</v>
      </c>
      <c r="P4" s="16">
        <v>1200000000</v>
      </c>
      <c r="Q4" s="16">
        <v>721000000</v>
      </c>
      <c r="R4" s="16">
        <f t="shared" si="3"/>
        <v>1947666667</v>
      </c>
      <c r="S4" s="16">
        <f>295718612+100000000+713600000</f>
        <v>1109318612</v>
      </c>
      <c r="T4" s="16">
        <f t="shared" si="4"/>
        <v>3056985279</v>
      </c>
      <c r="U4" s="21">
        <v>0</v>
      </c>
      <c r="V4" s="16">
        <f t="shared" si="5"/>
        <v>3056985279</v>
      </c>
      <c r="W4" s="25">
        <v>44195</v>
      </c>
      <c r="X4" s="17" t="s">
        <v>29</v>
      </c>
      <c r="Y4" s="23" t="s">
        <v>30</v>
      </c>
      <c r="Z4" s="23">
        <v>860527377</v>
      </c>
      <c r="AA4" s="23">
        <v>4</v>
      </c>
      <c r="AB4" s="23" t="s">
        <v>31</v>
      </c>
      <c r="AC4" s="23">
        <v>3902029</v>
      </c>
      <c r="AD4" s="23" t="s">
        <v>19</v>
      </c>
      <c r="AE4" s="13" t="s">
        <v>13</v>
      </c>
    </row>
    <row r="7" spans="1:334" x14ac:dyDescent="0.25">
      <c r="Q7" s="27"/>
    </row>
    <row r="9" spans="1:334" x14ac:dyDescent="0.25">
      <c r="P9" s="28"/>
    </row>
  </sheetData>
  <autoFilter ref="A1:AE4"/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3313" r:id="rId4" name="Control 1">
          <controlPr defaultSize="0" r:id="rId5">
            <anchor moveWithCells="1">
              <from>
                <xdr:col>29</xdr:col>
                <xdr:colOff>590550</xdr:colOff>
                <xdr:row>310</xdr:row>
                <xdr:rowOff>9525</xdr:rowOff>
              </from>
              <to>
                <xdr:col>29</xdr:col>
                <xdr:colOff>771525</xdr:colOff>
                <xdr:row>311</xdr:row>
                <xdr:rowOff>57150</xdr:rowOff>
              </to>
            </anchor>
          </controlPr>
        </control>
      </mc:Choice>
      <mc:Fallback>
        <control shapeId="13313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2023-02-03T12:32:33Z</dcterms:modified>
</cp:coreProperties>
</file>