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VIGENCIA 2020\"/>
    </mc:Choice>
  </mc:AlternateContent>
  <bookViews>
    <workbookView xWindow="0" yWindow="0" windowWidth="24000" windowHeight="9675"/>
  </bookViews>
  <sheets>
    <sheet name="Hoja1" sheetId="1" r:id="rId1"/>
  </sheets>
  <definedNames>
    <definedName name="_xlnm._FilterDatabase" localSheetId="0" hidden="1">Hoja1!$A$2:$AC$13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" i="1" l="1"/>
  <c r="J4" i="1" l="1"/>
  <c r="M10" i="1" l="1"/>
  <c r="Q10" i="1" l="1"/>
  <c r="Q13" i="1"/>
  <c r="Q12" i="1" l="1"/>
  <c r="Q11" i="1"/>
  <c r="L9" i="1" l="1"/>
  <c r="Q9" i="1" l="1"/>
  <c r="Q8" i="1" l="1"/>
  <c r="Q5" i="1" l="1"/>
  <c r="Q6" i="1"/>
  <c r="Q7" i="1" l="1"/>
  <c r="Q4" i="1" l="1"/>
  <c r="Q3" i="1" l="1"/>
</calcChain>
</file>

<file path=xl/sharedStrings.xml><?xml version="1.0" encoding="utf-8"?>
<sst xmlns="http://schemas.openxmlformats.org/spreadsheetml/2006/main" count="191" uniqueCount="149">
  <si>
    <t>OBJETO</t>
  </si>
  <si>
    <t>VALOR  TOTAL DEL CONTRATO</t>
  </si>
  <si>
    <t>PLAZO DE EJECUCION</t>
  </si>
  <si>
    <t>SUPERVISOR</t>
  </si>
  <si>
    <t>TIPO DE CONTRATO</t>
  </si>
  <si>
    <t>DATOS DEL CONTRATISTA</t>
  </si>
  <si>
    <t>VALOR INICIAL</t>
  </si>
  <si>
    <t>VALOR VIGENCIA 2020</t>
  </si>
  <si>
    <t>VALOR VIGENCIA 2021</t>
  </si>
  <si>
    <t>VALOR VIGENCIA 2022</t>
  </si>
  <si>
    <t>VALOR TOTAL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</si>
  <si>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</si>
  <si>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</si>
  <si>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</si>
  <si>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</si>
  <si>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</si>
  <si>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</si>
  <si>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</si>
  <si>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VALOR VIGENCIA 2023</t>
  </si>
  <si>
    <t>OBSERVACIONES</t>
  </si>
  <si>
    <t>URL</t>
  </si>
  <si>
    <t xml:space="preserve">IDENTIFICACION DEL PROCESO EN SECOP II </t>
  </si>
  <si>
    <t>SUBDIRECCION A LA QUE PERTENECE</t>
  </si>
  <si>
    <t>N° DIGITO DE VERIFICACION</t>
  </si>
  <si>
    <t>VALOR VIGENCIA 2024</t>
  </si>
  <si>
    <t>N° PROCESO</t>
  </si>
  <si>
    <t>SUBDIRECCION ADMINISTRATIVA</t>
  </si>
  <si>
    <t>BOGOTA</t>
  </si>
  <si>
    <t>N/A</t>
  </si>
  <si>
    <t>003-2020</t>
  </si>
  <si>
    <t>009-2020</t>
  </si>
  <si>
    <t>SUMINISTRO</t>
  </si>
  <si>
    <t>SUBDIRECCION MEDICA</t>
  </si>
  <si>
    <t>008-2020</t>
  </si>
  <si>
    <t>MODALIDAD DE SELECCIÓN</t>
  </si>
  <si>
    <t>NIT Y/O CEDULA</t>
  </si>
  <si>
    <t>010-2020</t>
  </si>
  <si>
    <t>011-2020</t>
  </si>
  <si>
    <t>0</t>
  </si>
  <si>
    <t>012-2020</t>
  </si>
  <si>
    <t>SUBDIRECCION DE APOYO</t>
  </si>
  <si>
    <t>013-2020</t>
  </si>
  <si>
    <t>PRESTACION DE SERVICIOS DE MENSAJERIA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</si>
  <si>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</si>
  <si>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</si>
  <si>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ENRIQUE BARRIGA AFANADOR</t>
  </si>
  <si>
    <t>CALLE 63 B No 23-25</t>
  </si>
  <si>
    <t>dfernandez@expresservicesltda.co</t>
  </si>
  <si>
    <t>MC-003-2020-HOMIL</t>
  </si>
  <si>
    <t>https://community.secop.gov.co/Public/Tendering/OpportunityDetail/Index?noticeUID=CO1.NTC.1062820&amp;isFromPublicArea=True&amp;isModal=true&amp;asPopupView=true</t>
  </si>
  <si>
    <t xml:space="preserve">PRESTACION DE SERVICIOS </t>
  </si>
  <si>
    <t>JILBER PEÑA SARAY</t>
  </si>
  <si>
    <t>GERMAN PARDO PARDO</t>
  </si>
  <si>
    <t>SELECCIÓN ABREVIADA DE MENOR CUANTIA</t>
  </si>
  <si>
    <t>027-2020</t>
  </si>
  <si>
    <t>8</t>
  </si>
  <si>
    <t>ARRENDAMIENTO</t>
  </si>
  <si>
    <t>SERGIO NOVELLI DA SILVA</t>
  </si>
  <si>
    <t>Avenida carrera 50 # 5c - 29</t>
  </si>
  <si>
    <t>jorge_arenas@praxair.com</t>
  </si>
  <si>
    <t>047-2020</t>
  </si>
  <si>
    <t>LICITACION PUBLICA</t>
  </si>
  <si>
    <t>SMN SOLUCIONES INTEGRALES S.A.S</t>
  </si>
  <si>
    <t>MÍNIMA CUANTÍA</t>
  </si>
  <si>
    <t>SELECCIÓN ABREVIADA PARA LA PRESTACIÓN DE SERVICIOS  DE SALUD</t>
  </si>
  <si>
    <t>PRESTACION DE SERVICIOS DE SALUD</t>
  </si>
  <si>
    <t>IMPULSORES INTERNACIONALES S.A.S</t>
  </si>
  <si>
    <t>Julian Ricardo Russi Ramirez</t>
  </si>
  <si>
    <t>Av. Cra. 45 No. 147 - 66</t>
  </si>
  <si>
    <t>ventasmedicos@impulmedicos.com</t>
  </si>
  <si>
    <t>156-2020</t>
  </si>
  <si>
    <t>164-2020</t>
  </si>
  <si>
    <t>BAYER S.A</t>
  </si>
  <si>
    <t>SUMINISTRO DE LOS MEDIOS DE CONTRASTE PARA LA REALIZACION DE PROCEDIMIENTOS DE RESONANCIA MAGNETICA, TOMOGRAFIA COMPUTARIZADA Y ESTUDIOS ESPECIALES ENTRE OTROS</t>
  </si>
  <si>
    <t>Rene Klemm</t>
  </si>
  <si>
    <t>jeimy.arciniegas@bayer.com</t>
  </si>
  <si>
    <t>AVENIDA AMERICAS No. 57-52</t>
  </si>
  <si>
    <t>SA-027-2020-HOMIL</t>
  </si>
  <si>
    <t>https://community.secop.gov.co/Public/Tendering/OpportunityDetail/Index?noticeUID=CO1.NTC.1288400&amp;isFromPublicArea=True&amp;isModal=true&amp;asPopupView=true</t>
  </si>
  <si>
    <t>INVERSIONES AJOVECO S.A</t>
  </si>
  <si>
    <t>PRESTACION DE SERVICIO</t>
  </si>
  <si>
    <t>VALOR REDUCCION</t>
  </si>
  <si>
    <t>VALOR ADICION</t>
  </si>
  <si>
    <t xml:space="preserve">MINIMA CUANTIA </t>
  </si>
  <si>
    <t>217-2020</t>
  </si>
  <si>
    <t>ASOCIACION DE RECICLADORES CRECER SIN FRONTERAS - ARCRECIFRONT</t>
  </si>
  <si>
    <t>SERVICIO DE RECOLECCIÓN, SEGREGACIÓN Y APROVECHAMIENTO DE LOS RESIDUOS RECICLABLES NO PELIGROSOS QUE SE PRODUCEN EN EL HOSPITAL MILITAR CENTRAL.</t>
  </si>
  <si>
    <t>HUBER MUÑOZ</t>
  </si>
  <si>
    <t>Carrera 1a # 40a- 66 SUR / Calle 1 B # 5a-71</t>
  </si>
  <si>
    <t>crecifront@yahoo.es</t>
  </si>
  <si>
    <t>MC-156-2020-HOMIL</t>
  </si>
  <si>
    <t>https://community.secop.gov.co/Public/Tendering/OpportunityDetail/Index?noticeUID=CO1.NTC.1474983&amp;isFromPublicArea=True&amp;isModal=true&amp;asPopupView=true</t>
  </si>
  <si>
    <t>214-2020</t>
  </si>
  <si>
    <t>SEGUROS</t>
  </si>
  <si>
    <t>LA PREVISORA S.A</t>
  </si>
  <si>
    <t>CONTRATACIÓN DE LAS POLIZAS QUE CONFORMAN EL PROGRAMA DE SEGUROS PARA AMPARAR LOS BIENES E INTERESES PATRIMONIALES DEL HOSPITAL MILITAR CENTRAL Y AQUELLOS POR LOS CUALES SEA O LLEGARE A SER LEGALMENTE RESPONSABLE DENTRO Y FUERA DEL TERRITORIO NACIONAL”. LOTE No 2</t>
  </si>
  <si>
    <t>NELSON OSWALDO MOSSOS CHAVEZ</t>
  </si>
  <si>
    <t>SILVIA LUCIA REYES ACEVEDO</t>
  </si>
  <si>
    <t>CALLE 57 No.9-07</t>
  </si>
  <si>
    <t>carlos.sua@previsora.gov.co</t>
  </si>
  <si>
    <t>213-2020</t>
  </si>
  <si>
    <t>CHUBB SEGUROS</t>
  </si>
  <si>
    <t xml:space="preserve">CONTRATACIÓN DE LAS POLIZAS QUE CONFORMAN EL PROGRAMA DE SEGUROS PARA AMPARAR LOS BIENES E INTERESES PATRIMONIALES DEL HOSPITAL MILITAR CENTRAL Y AQUELLOS POR LOS CUALES SEA O LLEGARE A SER LEGALMENTE RESPONSABLE DENTRO Y FUERA DEL TERRITORIO NACIONAL”. LOTE No 1 </t>
  </si>
  <si>
    <t>LORENA GUTIERREZ FLORES</t>
  </si>
  <si>
    <t>Cra 7 No. 71-21 Torre B Piso 7</t>
  </si>
  <si>
    <t>diana.florez@chubb.com</t>
  </si>
  <si>
    <t>220-2020</t>
  </si>
  <si>
    <t>GASTROMEDICS S.A.S</t>
  </si>
  <si>
    <t>PRESTACION DE SERVICIOS DE SALUD PARA LA REALIZACION DE EXAMENES DE ULTRASONOGRAFIA ENDOSCOPICA DIGESTIVA PARA USUARIOS DEL HOSPITAL MILITAR CENTRAL</t>
  </si>
  <si>
    <t>CAROLINA ISABEL SANCHEZ MARRUGO</t>
  </si>
  <si>
    <t>YANIRA GARCIA BELLO</t>
  </si>
  <si>
    <t>av cll 127 No 19a-28 Cs 303</t>
  </si>
  <si>
    <t>gastromedics@hotmail.com</t>
  </si>
  <si>
    <t>LP-008-2020-HOMIL (Presentación de oferta)</t>
  </si>
  <si>
    <t>https://community.secop.gov.co/Public/Tendering/OpportunityDetail/Index?noticeUID=CO1.NTC.1441491&amp;isFromPublicArea=True&amp;isModal=true&amp;asPopupView=true</t>
  </si>
  <si>
    <t>SAS-047-2020-HOMIL</t>
  </si>
  <si>
    <t>https://community.secop.gov.co/Public/Tendering/OpportunityDetail/Index?noticeUID=CO1.NTC.1427459&amp;isFromPublicArea=True&amp;isModal=true&amp;asPopupView=true</t>
  </si>
  <si>
    <t>233-2020</t>
  </si>
  <si>
    <t>HELPEN S.A.S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</si>
  <si>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</si>
  <si>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CARLOS ARNUL SATIZABAL AZUERO</t>
  </si>
  <si>
    <t>Carrera 9A No 17-55 Sur Piso 2</t>
  </si>
  <si>
    <t>helpensas@gmail.com</t>
  </si>
  <si>
    <t>LP-009-2020-HOMIL  (Presentación de oferta)</t>
  </si>
  <si>
    <t>https://community.secop.gov.co/Public/Tendering/OpportunityDetail/Index?noticeUID=CO1.NTC.1467820&amp;isFromPublicArea=True&amp;isModal=true&amp;asPopupView=true</t>
  </si>
  <si>
    <t>CONTRATISTA</t>
  </si>
  <si>
    <t>326-2020</t>
  </si>
  <si>
    <t>ARRENDAMIENTO DE DOS EQUIPOS DE RADIOLOGIA DIGITAL (CONVENCIONAL Y FLUROSCOPIO) Y UN MAMOGRAFO DIGITAL DIRECTO, LOS CUALES DEBEN INCLUIR ADECUACION E INSTALACION MANTENIMIENTO PREVENTIVO, PREDICTIVO, CORRECTIVO Y SOPORT TECNICO (LOTES 1 Y 3)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</si>
  <si>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</si>
  <si>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</si>
  <si>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330-2020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</si>
  <si>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</si>
  <si>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</si>
  <si>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LUZ STELLA GÓMEZ GÓMEZ</t>
  </si>
  <si>
    <t>CALLE 103 No. 14 A - 43</t>
  </si>
  <si>
    <t>contratacion@gemedco.com</t>
  </si>
  <si>
    <t>308-2020</t>
  </si>
  <si>
    <t>SUMINISTRO DE GASES MEDICINALES PARA LOS DIFERENTES SERVICIOS QUE PRESTA EL HOSPITAL MILITAR CENTRAL”. CON EL FIN DE CUBRIR LA VIGENCIA 2020, 2021 Y 2022</t>
  </si>
  <si>
    <t xml:space="preserve">MARIO MENA </t>
  </si>
  <si>
    <t>LP-010-2020-HOMIL</t>
  </si>
  <si>
    <t>https://community.secop.gov.co/Public/Tendering/OpportunityDetail/Index?noticeUID=CO1.NTC.1498390&amp;isFromPublicArea=True&amp;isModal=true&amp;asPopupView=true</t>
  </si>
  <si>
    <t>LP-011-2020-HOMIL</t>
  </si>
  <si>
    <t>https://community.secop.gov.co/Public/Tendering/OpportunityDetail/Index?noticeUID=CO1.NTC.1537648&amp;isFromPublicArea=True&amp;isModal=true&amp;asPopupView=true</t>
  </si>
  <si>
    <t>LP-012-2020-HOMIL</t>
  </si>
  <si>
    <t>https://community.secop.gov.co/Public/Tendering/OpportunityDetail/Index?noticeUID=CO1.NTC.1540858&amp;isFromPublicArea=True&amp;isModal=true&amp;asPopupView=true</t>
  </si>
  <si>
    <t xml:space="preserve">FECHA INICIO DEL CONTRATO </t>
  </si>
  <si>
    <t>FECHA SUSCRIPCION CONTRATO</t>
  </si>
  <si>
    <t>MARTHA LILIANA SALAZAR</t>
  </si>
  <si>
    <t>FRANCISCO JAVIER OLASCOAGA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</si>
</sst>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$-240A]\ #,##0"/>
    <numFmt numFmtId="167" formatCode="&quot;$&quot;\ #,##0"/>
    <numFmt numFmtId="168" formatCode="yyyy\-mm\-dd;@"/>
    <numFmt numFmtId="169" formatCode="&quot;$&quot;#,##0"/>
    <numFmt numFmtId="171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b/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43">
    <xf numFmtId="0" fontId="0" fillId="0" borderId="0" xfId="0"/>
    <xf numFmtId="0" fontId="6" fillId="0" borderId="0" xfId="0" applyFont="1"/>
    <xf numFmtId="49" fontId="5" fillId="2" borderId="10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justify" vertical="center" wrapText="1"/>
    </xf>
    <xf numFmtId="167" fontId="6" fillId="2" borderId="10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168" fontId="6" fillId="3" borderId="10" xfId="0" applyNumberFormat="1" applyFont="1" applyFill="1" applyBorder="1" applyAlignment="1">
      <alignment horizontal="center" vertical="center" wrapText="1"/>
    </xf>
    <xf numFmtId="168" fontId="6" fillId="0" borderId="0" xfId="0" applyNumberFormat="1" applyFont="1"/>
    <xf numFmtId="0" fontId="8" fillId="0" borderId="11" xfId="2" applyFont="1" applyBorder="1" applyAlignment="1" applyProtection="1">
      <alignment vertical="center" wrapText="1"/>
    </xf>
    <xf numFmtId="166" fontId="4" fillId="4" borderId="9" xfId="0" applyNumberFormat="1" applyFont="1" applyFill="1" applyBorder="1" applyAlignment="1">
      <alignment horizontal="center" vertical="center" wrapText="1"/>
    </xf>
    <xf numFmtId="167" fontId="5" fillId="4" borderId="9" xfId="1" applyNumberFormat="1" applyFont="1" applyFill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8" fontId="4" fillId="4" borderId="9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169" fontId="6" fillId="2" borderId="10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4" fontId="6" fillId="2" borderId="10" xfId="1" applyNumberFormat="1" applyFont="1" applyFill="1" applyBorder="1" applyAlignment="1">
      <alignment horizontal="center" vertical="center"/>
    </xf>
    <xf numFmtId="166" fontId="4" fillId="4" borderId="3" xfId="0" applyNumberFormat="1" applyFont="1" applyFill="1" applyBorder="1" applyAlignment="1">
      <alignment horizontal="center" vertical="center" wrapText="1"/>
    </xf>
    <xf numFmtId="171" fontId="7" fillId="3" borderId="10" xfId="0" applyNumberFormat="1" applyFont="1" applyFill="1" applyBorder="1" applyAlignment="1">
      <alignment horizontal="center" vertical="center" wrapText="1"/>
    </xf>
    <xf numFmtId="168" fontId="4" fillId="4" borderId="3" xfId="0" applyNumberFormat="1" applyFont="1" applyFill="1" applyBorder="1" applyAlignment="1">
      <alignment horizontal="center" vertical="center" wrapText="1"/>
    </xf>
    <xf numFmtId="166" fontId="4" fillId="4" borderId="5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4" fillId="4" borderId="8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13</xdr:row>
          <xdr:rowOff>0</xdr:rowOff>
        </xdr:from>
        <xdr:to>
          <xdr:col>20</xdr:col>
          <xdr:colOff>219075</xdr:colOff>
          <xdr:row>14</xdr:row>
          <xdr:rowOff>66675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=""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D13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baseColWidth="10" defaultRowHeight="12.75" x14ac:dyDescent="0.2"/>
  <cols>
    <col min="1" max="1" width="13.85546875" style="1" customWidth="1"/>
    <col min="2" max="2" width="18.7109375" style="1" customWidth="1"/>
    <col min="3" max="3" width="15.7109375" style="1" customWidth="1"/>
    <col min="4" max="4" width="18.42578125" style="1" customWidth="1"/>
    <col min="5" max="5" width="24.140625" style="1" customWidth="1"/>
    <col min="6" max="6" width="29.7109375" style="1" customWidth="1"/>
    <col min="7" max="7" width="28.28515625" style="1" customWidth="1"/>
    <col min="8" max="8" width="48.42578125" style="1" customWidth="1"/>
    <col min="9" max="9" width="14.42578125" style="1" hidden="1" customWidth="1"/>
    <col min="10" max="10" width="15.85546875" style="1" hidden="1" customWidth="1"/>
    <col min="11" max="11" width="15.42578125" style="1" hidden="1" customWidth="1"/>
    <col min="12" max="12" width="17.140625" style="1" hidden="1" customWidth="1"/>
    <col min="13" max="13" width="17.28515625" style="1" hidden="1" customWidth="1"/>
    <col min="14" max="15" width="17.140625" style="1" hidden="1" customWidth="1"/>
    <col min="16" max="16" width="16.42578125" style="1" hidden="1" customWidth="1"/>
    <col min="17" max="17" width="19.28515625" style="1" customWidth="1"/>
    <col min="18" max="18" width="14.85546875" style="1" customWidth="1"/>
    <col min="19" max="19" width="13.5703125" style="12" customWidth="1"/>
    <col min="20" max="20" width="15.28515625" style="12" customWidth="1"/>
    <col min="21" max="21" width="28.85546875" style="1" customWidth="1"/>
    <col min="22" max="22" width="22.5703125" style="1" customWidth="1"/>
    <col min="23" max="23" width="25.42578125" style="1" customWidth="1"/>
    <col min="24" max="24" width="19.42578125" style="1" customWidth="1"/>
    <col min="25" max="25" width="13.7109375" style="1" customWidth="1"/>
    <col min="26" max="26" width="22" style="1" customWidth="1"/>
    <col min="27" max="27" width="18.140625" style="1" customWidth="1"/>
    <col min="28" max="28" width="22.5703125" style="1" customWidth="1"/>
    <col min="29" max="29" width="16.5703125" style="1" customWidth="1"/>
    <col min="30" max="30" width="30.42578125" style="1" customWidth="1"/>
    <col min="31" max="16384" width="11.42578125" style="1"/>
  </cols>
  <sheetData>
    <row r="1" spans="1:30" s="27" customFormat="1" ht="15.75" customHeight="1" thickBot="1" x14ac:dyDescent="0.25">
      <c r="A1" s="38" t="s">
        <v>17</v>
      </c>
      <c r="B1" s="38" t="s">
        <v>34</v>
      </c>
      <c r="C1" s="34" t="s">
        <v>25</v>
      </c>
      <c r="D1" s="34" t="s">
        <v>4</v>
      </c>
      <c r="E1" s="34" t="s">
        <v>21</v>
      </c>
      <c r="F1" s="34" t="s">
        <v>20</v>
      </c>
      <c r="G1" s="34" t="s">
        <v>125</v>
      </c>
      <c r="H1" s="38" t="s">
        <v>0</v>
      </c>
      <c r="I1" s="32" t="s">
        <v>1</v>
      </c>
      <c r="J1" s="33"/>
      <c r="K1" s="33"/>
      <c r="L1" s="33"/>
      <c r="M1" s="33"/>
      <c r="N1" s="33"/>
      <c r="O1" s="33"/>
      <c r="P1" s="33"/>
      <c r="Q1" s="35"/>
      <c r="R1" s="29"/>
      <c r="S1" s="40" t="s">
        <v>2</v>
      </c>
      <c r="T1" s="41"/>
      <c r="U1" s="31"/>
      <c r="V1" s="38" t="s">
        <v>22</v>
      </c>
      <c r="W1" s="36" t="s">
        <v>5</v>
      </c>
      <c r="X1" s="37"/>
      <c r="Y1" s="37"/>
      <c r="Z1" s="37"/>
      <c r="AA1" s="37"/>
      <c r="AB1" s="37"/>
      <c r="AC1" s="37"/>
      <c r="AD1" s="34" t="s">
        <v>19</v>
      </c>
    </row>
    <row r="2" spans="1:30" s="27" customFormat="1" ht="98.25" customHeight="1" thickBot="1" x14ac:dyDescent="0.25">
      <c r="A2" s="39"/>
      <c r="B2" s="39"/>
      <c r="C2" s="34"/>
      <c r="D2" s="42"/>
      <c r="E2" s="34"/>
      <c r="F2" s="34"/>
      <c r="G2" s="42"/>
      <c r="H2" s="39"/>
      <c r="I2" s="14" t="s">
        <v>6</v>
      </c>
      <c r="J2" s="15" t="s">
        <v>82</v>
      </c>
      <c r="K2" s="15" t="s">
        <v>81</v>
      </c>
      <c r="L2" s="16" t="s">
        <v>7</v>
      </c>
      <c r="M2" s="17" t="s">
        <v>8</v>
      </c>
      <c r="N2" s="17" t="s">
        <v>9</v>
      </c>
      <c r="O2" s="17" t="s">
        <v>18</v>
      </c>
      <c r="P2" s="17" t="s">
        <v>24</v>
      </c>
      <c r="Q2" s="17" t="s">
        <v>10</v>
      </c>
      <c r="R2" s="17" t="s">
        <v>146</v>
      </c>
      <c r="S2" s="18" t="s">
        <v>145</v>
      </c>
      <c r="T2" s="18" t="s">
        <v>11</v>
      </c>
      <c r="U2" s="26" t="s">
        <v>3</v>
      </c>
      <c r="V2" s="39"/>
      <c r="W2" s="19" t="s">
        <v>12</v>
      </c>
      <c r="X2" s="19" t="s">
        <v>35</v>
      </c>
      <c r="Y2" s="19" t="s">
        <v>23</v>
      </c>
      <c r="Z2" s="19" t="s">
        <v>13</v>
      </c>
      <c r="AA2" s="19" t="s">
        <v>14</v>
      </c>
      <c r="AB2" s="19" t="s">
        <v>15</v>
      </c>
      <c r="AC2" s="19" t="s">
        <v>16</v>
      </c>
      <c r="AD2" s="34"/>
    </row>
    <row r="3" spans="1:30" ht="102.75" customHeight="1" x14ac:dyDescent="0.2">
      <c r="A3" s="2" t="s">
        <v>41</v>
      </c>
      <c r="B3" s="6" t="s">
        <v>63</v>
      </c>
      <c r="C3" s="20" t="s">
        <v>29</v>
      </c>
      <c r="D3" s="9" t="s">
        <v>42</v>
      </c>
      <c r="E3" s="25" t="s">
        <v>48</v>
      </c>
      <c r="F3" s="13" t="s">
        <v>49</v>
      </c>
      <c r="G3" s="3" t="s">
        <v>43</v>
      </c>
      <c r="H3" s="4" t="s">
        <v>44</v>
      </c>
      <c r="I3" s="5">
        <v>15000000</v>
      </c>
      <c r="J3" s="28">
        <v>0</v>
      </c>
      <c r="K3" s="28">
        <v>0</v>
      </c>
      <c r="L3" s="28">
        <v>15000000</v>
      </c>
      <c r="M3" s="28">
        <v>0</v>
      </c>
      <c r="N3" s="28">
        <v>0</v>
      </c>
      <c r="O3" s="28">
        <v>0</v>
      </c>
      <c r="P3" s="28">
        <v>0</v>
      </c>
      <c r="Q3" s="28">
        <f t="shared" ref="Q3" si="0">SUM(L3:P3)</f>
        <v>15000000</v>
      </c>
      <c r="R3" s="30">
        <v>43872</v>
      </c>
      <c r="S3" s="11">
        <v>43868</v>
      </c>
      <c r="T3" s="11">
        <v>44742</v>
      </c>
      <c r="U3" s="8" t="s">
        <v>148</v>
      </c>
      <c r="V3" s="7" t="s">
        <v>26</v>
      </c>
      <c r="W3" s="21" t="s">
        <v>45</v>
      </c>
      <c r="X3" s="21">
        <v>900280994</v>
      </c>
      <c r="Y3" s="10" t="s">
        <v>38</v>
      </c>
      <c r="Z3" s="21" t="s">
        <v>46</v>
      </c>
      <c r="AA3" s="21">
        <v>3114643721</v>
      </c>
      <c r="AB3" s="10" t="s">
        <v>47</v>
      </c>
      <c r="AC3" s="10" t="s">
        <v>27</v>
      </c>
      <c r="AD3" s="24"/>
    </row>
    <row r="4" spans="1:30" ht="138" customHeight="1" x14ac:dyDescent="0.2">
      <c r="A4" s="2" t="s">
        <v>71</v>
      </c>
      <c r="B4" s="6" t="s">
        <v>53</v>
      </c>
      <c r="C4" s="20" t="s">
        <v>54</v>
      </c>
      <c r="D4" s="9" t="s">
        <v>31</v>
      </c>
      <c r="E4" s="22" t="s">
        <v>77</v>
      </c>
      <c r="F4" s="13" t="s">
        <v>78</v>
      </c>
      <c r="G4" s="3" t="s">
        <v>72</v>
      </c>
      <c r="H4" s="4" t="s">
        <v>73</v>
      </c>
      <c r="I4" s="23">
        <v>178000000</v>
      </c>
      <c r="J4" s="28">
        <f>10500000+50000000</f>
        <v>60500000</v>
      </c>
      <c r="K4" s="28">
        <v>0</v>
      </c>
      <c r="L4" s="28">
        <f>178000000+50000000</f>
        <v>228000000</v>
      </c>
      <c r="M4" s="28">
        <v>10500000</v>
      </c>
      <c r="N4" s="28">
        <v>0</v>
      </c>
      <c r="O4" s="28">
        <v>0</v>
      </c>
      <c r="P4" s="28">
        <v>0</v>
      </c>
      <c r="Q4" s="28">
        <f t="shared" ref="Q4" si="1">SUM(L4:P4)</f>
        <v>238500000</v>
      </c>
      <c r="R4" s="30">
        <v>44069</v>
      </c>
      <c r="S4" s="11">
        <v>44069</v>
      </c>
      <c r="T4" s="11">
        <v>44681</v>
      </c>
      <c r="U4" s="8" t="s">
        <v>52</v>
      </c>
      <c r="V4" s="7" t="s">
        <v>40</v>
      </c>
      <c r="W4" s="21" t="s">
        <v>74</v>
      </c>
      <c r="X4" s="21">
        <v>860001942</v>
      </c>
      <c r="Y4" s="10" t="s">
        <v>55</v>
      </c>
      <c r="Z4" s="21" t="s">
        <v>76</v>
      </c>
      <c r="AA4" s="21">
        <v>4142277</v>
      </c>
      <c r="AB4" s="21" t="s">
        <v>75</v>
      </c>
      <c r="AC4" s="10" t="s">
        <v>27</v>
      </c>
      <c r="AD4" s="24"/>
    </row>
    <row r="5" spans="1:30" ht="138" customHeight="1" x14ac:dyDescent="0.2">
      <c r="A5" s="2" t="s">
        <v>100</v>
      </c>
      <c r="B5" s="6" t="s">
        <v>61</v>
      </c>
      <c r="C5" s="20" t="s">
        <v>33</v>
      </c>
      <c r="D5" s="9" t="s">
        <v>93</v>
      </c>
      <c r="E5" s="25" t="s">
        <v>113</v>
      </c>
      <c r="F5" s="13" t="s">
        <v>114</v>
      </c>
      <c r="G5" s="3" t="s">
        <v>101</v>
      </c>
      <c r="H5" s="4" t="s">
        <v>102</v>
      </c>
      <c r="I5" s="23">
        <v>113451908</v>
      </c>
      <c r="J5" s="28">
        <v>0</v>
      </c>
      <c r="K5" s="28">
        <v>0</v>
      </c>
      <c r="L5" s="28">
        <v>113451908</v>
      </c>
      <c r="M5" s="28">
        <v>530896751</v>
      </c>
      <c r="N5" s="28">
        <v>132360560</v>
      </c>
      <c r="O5" s="28">
        <v>0</v>
      </c>
      <c r="P5" s="28">
        <v>0</v>
      </c>
      <c r="Q5" s="28">
        <f t="shared" ref="Q5" si="2">SUM(L5:P5)</f>
        <v>776709219</v>
      </c>
      <c r="R5" s="30">
        <v>44118</v>
      </c>
      <c r="S5" s="11">
        <v>44119</v>
      </c>
      <c r="T5" s="11">
        <v>44642</v>
      </c>
      <c r="U5" s="8" t="s">
        <v>96</v>
      </c>
      <c r="V5" s="7" t="s">
        <v>26</v>
      </c>
      <c r="W5" s="21" t="s">
        <v>103</v>
      </c>
      <c r="X5" s="21">
        <v>860026518</v>
      </c>
      <c r="Y5" s="21">
        <v>6</v>
      </c>
      <c r="Z5" s="21" t="s">
        <v>104</v>
      </c>
      <c r="AA5" s="21">
        <v>3266200</v>
      </c>
      <c r="AB5" s="21" t="s">
        <v>105</v>
      </c>
      <c r="AC5" s="10" t="s">
        <v>27</v>
      </c>
      <c r="AD5" s="24"/>
    </row>
    <row r="6" spans="1:30" ht="138" customHeight="1" x14ac:dyDescent="0.2">
      <c r="A6" s="2" t="s">
        <v>92</v>
      </c>
      <c r="B6" s="6" t="s">
        <v>61</v>
      </c>
      <c r="C6" s="20" t="s">
        <v>33</v>
      </c>
      <c r="D6" s="9" t="s">
        <v>93</v>
      </c>
      <c r="E6" s="25" t="s">
        <v>113</v>
      </c>
      <c r="F6" s="13" t="s">
        <v>114</v>
      </c>
      <c r="G6" s="3" t="s">
        <v>94</v>
      </c>
      <c r="H6" s="4" t="s">
        <v>95</v>
      </c>
      <c r="I6" s="23">
        <v>20344109</v>
      </c>
      <c r="J6" s="28">
        <v>0</v>
      </c>
      <c r="K6" s="28">
        <v>0</v>
      </c>
      <c r="L6" s="28">
        <v>20344109</v>
      </c>
      <c r="M6" s="28">
        <v>95200000</v>
      </c>
      <c r="N6" s="28">
        <v>23473973</v>
      </c>
      <c r="O6" s="28">
        <v>0</v>
      </c>
      <c r="P6" s="28">
        <v>0</v>
      </c>
      <c r="Q6" s="28">
        <f t="shared" ref="Q6" si="3">SUM(L6:P6)</f>
        <v>139018082</v>
      </c>
      <c r="R6" s="30">
        <v>44119</v>
      </c>
      <c r="S6" s="11">
        <v>44119</v>
      </c>
      <c r="T6" s="11">
        <v>44642</v>
      </c>
      <c r="U6" s="8" t="s">
        <v>96</v>
      </c>
      <c r="V6" s="7" t="s">
        <v>26</v>
      </c>
      <c r="W6" s="21" t="s">
        <v>97</v>
      </c>
      <c r="X6" s="21">
        <v>860002400</v>
      </c>
      <c r="Y6" s="21">
        <v>2</v>
      </c>
      <c r="Z6" s="21" t="s">
        <v>98</v>
      </c>
      <c r="AA6" s="21">
        <v>3485757</v>
      </c>
      <c r="AB6" s="21" t="s">
        <v>99</v>
      </c>
      <c r="AC6" s="10" t="s">
        <v>27</v>
      </c>
      <c r="AD6" s="24"/>
    </row>
    <row r="7" spans="1:30" ht="138" customHeight="1" x14ac:dyDescent="0.2">
      <c r="A7" s="2" t="s">
        <v>84</v>
      </c>
      <c r="B7" s="6" t="s">
        <v>83</v>
      </c>
      <c r="C7" s="20" t="s">
        <v>70</v>
      </c>
      <c r="D7" s="9" t="s">
        <v>80</v>
      </c>
      <c r="E7" s="22" t="s">
        <v>90</v>
      </c>
      <c r="F7" s="13" t="s">
        <v>91</v>
      </c>
      <c r="G7" s="3" t="s">
        <v>85</v>
      </c>
      <c r="H7" s="4" t="s">
        <v>86</v>
      </c>
      <c r="I7" s="23" t="s">
        <v>28</v>
      </c>
      <c r="J7" s="28">
        <v>0</v>
      </c>
      <c r="K7" s="28">
        <v>0</v>
      </c>
      <c r="L7" s="28" t="s">
        <v>28</v>
      </c>
      <c r="M7" s="28">
        <v>0</v>
      </c>
      <c r="N7" s="28">
        <v>0</v>
      </c>
      <c r="O7" s="28">
        <v>0</v>
      </c>
      <c r="P7" s="28">
        <v>0</v>
      </c>
      <c r="Q7" s="28">
        <f t="shared" ref="Q7" si="4">SUM(L7:P7)</f>
        <v>0</v>
      </c>
      <c r="R7" s="30">
        <v>44125</v>
      </c>
      <c r="S7" s="11">
        <v>44125</v>
      </c>
      <c r="T7" s="11">
        <v>44742</v>
      </c>
      <c r="U7" s="8" t="s">
        <v>51</v>
      </c>
      <c r="V7" s="7" t="s">
        <v>26</v>
      </c>
      <c r="W7" s="21" t="s">
        <v>87</v>
      </c>
      <c r="X7" s="21">
        <v>900312827</v>
      </c>
      <c r="Y7" s="21">
        <v>8</v>
      </c>
      <c r="Z7" s="21" t="s">
        <v>88</v>
      </c>
      <c r="AA7" s="21">
        <v>3114453940</v>
      </c>
      <c r="AB7" s="21" t="s">
        <v>89</v>
      </c>
      <c r="AC7" s="10" t="s">
        <v>27</v>
      </c>
      <c r="AD7" s="24"/>
    </row>
    <row r="8" spans="1:30" ht="86.25" customHeight="1" x14ac:dyDescent="0.2">
      <c r="A8" s="2" t="s">
        <v>106</v>
      </c>
      <c r="B8" s="6" t="s">
        <v>64</v>
      </c>
      <c r="C8" s="20" t="s">
        <v>60</v>
      </c>
      <c r="D8" s="9" t="s">
        <v>65</v>
      </c>
      <c r="E8" s="22" t="s">
        <v>115</v>
      </c>
      <c r="F8" s="13" t="s">
        <v>116</v>
      </c>
      <c r="G8" s="3" t="s">
        <v>107</v>
      </c>
      <c r="H8" s="4" t="s">
        <v>108</v>
      </c>
      <c r="I8" s="23">
        <v>30000000</v>
      </c>
      <c r="J8" s="28">
        <v>0</v>
      </c>
      <c r="K8" s="28">
        <v>0</v>
      </c>
      <c r="L8" s="28">
        <v>30000000</v>
      </c>
      <c r="M8" s="28">
        <v>185400000</v>
      </c>
      <c r="N8" s="28">
        <v>111394500</v>
      </c>
      <c r="O8" s="28">
        <v>0</v>
      </c>
      <c r="P8" s="28">
        <v>0</v>
      </c>
      <c r="Q8" s="28">
        <f t="shared" ref="Q8" si="5">SUM(L8:P8)</f>
        <v>326794500</v>
      </c>
      <c r="R8" s="30">
        <v>44134</v>
      </c>
      <c r="S8" s="11">
        <v>44134</v>
      </c>
      <c r="T8" s="11">
        <v>44773</v>
      </c>
      <c r="U8" s="8" t="s">
        <v>109</v>
      </c>
      <c r="V8" s="7" t="s">
        <v>32</v>
      </c>
      <c r="W8" s="21" t="s">
        <v>110</v>
      </c>
      <c r="X8" s="21">
        <v>900326680</v>
      </c>
      <c r="Y8" s="21">
        <v>3</v>
      </c>
      <c r="Z8" s="21" t="s">
        <v>111</v>
      </c>
      <c r="AA8" s="21">
        <v>6143704</v>
      </c>
      <c r="AB8" s="21" t="s">
        <v>112</v>
      </c>
      <c r="AC8" s="10" t="s">
        <v>27</v>
      </c>
      <c r="AD8" s="24"/>
    </row>
    <row r="9" spans="1:30" ht="117" customHeight="1" x14ac:dyDescent="0.2">
      <c r="A9" s="2" t="s">
        <v>117</v>
      </c>
      <c r="B9" s="6" t="s">
        <v>61</v>
      </c>
      <c r="C9" s="20" t="s">
        <v>30</v>
      </c>
      <c r="D9" s="9" t="s">
        <v>50</v>
      </c>
      <c r="E9" s="25" t="s">
        <v>123</v>
      </c>
      <c r="F9" s="13" t="s">
        <v>124</v>
      </c>
      <c r="G9" s="3" t="s">
        <v>118</v>
      </c>
      <c r="H9" s="4" t="s">
        <v>119</v>
      </c>
      <c r="I9" s="23">
        <v>945000000</v>
      </c>
      <c r="J9" s="28">
        <v>600000000</v>
      </c>
      <c r="K9" s="28">
        <v>0</v>
      </c>
      <c r="L9" s="28">
        <f>945000000+600000000</f>
        <v>1545000000</v>
      </c>
      <c r="M9" s="28">
        <v>14760000000</v>
      </c>
      <c r="N9" s="28">
        <v>8868300000</v>
      </c>
      <c r="O9" s="28">
        <v>0</v>
      </c>
      <c r="P9" s="28">
        <v>0</v>
      </c>
      <c r="Q9" s="28">
        <f t="shared" ref="Q9" si="6">SUM(L9:P9)</f>
        <v>25173300000</v>
      </c>
      <c r="R9" s="30">
        <v>44146</v>
      </c>
      <c r="S9" s="11">
        <v>44146</v>
      </c>
      <c r="T9" s="11">
        <v>44773</v>
      </c>
      <c r="U9" s="8" t="s">
        <v>147</v>
      </c>
      <c r="V9" s="7" t="s">
        <v>32</v>
      </c>
      <c r="W9" s="21" t="s">
        <v>120</v>
      </c>
      <c r="X9" s="21">
        <v>900509055</v>
      </c>
      <c r="Y9" s="21">
        <v>6</v>
      </c>
      <c r="Z9" s="21" t="s">
        <v>121</v>
      </c>
      <c r="AA9" s="21">
        <v>7046446</v>
      </c>
      <c r="AB9" s="21" t="s">
        <v>122</v>
      </c>
      <c r="AC9" s="10" t="s">
        <v>27</v>
      </c>
      <c r="AD9" s="24"/>
    </row>
    <row r="10" spans="1:30" ht="117" customHeight="1" x14ac:dyDescent="0.2">
      <c r="A10" s="2" t="s">
        <v>136</v>
      </c>
      <c r="B10" s="6" t="s">
        <v>61</v>
      </c>
      <c r="C10" s="20" t="s">
        <v>36</v>
      </c>
      <c r="D10" s="9" t="s">
        <v>31</v>
      </c>
      <c r="E10" s="22" t="s">
        <v>139</v>
      </c>
      <c r="F10" s="13" t="s">
        <v>140</v>
      </c>
      <c r="G10" s="4" t="s">
        <v>62</v>
      </c>
      <c r="H10" s="4" t="s">
        <v>137</v>
      </c>
      <c r="I10" s="23">
        <v>28303259</v>
      </c>
      <c r="J10" s="28">
        <v>573990082</v>
      </c>
      <c r="K10" s="28">
        <v>0</v>
      </c>
      <c r="L10" s="28">
        <v>28303259</v>
      </c>
      <c r="M10" s="28">
        <f>699656550+573990082</f>
        <v>1273646632</v>
      </c>
      <c r="N10" s="28">
        <v>420020356</v>
      </c>
      <c r="O10" s="28">
        <v>0</v>
      </c>
      <c r="P10" s="28">
        <v>0</v>
      </c>
      <c r="Q10" s="28">
        <f t="shared" ref="Q10" si="7">SUM(L10:P10)</f>
        <v>1721970247</v>
      </c>
      <c r="R10" s="30">
        <v>44188</v>
      </c>
      <c r="S10" s="11">
        <v>44194</v>
      </c>
      <c r="T10" s="11">
        <v>44773</v>
      </c>
      <c r="U10" s="8" t="s">
        <v>138</v>
      </c>
      <c r="V10" s="7" t="s">
        <v>40</v>
      </c>
      <c r="W10" s="21" t="s">
        <v>57</v>
      </c>
      <c r="X10" s="21">
        <v>860040094</v>
      </c>
      <c r="Y10" s="21">
        <v>3</v>
      </c>
      <c r="Z10" s="21" t="s">
        <v>58</v>
      </c>
      <c r="AA10" s="21">
        <v>3607000</v>
      </c>
      <c r="AB10" s="21" t="s">
        <v>59</v>
      </c>
      <c r="AC10" s="10" t="s">
        <v>27</v>
      </c>
      <c r="AD10" s="24"/>
    </row>
    <row r="11" spans="1:30" ht="117" customHeight="1" x14ac:dyDescent="0.2">
      <c r="A11" s="2" t="s">
        <v>126</v>
      </c>
      <c r="B11" s="6" t="s">
        <v>61</v>
      </c>
      <c r="C11" s="20" t="s">
        <v>37</v>
      </c>
      <c r="D11" s="9" t="s">
        <v>56</v>
      </c>
      <c r="E11" s="22" t="s">
        <v>141</v>
      </c>
      <c r="F11" s="13" t="s">
        <v>142</v>
      </c>
      <c r="G11" s="3" t="s">
        <v>66</v>
      </c>
      <c r="H11" s="4" t="s">
        <v>127</v>
      </c>
      <c r="I11" s="23">
        <v>16000000</v>
      </c>
      <c r="J11" s="28">
        <v>0</v>
      </c>
      <c r="K11" s="28">
        <v>0</v>
      </c>
      <c r="L11" s="28">
        <v>16000000</v>
      </c>
      <c r="M11" s="28">
        <v>575700000</v>
      </c>
      <c r="N11" s="28">
        <v>345899750</v>
      </c>
      <c r="O11" s="28">
        <v>0</v>
      </c>
      <c r="P11" s="28">
        <v>0</v>
      </c>
      <c r="Q11" s="28">
        <f t="shared" ref="Q11" si="8">SUM(L11:P11)</f>
        <v>937599750</v>
      </c>
      <c r="R11" s="30">
        <v>44189</v>
      </c>
      <c r="S11" s="11">
        <v>44196</v>
      </c>
      <c r="T11" s="11">
        <v>44773</v>
      </c>
      <c r="U11" s="8" t="s">
        <v>52</v>
      </c>
      <c r="V11" s="7" t="s">
        <v>40</v>
      </c>
      <c r="W11" s="21" t="s">
        <v>67</v>
      </c>
      <c r="X11" s="21">
        <v>860066633</v>
      </c>
      <c r="Y11" s="21">
        <v>6</v>
      </c>
      <c r="Z11" s="21" t="s">
        <v>68</v>
      </c>
      <c r="AA11" s="21">
        <v>6488080</v>
      </c>
      <c r="AB11" s="21" t="s">
        <v>69</v>
      </c>
      <c r="AC11" s="10" t="s">
        <v>27</v>
      </c>
      <c r="AD11" s="24"/>
    </row>
    <row r="12" spans="1:30" ht="117" customHeight="1" x14ac:dyDescent="0.2">
      <c r="A12" s="2" t="s">
        <v>128</v>
      </c>
      <c r="B12" s="6" t="s">
        <v>61</v>
      </c>
      <c r="C12" s="20" t="s">
        <v>37</v>
      </c>
      <c r="D12" s="9" t="s">
        <v>56</v>
      </c>
      <c r="E12" s="22" t="s">
        <v>141</v>
      </c>
      <c r="F12" s="13" t="s">
        <v>142</v>
      </c>
      <c r="G12" s="3" t="s">
        <v>79</v>
      </c>
      <c r="H12" s="4" t="s">
        <v>129</v>
      </c>
      <c r="I12" s="23">
        <v>2766667</v>
      </c>
      <c r="J12" s="28">
        <v>0</v>
      </c>
      <c r="K12" s="28">
        <v>0</v>
      </c>
      <c r="L12" s="28">
        <v>2766667</v>
      </c>
      <c r="M12" s="28">
        <v>99600000</v>
      </c>
      <c r="N12" s="28">
        <v>59843000</v>
      </c>
      <c r="O12" s="28">
        <v>0</v>
      </c>
      <c r="P12" s="28">
        <v>0</v>
      </c>
      <c r="Q12" s="28">
        <f t="shared" ref="Q12" si="9">SUM(L12:P12)</f>
        <v>162209667</v>
      </c>
      <c r="R12" s="30">
        <v>44193</v>
      </c>
      <c r="S12" s="11">
        <v>44195</v>
      </c>
      <c r="T12" s="11">
        <v>44773</v>
      </c>
      <c r="U12" s="8" t="s">
        <v>52</v>
      </c>
      <c r="V12" s="7" t="s">
        <v>40</v>
      </c>
      <c r="W12" s="21" t="s">
        <v>67</v>
      </c>
      <c r="X12" s="21">
        <v>860066633</v>
      </c>
      <c r="Y12" s="21">
        <v>6</v>
      </c>
      <c r="Z12" s="21" t="s">
        <v>68</v>
      </c>
      <c r="AA12" s="21">
        <v>6488080</v>
      </c>
      <c r="AB12" s="21" t="s">
        <v>69</v>
      </c>
      <c r="AC12" s="10" t="s">
        <v>27</v>
      </c>
      <c r="AD12" s="24"/>
    </row>
    <row r="13" spans="1:30" ht="117" customHeight="1" x14ac:dyDescent="0.2">
      <c r="A13" s="2" t="s">
        <v>130</v>
      </c>
      <c r="B13" s="6" t="s">
        <v>61</v>
      </c>
      <c r="C13" s="20" t="s">
        <v>39</v>
      </c>
      <c r="D13" s="9" t="s">
        <v>56</v>
      </c>
      <c r="E13" s="22" t="s">
        <v>143</v>
      </c>
      <c r="F13" s="13" t="s">
        <v>144</v>
      </c>
      <c r="G13" s="3" t="s">
        <v>131</v>
      </c>
      <c r="H13" s="4" t="s">
        <v>132</v>
      </c>
      <c r="I13" s="23">
        <v>26666667</v>
      </c>
      <c r="J13" s="28">
        <v>0</v>
      </c>
      <c r="K13" s="28">
        <v>0</v>
      </c>
      <c r="L13" s="28">
        <v>26666667</v>
      </c>
      <c r="M13" s="28">
        <v>1200000000</v>
      </c>
      <c r="N13" s="28">
        <v>721000000</v>
      </c>
      <c r="O13" s="28">
        <v>0</v>
      </c>
      <c r="P13" s="28">
        <v>0</v>
      </c>
      <c r="Q13" s="28">
        <f t="shared" ref="Q13" si="10">SUM(L13:P13)</f>
        <v>1947666667</v>
      </c>
      <c r="R13" s="30">
        <v>44194</v>
      </c>
      <c r="S13" s="11">
        <v>44194</v>
      </c>
      <c r="T13" s="11">
        <v>44773</v>
      </c>
      <c r="U13" s="8" t="s">
        <v>52</v>
      </c>
      <c r="V13" s="7" t="s">
        <v>40</v>
      </c>
      <c r="W13" s="21" t="s">
        <v>133</v>
      </c>
      <c r="X13" s="21">
        <v>860527377</v>
      </c>
      <c r="Y13" s="21">
        <v>4</v>
      </c>
      <c r="Z13" s="21" t="s">
        <v>134</v>
      </c>
      <c r="AA13" s="21">
        <v>3902029</v>
      </c>
      <c r="AB13" s="21" t="s">
        <v>135</v>
      </c>
      <c r="AC13" s="10" t="s">
        <v>27</v>
      </c>
      <c r="AD13" s="24"/>
    </row>
  </sheetData>
  <autoFilter ref="A2:AC13"/>
  <mergeCells count="13">
    <mergeCell ref="A1:A2"/>
    <mergeCell ref="G1:G2"/>
    <mergeCell ref="H1:H2"/>
    <mergeCell ref="B1:B2"/>
    <mergeCell ref="D1:D2"/>
    <mergeCell ref="E1:E2"/>
    <mergeCell ref="F1:F2"/>
    <mergeCell ref="C1:C2"/>
    <mergeCell ref="AD1:AD2"/>
    <mergeCell ref="I1:Q1"/>
    <mergeCell ref="W1:AC1"/>
    <mergeCell ref="V1:V2"/>
    <mergeCell ref="S1:T1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1142" r:id="rId4" name="Control 118">
          <controlPr defaultSize="0" r:id="rId5">
            <anchor moveWithCells="1">
              <from>
                <xdr:col>20</xdr:col>
                <xdr:colOff>0</xdr:colOff>
                <xdr:row>13</xdr:row>
                <xdr:rowOff>0</xdr:rowOff>
              </from>
              <to>
                <xdr:col>20</xdr:col>
                <xdr:colOff>219075</xdr:colOff>
                <xdr:row>14</xdr:row>
                <xdr:rowOff>66675</xdr:rowOff>
              </to>
            </anchor>
          </controlPr>
        </control>
      </mc:Choice>
      <mc:Fallback>
        <control shapeId="1142" r:id="rId4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2022-04-05T14:10:13Z</dcterms:modified>
</cp:coreProperties>
</file>