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iana.pardo\Desktop\EJECUCION Y LIQUIDACION\VIGENCIA 2020\"/>
    </mc:Choice>
  </mc:AlternateContent>
  <bookViews>
    <workbookView xWindow="-120" yWindow="-120" windowWidth="20730" windowHeight="11160"/>
  </bookViews>
  <sheets>
    <sheet name="Hoja1" sheetId="1" r:id="rId1"/>
  </sheets>
  <definedNames>
    <definedName name="_xlnm._FilterDatabase" localSheetId="0" hidden="1">Hoja1!$A$2:$Z$42</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9" i="1" l="1"/>
  <c r="J39" i="1" l="1"/>
  <c r="I26" i="1" l="1"/>
  <c r="N39" i="1" l="1"/>
  <c r="N42" i="1"/>
  <c r="N41" i="1" l="1"/>
  <c r="N40" i="1"/>
  <c r="I36" i="1" l="1"/>
  <c r="N38" i="1" l="1"/>
  <c r="N37" i="1" l="1"/>
  <c r="N35" i="1"/>
  <c r="N36" i="1" l="1"/>
  <c r="N33" i="1" l="1"/>
  <c r="N34" i="1"/>
  <c r="N32" i="1"/>
  <c r="N28" i="1" l="1"/>
  <c r="N29" i="1"/>
  <c r="N30" i="1"/>
  <c r="N26" i="1" l="1"/>
  <c r="N31" i="1"/>
  <c r="N25" i="1" l="1"/>
  <c r="N27" i="1" l="1"/>
  <c r="N23" i="1" l="1"/>
  <c r="N24" i="1" l="1"/>
  <c r="I9" i="1" l="1"/>
  <c r="I4" i="1" l="1"/>
  <c r="N12" i="1" l="1"/>
  <c r="N22" i="1" l="1"/>
  <c r="N21" i="1" l="1"/>
  <c r="N20" i="1" l="1"/>
  <c r="N19" i="1" l="1"/>
  <c r="N18" i="1" l="1"/>
  <c r="N17" i="1" l="1"/>
  <c r="N13" i="1" l="1"/>
  <c r="N15" i="1" l="1"/>
  <c r="N14" i="1"/>
  <c r="N16" i="1" l="1"/>
  <c r="N9" i="1" l="1"/>
  <c r="N10" i="1" l="1"/>
  <c r="N11" i="1"/>
  <c r="N6" i="1" l="1"/>
  <c r="N8" i="1" l="1"/>
  <c r="N7" i="1" l="1"/>
  <c r="N5" i="1" l="1"/>
  <c r="N4" i="1" l="1"/>
  <c r="N3" i="1" l="1"/>
</calcChain>
</file>

<file path=xl/sharedStrings.xml><?xml version="1.0" encoding="utf-8"?>
<sst xmlns="http://schemas.openxmlformats.org/spreadsheetml/2006/main" count="499" uniqueCount="343">
  <si>
    <t>OBJETO</t>
  </si>
  <si>
    <t>VALOR  TOTAL DEL CONTRATO</t>
  </si>
  <si>
    <t>PLAZO DE EJECUCION</t>
  </si>
  <si>
    <t>SUPERVISOR</t>
  </si>
  <si>
    <t>DATOS DEL CONTRATISTA</t>
  </si>
  <si>
    <t>VALOR INICIAL</t>
  </si>
  <si>
    <t>VALOR VIGENCIA 2020</t>
  </si>
  <si>
    <t>VALOR VIGENCIA 2021</t>
  </si>
  <si>
    <t>VALOR VIGENCIA 2022</t>
  </si>
  <si>
    <t>VALOR TOTAL</t>
  </si>
  <si>
    <t>PLAZO DE EJECUCION
FINAL</t>
  </si>
  <si>
    <t xml:space="preserve">NOMBRE DEL REPRESENTANTE LEGAL </t>
  </si>
  <si>
    <t>DIRECCIÓN</t>
  </si>
  <si>
    <t>TELEFONO</t>
  </si>
  <si>
    <t>CORREO ELECTRONICO</t>
  </si>
  <si>
    <t>CIUDAD</t>
  </si>
  <si>
    <t>N° CONTRATO</t>
  </si>
  <si>
    <t>VALOR VIGENCIA 2023</t>
  </si>
  <si>
    <t>SUBDIRECCION A LA QUE PERTENECE</t>
  </si>
  <si>
    <t>N° DIGITO DE VERIFICACION</t>
  </si>
  <si>
    <t>VALOR VIGENCIA 2024</t>
  </si>
  <si>
    <t>N° PROCESO</t>
  </si>
  <si>
    <t>SUBDIRECCION ADMINISTRATIVA</t>
  </si>
  <si>
    <t>BOGOTA</t>
  </si>
  <si>
    <t>N/A</t>
  </si>
  <si>
    <t>003-2020</t>
  </si>
  <si>
    <t>009-2020</t>
  </si>
  <si>
    <t>SUBDIRECCION MEDICA</t>
  </si>
  <si>
    <t>008-2020</t>
  </si>
  <si>
    <t>1</t>
  </si>
  <si>
    <t>MODALIDAD DE SELECCIÓN</t>
  </si>
  <si>
    <t>NIT Y/O CEDULA</t>
  </si>
  <si>
    <t>3</t>
  </si>
  <si>
    <t>010-2020</t>
  </si>
  <si>
    <t>011-2020</t>
  </si>
  <si>
    <t>RUBEN DARIO DUQUE</t>
  </si>
  <si>
    <t>0</t>
  </si>
  <si>
    <t>7</t>
  </si>
  <si>
    <t>012-2020</t>
  </si>
  <si>
    <t>SUBDIRECCION DE APOYO</t>
  </si>
  <si>
    <t>013-2020</t>
  </si>
  <si>
    <t>EXPRESSERVICES LTDA</t>
  </si>
  <si>
    <t xml:space="preserve">PRESTACION DE SERVICIOS DE MENSAJERIA DE CORREO CERTIFICADO  A NIVEL LOCAL PERIFERICO, NACIONAL, TRAYECTO ESPECIAL E INTERNACIONAL PARA EL HOSPITAL MILITAR CENTRAL </t>
  </si>
  <si>
    <t>SERGIO ALONSO CRUZ</t>
  </si>
  <si>
    <t>ENRIQUE BARRIGA AFANADOR</t>
  </si>
  <si>
    <t>CALLE 63 B No 23-25</t>
  </si>
  <si>
    <t>dfernandez@expresservicesltda.co</t>
  </si>
  <si>
    <t>014-2020</t>
  </si>
  <si>
    <t>PANAMERICAN INSTRUMENTS LTDA</t>
  </si>
  <si>
    <t>LUIS ALBERTO RUIZ ROBLES</t>
  </si>
  <si>
    <t>Robinson Augusto Ramirez Perilla</t>
  </si>
  <si>
    <t>Carrera 11a No. 93-93 oficina 303</t>
  </si>
  <si>
    <t>9</t>
  </si>
  <si>
    <t>018-2020</t>
  </si>
  <si>
    <t>BIOMOLECULAR DIAGNOSTICA LTDA</t>
  </si>
  <si>
    <t>PRESTACION DE SERVICIOS DE EXAMENENS DE MICROSCOPIA ELECTRONICA EN BIOPSIAS PARA LA ATENCION DE LOS USUARIOS DEL HOSPITAL MILITAR CENTRAL</t>
  </si>
  <si>
    <t>YADIRA ASTRID VASQUEZ</t>
  </si>
  <si>
    <t>ZULMA LILIANA MENDEZ CAMPOS</t>
  </si>
  <si>
    <t>CALLE 102Aa#45-46</t>
  </si>
  <si>
    <t>GERENCIA@BIO-MOLECULAR.COM</t>
  </si>
  <si>
    <t>5</t>
  </si>
  <si>
    <t>JILBER PEÑA SARAY</t>
  </si>
  <si>
    <t>033-2020</t>
  </si>
  <si>
    <t>034-2020</t>
  </si>
  <si>
    <t>GERMAN PARDO PARDO</t>
  </si>
  <si>
    <t>SELECCIÓN ABREVIADA DE MENOR CUANTIA</t>
  </si>
  <si>
    <t>2</t>
  </si>
  <si>
    <t>027-2020</t>
  </si>
  <si>
    <t>022-2020</t>
  </si>
  <si>
    <t>CARMENZA CUARTAS</t>
  </si>
  <si>
    <t>TRANSVERSAL 6 # 45-135</t>
  </si>
  <si>
    <t>servicioalcliente@rpmedicas.co</t>
  </si>
  <si>
    <t>023-2020</t>
  </si>
  <si>
    <t>038-2020</t>
  </si>
  <si>
    <t>4</t>
  </si>
  <si>
    <t>024-2020</t>
  </si>
  <si>
    <t>026-2020</t>
  </si>
  <si>
    <t>BARRANQUILLA</t>
  </si>
  <si>
    <t>8</t>
  </si>
  <si>
    <t>032-2020</t>
  </si>
  <si>
    <t>035-2020</t>
  </si>
  <si>
    <t>036-2020</t>
  </si>
  <si>
    <t>ALKAMEDICA S.A.S</t>
  </si>
  <si>
    <t>ADIELA MARIA CORTÈS CORTÈS</t>
  </si>
  <si>
    <t>KM 4 VIA PANAMERICANA PARQUECENTRO BODEGA 9B</t>
  </si>
  <si>
    <t>gestorclientes@alkamedica.com</t>
  </si>
  <si>
    <t>040-2020</t>
  </si>
  <si>
    <t>041-2020</t>
  </si>
  <si>
    <t>ADQUISICION DE ESPUMA Y/O DETERGENTE DESINFECTANTE DE SUPERFICIES DEL HOSPITAL MILITAR CENTRAL</t>
  </si>
  <si>
    <t>044-2020</t>
  </si>
  <si>
    <t>SERGIO NOVELLI DA SILVA</t>
  </si>
  <si>
    <t>Avenida carrera 50 # 5c - 29</t>
  </si>
  <si>
    <t>jorge_arenas@praxair.com</t>
  </si>
  <si>
    <t>047-2020</t>
  </si>
  <si>
    <t>060-2020</t>
  </si>
  <si>
    <t>LICITACION PUBLICA</t>
  </si>
  <si>
    <t>WILLIAM QUIROGA MATAMOROS
WILLIAM ARBELAEZ</t>
  </si>
  <si>
    <t>ARMENIA</t>
  </si>
  <si>
    <t>TECNICA ELECTROMEDICA S.A</t>
  </si>
  <si>
    <t>HERNAN MOLANO RIVERO</t>
  </si>
  <si>
    <t>calle 47 5-26</t>
  </si>
  <si>
    <t>licitaciones@tecnicaelectromedica.com</t>
  </si>
  <si>
    <t>050-2020</t>
  </si>
  <si>
    <t>051-2020</t>
  </si>
  <si>
    <t>SMN SOLUCIONES INTEGRALES S.A.S</t>
  </si>
  <si>
    <t>CLAUDIA MARCELA SANCHEZ BRAVO</t>
  </si>
  <si>
    <t>CL 99 A 68 B 60</t>
  </si>
  <si>
    <t>smn.solucionesintegrales@gmail.com</t>
  </si>
  <si>
    <t>076-2020</t>
  </si>
  <si>
    <t>ANDREC SURGICAL S.A</t>
  </si>
  <si>
    <t>SUMINISTRO DE INSUMOS Y DISPOSITIVOS MEDICOS PARA PROCEDIMIENTO DE CONSULTA Y QUIRURGICOS DEL SERVICIO DE OFTALMOLOGIA DEL HOSPITAL MILITAR CENTRAL</t>
  </si>
  <si>
    <t>ANA MARÍA TORRES GONZÁLEZ</t>
  </si>
  <si>
    <t>carlosr@andreccorporation.com</t>
  </si>
  <si>
    <t>AK 7 # 72-64 INT 10</t>
  </si>
  <si>
    <t>079-2020</t>
  </si>
  <si>
    <t>NUCLEOFARMA S.A.S</t>
  </si>
  <si>
    <t>CAROLINA MORENO MALDONADO</t>
  </si>
  <si>
    <t>diana victoria uejbe cediel</t>
  </si>
  <si>
    <t>carrera 43 # 6-40</t>
  </si>
  <si>
    <t>geraldine.arevalo@nucleofarma.com</t>
  </si>
  <si>
    <t>084-2020</t>
  </si>
  <si>
    <t>SUMINISTRO DE OCTEOTRIDE MARCADO CON TC99 PARA ESTUDIO DE TUMORES NEUROENDOCRINOS</t>
  </si>
  <si>
    <t>087-2020</t>
  </si>
  <si>
    <t>074-2020</t>
  </si>
  <si>
    <t>FUNDACION CARDIOVASCULAR DE COLOMBIA</t>
  </si>
  <si>
    <t>SUMINISTRO DE ALOINJERTOS, BANCO E HUESOS PARA EL AREA DE ORTOPEDIA Y TRAUMATOLOGIA DEL HOSPITAL MILITAR CENTRAL</t>
  </si>
  <si>
    <t>Ana Maria Florez Ocampo</t>
  </si>
  <si>
    <t>Calle 155 a No. 23-58 urbanización el Bosque</t>
  </si>
  <si>
    <t>6796470-4283</t>
  </si>
  <si>
    <t>solicitudjuridica@fcv.org</t>
  </si>
  <si>
    <t>JOSE IGNACIO SANCHEZ URBINA</t>
  </si>
  <si>
    <t>MÍNIMA CUANTÍA</t>
  </si>
  <si>
    <t>109-2020</t>
  </si>
  <si>
    <t>SELECCIÓN ABREVIADA PARA LA PRESTACIÓN DE SERVICIOS  DE SALUD</t>
  </si>
  <si>
    <t>SOCIEDAD DE CIRUGIA OCULAR S.A.</t>
  </si>
  <si>
    <t>CONTRATAR LOS SERVICIOS QUIRÚRGICOS EN CALIDAD DE DERECHOS DE SALAS, SERVICIO DE ANESTESIA, EXÁMENES DIAGNÓSTICOS Y COMPLEMENTARIOS PARA PROCEDIMIENTOS DE CIRUGÍAS DEL ÁREA DE OFTALMOLOGÍA QUE SE REQUIERAN POR PARTE DEL HOSPITAL MILITAR CENTRAL</t>
  </si>
  <si>
    <t>ALFONSO MARIA UCROS CUELLAR</t>
  </si>
  <si>
    <t>CALLE 98 N° 15-17</t>
  </si>
  <si>
    <t>6257723</t>
  </si>
  <si>
    <t>info@cirugiaocular.com.co</t>
  </si>
  <si>
    <t>107-2020</t>
  </si>
  <si>
    <t>BOSTON SCIENTIFIC COLOMBIA LTDA.</t>
  </si>
  <si>
    <t>SUMINISTRO DE URETEROSCOPIOS FLEXIBLES DESCARTABLES PARA EL SERVICIO DE UROLOGIA</t>
  </si>
  <si>
    <t>JHON ALEJANDRO MARTINEZ MORENO</t>
  </si>
  <si>
    <t>CALLE 113 # 7-45</t>
  </si>
  <si>
    <t>6295045</t>
  </si>
  <si>
    <t>SUBDIRECCIÓN DE APOYO</t>
  </si>
  <si>
    <t>123-2020</t>
  </si>
  <si>
    <t>SELECCIÓN ABREVIADA</t>
  </si>
  <si>
    <t>SUBDIRCCION MEDICA</t>
  </si>
  <si>
    <t>131-2020</t>
  </si>
  <si>
    <t>104-2020</t>
  </si>
  <si>
    <t>PATRICIA ALVAREZ IPS LCM S.A.S</t>
  </si>
  <si>
    <t>PRESTACION DE SERVICIOS MEDICOS PARA LA REALIZACION DE MANOMETRIAS ANORECTALES DE ALTA RESOLUCION (POBLACION ADULTA Y PEDIATRICA), MANOMETRIAS ESOFAGICAS DE ALTA RESOLUCION (POBLACION ADULTA Y PEDIATRICA), FIBROSCAN, PHMETRIAS DE 24 HORAS (POBLACION PEDIATRICA) CON IMPEDANCIOMETRIA PARA USUARIOS DEL SUBSISTEMA DE SALUD DE LAS FUERZAS MILITARES REMITIDOS POR EL HOSPITAL MILITAR CENTRAL</t>
  </si>
  <si>
    <t>HAROLDO JULIAO NACITH</t>
  </si>
  <si>
    <t>Santiago Idarriaga Alvarez</t>
  </si>
  <si>
    <t>Cra 14 No. 127-11 Cs 502 - 503</t>
  </si>
  <si>
    <t>info@lacarolinamedical.com</t>
  </si>
  <si>
    <t>134-2020</t>
  </si>
  <si>
    <t>145-2020</t>
  </si>
  <si>
    <t>INSTRUMENTACION S.A</t>
  </si>
  <si>
    <t>MANTENIMIENTOO PPREVENTIVO Y LOS CORRECTIVOS QUE SEAN NECESARIOS INCLUIDO REPUESTOS ORIGINALES NUEVOS NO REMANUFACTURADOS PARA LOS EQUIPOS DE MARCA CARE-FUSION, AVEA Y EMBLA (VENTILADORES, EQUIPO DE FUNCION PULMONAR Y POLISOMNOGRAFIA) DE LOS SERVICIOS DE NEUMOLOGIA, TERPIA REESPIRATORIA-UCIS Y LABORATORIO DE ELECTROENEFALOGRAMA DEL HOSPITAL MILITAR CENTRAL</t>
  </si>
  <si>
    <t>NANCY CHAPARRO</t>
  </si>
  <si>
    <t xml:space="preserve">RAFAEL CAMACHO VILLAMIL </t>
  </si>
  <si>
    <t>KR 15A 118 12</t>
  </si>
  <si>
    <t>instrumentacion@instrumentacion.com.co</t>
  </si>
  <si>
    <t>135-2020</t>
  </si>
  <si>
    <t>RP MEDICOS S.A</t>
  </si>
  <si>
    <t>SUMINISTRO DE ELEMENTOS DE CURACION (MEDULA OSEA) DESTINADOS A LA ATENCION DE PACIENTES DEL HOSPITAL MILITAR CENTRAL</t>
  </si>
  <si>
    <t>137-2020</t>
  </si>
  <si>
    <t>030--2020</t>
  </si>
  <si>
    <t>SUMINISTROS DE INSUMOS Y DISPOSITIVOS MEDICOS PARA PROCEDIMIENTOS DE CONSULTA Y QUIRURGICOS DEL SERVICIO DE OFTALMOLOGIA DEL HOSPITAL MILITAR CENTRAL</t>
  </si>
  <si>
    <t>compras@panamericaninstruments.com.co</t>
  </si>
  <si>
    <t>CONTRATACION DIRECTA</t>
  </si>
  <si>
    <t>133-2020</t>
  </si>
  <si>
    <t xml:space="preserve">MACROSEARCH S.A.S </t>
  </si>
  <si>
    <t>MANTENIMIENTO PREVENTIVO Y LOS CORRECTIVOS QUE SEAN NECESARIOS INCLUIDO EL SUMINISTRO DE REPUESTOS ORIGINALES NUEVOS NO REMANUFACTURADOS PARA LOS EQUIPOS MARCA THERMO FISHER SCIENTIFIC (PROCESADOR AUTOMATICO DE TEJIDOS, ESTACION DE MACROSCOPIA, CITOCENTRIFUGA,  CRIOSTATO ELECTRONICO Y REFRIGERADORPARA CADAVERES)  DEL SERVICIO DE PATOLOGIA DEL HOSPITAL MILITAR CENTRAL</t>
  </si>
  <si>
    <t>GILBERTO ROMERO ARDILA</t>
  </si>
  <si>
    <t>LUZ AMPARO RAMIREZ AGUDELO</t>
  </si>
  <si>
    <t>CALLE 103 # 45 A - 29</t>
  </si>
  <si>
    <t>MACROSEARCH@MACROSEARCH.COM.CO</t>
  </si>
  <si>
    <t>139-2020</t>
  </si>
  <si>
    <t>IMPULSORES INTERNACIONALES S.A.S</t>
  </si>
  <si>
    <t>Julian Ricardo Russi Ramirez</t>
  </si>
  <si>
    <t>Av. Cra. 45 No. 147 - 66</t>
  </si>
  <si>
    <t>ventasmedicos@impulmedicos.com</t>
  </si>
  <si>
    <t>147-2020</t>
  </si>
  <si>
    <t>RIESGO DE FRACTURA</t>
  </si>
  <si>
    <t>CONTRATACION DE LA PRESTACION DE SERVICIOS DE SALUD PARA LA REALIZACION DE ESTUDIOS DE ALERGIA MEDIANTE EL EMPLEO DE PRUEBAS CUTANEAS DE PUNCION PRICK TEST, PRUEBAS DE PARCHE O EPICUTANEA Y REALIZACION DE INMUNOTERAPIA ESPECIFICA CON ALERGENOS, REQUERIDOS CON EL OBJETO DE MEJORAR LOS PROCESOS DE DIAGNOSTICO, TRATAMIENTO DE PATOLOGIAS ALERGICAS E INMUNOLOGICAS Y CONSULTA AMBULATORIA DE ALERGOLOGIA E INMUNOLOGIA PARA PACIENTES PEDIATRICOS Y ADULTOS DEL HOSPITAL MILITAR CENTRAL</t>
  </si>
  <si>
    <t>YESID ALBERTO MUÑOZ URREGO</t>
  </si>
  <si>
    <t>CRA 12 # 98-38</t>
  </si>
  <si>
    <t>subdireccioncomercial@cayre.co</t>
  </si>
  <si>
    <t xml:space="preserve">MYRIAM LUCIA AVILA </t>
  </si>
  <si>
    <t>156-2020</t>
  </si>
  <si>
    <t>158-2020</t>
  </si>
  <si>
    <t>148-2020</t>
  </si>
  <si>
    <t>LABTRONICS S.A.S</t>
  </si>
  <si>
    <t>SUMINISTRO DE INSUMOS Y REACTIVOS PARA REALIZAR TECNICAS INMUNOHISTOQUIMICA, ESTUDIOS DE CITOGENETICA CONVENCIONAL Y BIOLOGIA MOLECULAR Y PCR PARA ENFERMEDADES TUMORALES Y METABOLICAS (LOTES 1 Y 4)</t>
  </si>
  <si>
    <t>Jorge Luis Rodriguez Alvarado</t>
  </si>
  <si>
    <t>Calle 101 a # 47a -09</t>
  </si>
  <si>
    <t>comercial@labtronics.net</t>
  </si>
  <si>
    <t>159-2020</t>
  </si>
  <si>
    <t>LM INSTRUMENTS S.A</t>
  </si>
  <si>
    <t>SUMINISTRO DE ELEMENTOS  DE CURACION (FILTRO ANTIBACTERIAL, INTERCAMBIADOR DE CALOR) DESTINADOS A LA ATENCION DE PACIENTES DEL HOSPITAL MILITAR CENTRAL</t>
  </si>
  <si>
    <t>JOSE LISANDRO GONZALEZ AGUILAR</t>
  </si>
  <si>
    <t>aslicitacion2@lminstruments.com.co</t>
  </si>
  <si>
    <t>Carrera 68D No. 25B-86 Oficina 518</t>
  </si>
  <si>
    <t>157-2020</t>
  </si>
  <si>
    <t>161-2020</t>
  </si>
  <si>
    <t>CORPORACION SINDROME DE DOWN</t>
  </si>
  <si>
    <t>PRESTACION DE SERVICIOS PROFESIONALES EN TERAPIAS INTEGRALES E INTERDISCIPLINARIAS MENSUALES PARA PCIENTES DEL PROGRAMA DE ATENCION DE NIÑOS Y ADOLESCENTES CON DISCAPACIDAD MOTORA, COGNITIVA, SENSORIAL Y MULTIPLE DEL HOSPITAL MILITAR CENTRAL</t>
  </si>
  <si>
    <t>GRACIELA DEL PILAR GURERRERO</t>
  </si>
  <si>
    <t>Luz Eugenia Garcia de Galindo</t>
  </si>
  <si>
    <t>Carrera 49 # 99 - 10 Barrio La Castellana</t>
  </si>
  <si>
    <t>administracion@corporacionsindromededown.org</t>
  </si>
  <si>
    <t>164-2020</t>
  </si>
  <si>
    <t>BAYER S.A</t>
  </si>
  <si>
    <t>SUMINISTRO DE LOS MEDIOS DE CONTRASTE PARA LA REALIZACION DE PROCEDIMIENTOS DE RESONANCIA MAGNETICA, TOMOGRAFIA COMPUTARIZADA Y ESTUDIOS ESPECIALES ENTRE OTROS</t>
  </si>
  <si>
    <t>Rene Klemm</t>
  </si>
  <si>
    <t>jeimy.arciniegas@bayer.com</t>
  </si>
  <si>
    <t>AVENIDA AMERICAS No. 57-52</t>
  </si>
  <si>
    <t>165-2020</t>
  </si>
  <si>
    <t>INVERSIONES AJOVECO S.A</t>
  </si>
  <si>
    <t>ADRIANA ENRIQUETA JIMENEZ VILLALBA</t>
  </si>
  <si>
    <t>glopez@ajoveco.com.co</t>
  </si>
  <si>
    <t>Calle 93 B No. 15-31</t>
  </si>
  <si>
    <t>121-2020</t>
  </si>
  <si>
    <t>VYGON COLOMBIA S.A</t>
  </si>
  <si>
    <t>SUMINISTRO DE AGUJAS CON ALAS ADULTO Y PEDIATRICO DESTINADOS A LA ATENCION DE PACIENTES DEL HOSPITAL MILITAR CENTRAL</t>
  </si>
  <si>
    <t>JAIME ANTONIO ADDIE GUZMAN</t>
  </si>
  <si>
    <t>CALLE 79 No 74 - 29</t>
  </si>
  <si>
    <t>mangel@vygon.com.co</t>
  </si>
  <si>
    <t>177-2020</t>
  </si>
  <si>
    <t>PROFESIONALES GINECOLOGICOS S.A PROGYNE S.A</t>
  </si>
  <si>
    <t>MANTENIMIENTO PREVENTIVO Y CORRECTIVO QUE SEAN NECESARIOS, SUMINISTRO DE REPUESTOS, ACCESORIOS, INSUMOS Y CONSUMIBLES ORIGINALES NUEVOS NO REMANUFACTURADOS PARA LA CAMARA DE RADIACION ULTRAVIOLETA FOUVA DEL SERVICIO DE DERMATOLOGIA DEL HOSPITAL MILITAR CENTRAL</t>
  </si>
  <si>
    <t>SANDRA MILENA BARRERA MARULANDA</t>
  </si>
  <si>
    <t>VENTAS@PROGYNE.COM</t>
  </si>
  <si>
    <t>CALLE10B #28-68</t>
  </si>
  <si>
    <t>VALOR REDUCCION</t>
  </si>
  <si>
    <t>VALOR ADICION</t>
  </si>
  <si>
    <t xml:space="preserve">MINIMA CUANTIA </t>
  </si>
  <si>
    <t>176-2020</t>
  </si>
  <si>
    <t>MANTENIMIENTO PREVENTIVO Y LOS CORRECTIVOS QUE SEAN NECESARIOS INCLUIDO REPUESTOS ORIGINALES NUEVOS NO REMANUFACTURADOS PARA LOS EQUIPOS DE MARCA MEDRAD (MONITOR DE SIGNOS VITALES PARA RESONANCIA MAGNETICA) DEL SERVICIO DE IMÁGENES DIAGNOSTICAS DEL HOSPITAL MILITAR CENTRAL</t>
  </si>
  <si>
    <t>198-2020</t>
  </si>
  <si>
    <t>AMAREY NOVA MEDICAL S.A</t>
  </si>
  <si>
    <t>SUMINISTRO DE REPUESTOS PARA LOS DESFIBRILADORES Y MONITORES DE SIGNOS VITALES MARCA NIHON KOHDEN DE LOS DIFERENTES SERVICIOS DEL HOSPITAL MILITAR CENTRAL</t>
  </si>
  <si>
    <t>NICOLAS SANDOBAL BAEZ</t>
  </si>
  <si>
    <t>ESTEBAN LIZARAZO LIZARAZO</t>
  </si>
  <si>
    <t>TRANSVERSAL 23 No. 93-23</t>
  </si>
  <si>
    <t>zulema.yong@grupoamarey.com</t>
  </si>
  <si>
    <t>VALLEDUPAR</t>
  </si>
  <si>
    <t>179-2020</t>
  </si>
  <si>
    <t xml:space="preserve">INDUSTRIAS METALICAS LOS PINOS </t>
  </si>
  <si>
    <t>SUMINISTRO DE REPUESTOS PARA EL MANTENIMIENTO DE EQUIPO BIOMÉDICO (CAMAS Y CAMILLAS DE REFERENCIA LOS PINOS) DEL HOSPITAL MILITAR CENTRAL</t>
  </si>
  <si>
    <t>JORGE ANDRES GUTIERREZ VELEZ</t>
  </si>
  <si>
    <t xml:space="preserve">CALLE 67 B Nº 45 A 82 BARRIO SIMON BOLIVAR </t>
  </si>
  <si>
    <t>licitaciones@lospinos-sa.com</t>
  </si>
  <si>
    <t>(4)3723031</t>
  </si>
  <si>
    <t>217-2020</t>
  </si>
  <si>
    <t>ASOCIACION DE RECICLADORES CRECER SIN FRONTERAS - ARCRECIFRONT</t>
  </si>
  <si>
    <t>SERVICIO DE RECOLECCIÓN, SEGREGACIÓN Y APROVECHAMIENTO DE LOS RESIDUOS RECICLABLES NO PELIGROSOS QUE SE PRODUCEN EN EL HOSPITAL MILITAR CENTRAL.</t>
  </si>
  <si>
    <t>HUBER MUÑOZ</t>
  </si>
  <si>
    <t>Carrera 1a # 40a- 66 SUR / Calle 1 B # 5a-71</t>
  </si>
  <si>
    <t>crecifront@yahoo.es</t>
  </si>
  <si>
    <t>MEDELLIN</t>
  </si>
  <si>
    <t>187-2020</t>
  </si>
  <si>
    <t>SUMINISTRO DE REPUESTOS NUEVOS ORIGINALES NO REMANUFACTURADOS PARA EQUIPOS BIOMÉDICOS DE LOS DIFERENTES SERVICIOS DEL HOSPITAL MILITAR CENTRAL</t>
  </si>
  <si>
    <t>214-2020</t>
  </si>
  <si>
    <t>LA PREVISORA S.A</t>
  </si>
  <si>
    <t>CONTRATACIÓN DE LAS POLIZAS QUE CONFORMAN EL PROGRAMA DE SEGUROS PARA AMPARAR LOS BIENES E INTERESES PATRIMONIALES DEL HOSPITAL MILITAR CENTRAL Y AQUELLOS POR LOS CUALES SEA O LLEGARE A SER LEGALMENTE RESPONSABLE DENTRO Y FUERA DEL TERRITORIO NACIONAL”. LOTE No 2</t>
  </si>
  <si>
    <t>NELSON OSWALDO MOSSOS CHAVEZ</t>
  </si>
  <si>
    <t>SILVIA LUCIA REYES ACEVEDO</t>
  </si>
  <si>
    <t>CALLE 57 No.9-07</t>
  </si>
  <si>
    <t>carlos.sua@previsora.gov.co</t>
  </si>
  <si>
    <t>213-2020</t>
  </si>
  <si>
    <t>CHUBB SEGUROS</t>
  </si>
  <si>
    <t xml:space="preserve">CONTRATACIÓN DE LAS POLIZAS QUE CONFORMAN EL PROGRAMA DE SEGUROS PARA AMPARAR LOS BIENES E INTERESES PATRIMONIALES DEL HOSPITAL MILITAR CENTRAL Y AQUELLOS POR LOS CUALES SEA O LLEGARE A SER LEGALMENTE RESPONSABLE DENTRO Y FUERA DEL TERRITORIO NACIONAL”. LOTE No 1 </t>
  </si>
  <si>
    <t>LORENA GUTIERREZ FLORES</t>
  </si>
  <si>
    <t>Cra 7 No. 71-21 Torre B Piso 7</t>
  </si>
  <si>
    <t>diana.florez@chubb.com</t>
  </si>
  <si>
    <t>204-2020</t>
  </si>
  <si>
    <t>ST JUDE MEDICAL COLOMBIA LTDA</t>
  </si>
  <si>
    <t xml:space="preserve">SUMINISTRO DE INSUMOS MÉDICO-QUIRÚRGICOS PARA EL SERVICIO DE HEMODINAMIA Y SALAS DE CIRUGIA DEL HOSPITAL MILITAR CENTRAL. LOTE 1 (INSUMOS TERAPEUTICOS SERVICIO DE HEMODINAMIA). LOTE 3 (HEMODINAMIA CARDIOLOGÍA PEDIATRICA). </t>
  </si>
  <si>
    <t>MARGARITA MARIA ARBELAEZ LONDOÑO</t>
  </si>
  <si>
    <t>CRA 25A # 1-31 PISO 18 ED. PARQUE EMPRESARIAL</t>
  </si>
  <si>
    <t>customerservicebogota@sjm.com</t>
  </si>
  <si>
    <t>220-2020</t>
  </si>
  <si>
    <t>GASTROMEDICS S.A.S</t>
  </si>
  <si>
    <t>PRESTACION DE SERVICIOS DE SALUD PARA LA REALIZACION DE EXAMENES DE ULTRASONOGRAFIA ENDOSCOPICA DIGESTIVA PARA USUARIOS DEL HOSPITAL MILITAR CENTRAL</t>
  </si>
  <si>
    <t>CAROLINA ISABEL SANCHEZ MARRUGO</t>
  </si>
  <si>
    <t>YANIRA GARCIA BELLO</t>
  </si>
  <si>
    <t>av cll 127 No 19a-28 Cs 303</t>
  </si>
  <si>
    <t>gastromedics@hotmail.com</t>
  </si>
  <si>
    <t>ELIZABATH RINCÓN</t>
  </si>
  <si>
    <t>CRA 8 BIS # 155-48</t>
  </si>
  <si>
    <t>teylor2012@gmail.com</t>
  </si>
  <si>
    <t>223-2020</t>
  </si>
  <si>
    <t>LENTECH S.A</t>
  </si>
  <si>
    <t>SUMINISTRO DE INSUMOS Y DISPOSITIVOS MÉDICOS PARA PROCEDIMIENTOS DE CONSULTA Y QUIRÚRGICOS DEL SERVICIO DE OFTALMOLOGÍA DEL HOSPITAL MILITAR CENTRAL; LOTE 4 (LENTES INTRAOCULAR FAQUICO DE CAMARA ANTERIOR).</t>
  </si>
  <si>
    <t>JUAN CARLOS VIDAL HENAO</t>
  </si>
  <si>
    <t>CALLE 77B # 57-141 OFICINA 1008 BARRANQUILLA</t>
  </si>
  <si>
    <t>RINCON_ANGELA@LENTECH.COM.CO</t>
  </si>
  <si>
    <t>221-2020</t>
  </si>
  <si>
    <t>RINCON MARQUEZ ELIZABETH</t>
  </si>
  <si>
    <t>SUMINISTRO Y ADAPTACION DE PROTESIS OCULARES PARA LA REHABILITACIÓN DE LOS PACIENTES QUE TENGAN DIAGNÓSTICO DE CAVIDAD ANOFTALMICA o PTISIS BULBI DEL SERVICIO DE OFTALMOLOGÍA DEL HOSPITAL MILITAR CENTRAL</t>
  </si>
  <si>
    <t>233-2020</t>
  </si>
  <si>
    <t>HELPEN S.A.S</t>
  </si>
  <si>
    <t>PRESTACIÓN DE SERVICIOS INTEGRALES DE ORTOPEDIA Y TRAUMATOLOGIA, NEUROMONITOREO, ULTRASONIDO, PLANEACION VIRTUAL Y 3D. SUMINISTRO DE MATERIAL DE OSTEOSÍNTESIS, DISPOSITIVOS MEDICOS, SUSTITUTOS ÓSEOS Y PROTESIS A MEDIDA, PARA LOS SERVICIOS QUIRÚRGICOS (ORTOPEDIA, MAXILOFACIAL, CIRUGIA PLASTICA, OTORRINOLARINGOLOGIA, NEUROCIRUGIA) DEL HOSPITAL MILITAR CENTRAL. CON EL FIN DE CUBRIR LA VIGENCIA 2020, 2021 Y 2022</t>
  </si>
  <si>
    <t>CARLOS ARNUL SATIZABAL AZUERO</t>
  </si>
  <si>
    <t>Carrera 9A No 17-55 Sur Piso 2</t>
  </si>
  <si>
    <t>helpensas@gmail.com</t>
  </si>
  <si>
    <t>229-2020</t>
  </si>
  <si>
    <t>NOVATECNICA S.A.S</t>
  </si>
  <si>
    <t>MANTENIMIENTO PREVENTIVO Y CORRECTIVO QUE SEA NECESARIO, INCLUIDO REPUESTOS ORIGINALES NUEVOS NO REMANUFACTURADOS PARA EQUIPO DE ELECTROMIOGRAFIA DE MARCA NIHON KOHDEN DEL SERVICIODE FISIATRIA DEL HOSPITAL MILITAR CENTRAL</t>
  </si>
  <si>
    <t>leydy.cubillos@grupoamarey.com</t>
  </si>
  <si>
    <t>234-2020</t>
  </si>
  <si>
    <t>MANTENIMIENTO PREVENTIVO Y CORRECTIVO QUE SEA NECESARIO, INCLUIDO REPUESTPS ORIGINALES NUEVOS NO REMANUFACTURADOS PARA EQUIPO DE ELECTROMIOGRAFIA DE MARCA NHON KOHDEN DEL SERVICIO DE FISIATRIA DEL HOSPITAL MILITAR CENTRAL</t>
  </si>
  <si>
    <t>CAMILO ALBERTO ESLAVA JACOME</t>
  </si>
  <si>
    <t>MANOHAY COLOMBIA S.A.S</t>
  </si>
  <si>
    <t>ANDRES ANTONIO URRUTIA ESCOBAR</t>
  </si>
  <si>
    <t xml:space="preserve">AV CRA 9 115 06 OF 1806 </t>
  </si>
  <si>
    <t>diego.cicery@straumann.com</t>
  </si>
  <si>
    <t>300-2020</t>
  </si>
  <si>
    <t>SUMINISTRO DE REPUESTOS (BATERÍAS PARA EQUIPOS BIOMÉDICOS) NUEVOS ORIGINALES NO REMANO FACTURADOS PARA EQUIPOS BIOMÉDICOS (MONITORES, ELECTROCARDIÓGRAFO, DESFIBRILADORES, PRUEBAS DE ESFUERZO, MESAS QUIRÚRGICAS, BALANZAS Y BASCULAS, EQUIPOS BIOMÉDICOS QUE PARA SU FUNCIONAMIENTO DEPENDAN O REQUIERAN BATERÍAS DEL HOSPITAL MILITAR CENTRAL</t>
  </si>
  <si>
    <t>JUAN CARLOS LUQUE - RICARDO SILVA RUEDA - CAMILO ALBERTO ESLAVA JACOME - JOSE IGNACIO SANCHEZ - RAMON BUENO</t>
  </si>
  <si>
    <t>CONTRATISTA</t>
  </si>
  <si>
    <t>326-2020</t>
  </si>
  <si>
    <t>ARRENDAMIENTO DE DOS EQUIPOS DE RADIOLOGIA DIGITAL (CONVENCIONAL Y FLUROSCOPIO) Y UN MAMOGRAFO DIGITAL DIRECTO, LOS CUALES DEBEN INCLUIR ADECUACION E INSTALACION MANTENIMIENTO PREVENTIVO, PREDICTIVO, CORRECTIVO Y SOPORT TECNICO (LOTES 1 Y 3)</t>
  </si>
  <si>
    <t>327-2020</t>
  </si>
  <si>
    <t>ARRENDAMIENTO DE DOS EQUIPOS DE RADIOLOGIA DIGITAL (CONVENCIONAL Y FLUROSCOPIO) Y UN MAMOGRAFO DIGITAL DIRECTO, LOS CUALES DEBEN INCLUIR ADECUACION E INSTALACION MANTENIMIENTO PREVENTIVO, PREDICTIVO, CORRECTIVO Y SOPORT TECNICO (LOTES 2)</t>
  </si>
  <si>
    <t>330-2020</t>
  </si>
  <si>
    <t>GENERAL MEDICA DE COLOMBIA S.A - GEMEDCO S.A</t>
  </si>
  <si>
    <t>ARRENDAMIENTO DE UN (1) EQUIPO DE RESONADOR MAGNÉTICO INCLUYENDO INSTALACIÓN, MANTENIMIENTO PREVENTIVO, CORRECTIVO Y SOPORTE TÉCNICO PARA LOS DIFERENTES SERVICIOS DEL HOSPITAL MILITAR CENTRAL</t>
  </si>
  <si>
    <t>LUZ STELLA GÓMEZ GÓMEZ</t>
  </si>
  <si>
    <t>CALLE 103 No. 14 A - 43</t>
  </si>
  <si>
    <t>contratacion@gemedco.com</t>
  </si>
  <si>
    <t>308-2020</t>
  </si>
  <si>
    <t>SUMINISTRO DE GASES MEDICINALES PARA LOS DIFERENTES SERVICIOS QUE PRESTA EL HOSPITAL MILITAR CENTRAL”. CON EL FIN DE CUBRIR LA VIGENCIA 2020, 2021 Y 2022</t>
  </si>
  <si>
    <t xml:space="preserve">MARIO MENA </t>
  </si>
  <si>
    <t>CAROLINA SILVA</t>
  </si>
  <si>
    <t xml:space="preserve">FECHA INICIO DEL CONTRATO </t>
  </si>
  <si>
    <t>FECHA SUSCRIPCION CONTRATO</t>
  </si>
  <si>
    <t>901194658</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</si>
</sst>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164" formatCode="_-&quot;$&quot;* #,##0_-;\-&quot;$&quot;* #,##0_-;_-&quot;$&quot;* &quot;-&quot;_-;_-@_-"/>
    <numFmt numFmtId="165" formatCode="_-&quot;$&quot;* #,##0.00_-;\-&quot;$&quot;* #,##0.00_-;_-&quot;$&quot;* &quot;-&quot;??_-;_-@_-"/>
    <numFmt numFmtId="166" formatCode="[$$-240A]\ #,##0"/>
    <numFmt numFmtId="167" formatCode="&quot;$&quot;\ #,##0"/>
    <numFmt numFmtId="168" formatCode="yyyy\-mm\-dd;@"/>
    <numFmt numFmtId="169" formatCode="&quot;$&quot;#,##0"/>
    <numFmt numFmtId="171" formatCode="d/mm/yyyy;@"/>
  </numFmts>
  <fonts count="8" x14ac:knownFonts="1">
    <font>
      <sz val="11"/>
      <color theme="1"/>
      <name val="Calibri"/>
      <family val="2"/>
      <scheme val="minor"/>
    </font>
    <font>
      <sz val="11"/>
      <color theme="1"/>
      <name val="Calibri"/>
      <family val="2"/>
      <scheme val="minor"/>
    </font>
    <font>
      <sz val="10"/>
      <name val="Arial"/>
      <family val="2"/>
    </font>
    <font>
      <b/>
      <sz val="10"/>
      <name val="Calibri"/>
      <family val="2"/>
      <scheme val="minor"/>
    </font>
    <font>
      <b/>
      <sz val="10"/>
      <color theme="1"/>
      <name val="Calibri"/>
      <family val="2"/>
      <scheme val="minor"/>
    </font>
    <font>
      <sz val="10"/>
      <color theme="1"/>
      <name val="Calibri"/>
      <family val="2"/>
      <scheme val="minor"/>
    </font>
    <font>
      <sz val="10"/>
      <name val="Calibri"/>
      <family val="2"/>
      <scheme val="minor"/>
    </font>
    <font>
      <b/>
      <sz val="10"/>
      <color rgb="FFFF0000"/>
      <name val="Calibri"/>
      <family val="2"/>
      <scheme val="minor"/>
    </font>
  </fonts>
  <fills count="5">
    <fill>
      <patternFill patternType="none"/>
    </fill>
    <fill>
      <patternFill patternType="gray125"/>
    </fill>
    <fill>
      <patternFill patternType="solid">
        <fgColor theme="0"/>
        <bgColor indexed="64"/>
      </patternFill>
    </fill>
    <fill>
      <patternFill patternType="solid">
        <fgColor theme="8" tint="0.79998168889431442"/>
        <bgColor indexed="64"/>
      </patternFill>
    </fill>
    <fill>
      <patternFill patternType="solid">
        <fgColor theme="4" tint="0.59999389629810485"/>
        <bgColor indexed="64"/>
      </patternFill>
    </fill>
  </fills>
  <borders count="12">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bottom/>
      <diagonal/>
    </border>
    <border>
      <left style="medium">
        <color indexed="64"/>
      </left>
      <right style="medium">
        <color indexed="64"/>
      </right>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3">
    <xf numFmtId="0" fontId="0" fillId="0" borderId="0"/>
    <xf numFmtId="165" fontId="1" fillId="0" borderId="0" applyFont="0" applyFill="0" applyBorder="0" applyAlignment="0" applyProtection="0"/>
    <xf numFmtId="0" fontId="2" fillId="0" borderId="0"/>
  </cellStyleXfs>
  <cellXfs count="40">
    <xf numFmtId="0" fontId="0" fillId="0" borderId="0" xfId="0"/>
    <xf numFmtId="0" fontId="5" fillId="0" borderId="0" xfId="0" applyFont="1"/>
    <xf numFmtId="49" fontId="4" fillId="2" borderId="10" xfId="0" applyNumberFormat="1" applyFont="1" applyFill="1" applyBorder="1" applyAlignment="1">
      <alignment horizontal="center" vertical="center" wrapText="1"/>
    </xf>
    <xf numFmtId="0" fontId="6" fillId="2" borderId="11" xfId="0" applyFont="1" applyFill="1" applyBorder="1" applyAlignment="1">
      <alignment vertical="center" wrapText="1"/>
    </xf>
    <xf numFmtId="0" fontId="5" fillId="2" borderId="11" xfId="0" applyFont="1" applyFill="1" applyBorder="1" applyAlignment="1">
      <alignment horizontal="justify" vertical="center" wrapText="1"/>
    </xf>
    <xf numFmtId="167" fontId="5" fillId="2" borderId="10" xfId="0" applyNumberFormat="1" applyFont="1" applyFill="1" applyBorder="1" applyAlignment="1">
      <alignment horizontal="center" vertical="center"/>
    </xf>
    <xf numFmtId="0" fontId="5" fillId="0" borderId="10" xfId="0" applyFont="1" applyBorder="1" applyAlignment="1">
      <alignment horizontal="center" vertical="center" wrapText="1"/>
    </xf>
    <xf numFmtId="14" fontId="5" fillId="0" borderId="10" xfId="0" applyNumberFormat="1" applyFont="1" applyBorder="1" applyAlignment="1">
      <alignment horizontal="center" vertical="center" wrapText="1"/>
    </xf>
    <xf numFmtId="14" fontId="5" fillId="0" borderId="11" xfId="0" applyNumberFormat="1" applyFont="1" applyBorder="1" applyAlignment="1">
      <alignment horizontal="center" vertical="center" wrapText="1"/>
    </xf>
    <xf numFmtId="49" fontId="5" fillId="2" borderId="10" xfId="0" applyNumberFormat="1" applyFont="1" applyFill="1" applyBorder="1" applyAlignment="1">
      <alignment horizontal="center" vertical="center" wrapText="1"/>
    </xf>
    <xf numFmtId="168" fontId="5" fillId="3" borderId="10" xfId="0" applyNumberFormat="1" applyFont="1" applyFill="1" applyBorder="1" applyAlignment="1">
      <alignment horizontal="center" vertical="center" wrapText="1"/>
    </xf>
    <xf numFmtId="168" fontId="5" fillId="0" borderId="0" xfId="0" applyNumberFormat="1" applyFont="1"/>
    <xf numFmtId="166" fontId="3" fillId="4" borderId="9" xfId="0" applyNumberFormat="1" applyFont="1" applyFill="1" applyBorder="1" applyAlignment="1">
      <alignment horizontal="center" vertical="center" wrapText="1"/>
    </xf>
    <xf numFmtId="167" fontId="4" fillId="4" borderId="9" xfId="1" applyNumberFormat="1" applyFont="1" applyFill="1" applyBorder="1" applyAlignment="1">
      <alignment horizontal="center" vertical="center" wrapText="1"/>
    </xf>
    <xf numFmtId="4" fontId="3" fillId="4" borderId="9" xfId="0" applyNumberFormat="1" applyFont="1" applyFill="1" applyBorder="1" applyAlignment="1">
      <alignment horizontal="center" vertical="center" wrapText="1"/>
    </xf>
    <xf numFmtId="4" fontId="3" fillId="4" borderId="4" xfId="0" applyNumberFormat="1" applyFont="1" applyFill="1" applyBorder="1" applyAlignment="1">
      <alignment horizontal="center" vertical="center" wrapText="1"/>
    </xf>
    <xf numFmtId="168" fontId="3" fillId="4" borderId="9" xfId="0" applyNumberFormat="1" applyFont="1" applyFill="1" applyBorder="1" applyAlignment="1">
      <alignment horizontal="center" vertical="center" wrapText="1"/>
    </xf>
    <xf numFmtId="49" fontId="3" fillId="4" borderId="9" xfId="0" applyNumberFormat="1" applyFont="1" applyFill="1" applyBorder="1" applyAlignment="1">
      <alignment horizontal="center" vertical="center" wrapText="1"/>
    </xf>
    <xf numFmtId="49" fontId="5" fillId="0" borderId="10" xfId="0" applyNumberFormat="1" applyFont="1" applyBorder="1" applyAlignment="1">
      <alignment horizontal="center" vertical="center" wrapText="1"/>
    </xf>
    <xf numFmtId="0" fontId="6" fillId="2" borderId="11" xfId="0" applyFont="1" applyFill="1" applyBorder="1" applyAlignment="1">
      <alignment horizontal="center" vertical="center" wrapText="1"/>
    </xf>
    <xf numFmtId="169" fontId="5" fillId="2" borderId="10" xfId="0" applyNumberFormat="1" applyFont="1" applyFill="1" applyBorder="1" applyAlignment="1">
      <alignment horizontal="center" vertical="center"/>
    </xf>
    <xf numFmtId="49" fontId="3" fillId="4" borderId="2" xfId="0" applyNumberFormat="1" applyFont="1" applyFill="1" applyBorder="1" applyAlignment="1">
      <alignment horizontal="center" vertical="center" wrapText="1"/>
    </xf>
    <xf numFmtId="0" fontId="5" fillId="4" borderId="0" xfId="0" applyFont="1" applyFill="1"/>
    <xf numFmtId="164" fontId="5" fillId="2" borderId="10" xfId="1" applyNumberFormat="1" applyFont="1" applyFill="1" applyBorder="1" applyAlignment="1">
      <alignment horizontal="center" vertical="center"/>
    </xf>
    <xf numFmtId="164" fontId="7" fillId="2" borderId="10" xfId="1" applyNumberFormat="1" applyFont="1" applyFill="1" applyBorder="1" applyAlignment="1">
      <alignment horizontal="center" vertical="center"/>
    </xf>
    <xf numFmtId="164" fontId="4" fillId="2" borderId="10" xfId="1" applyNumberFormat="1" applyFont="1" applyFill="1" applyBorder="1" applyAlignment="1">
      <alignment horizontal="center" vertical="center"/>
    </xf>
    <xf numFmtId="166" fontId="3" fillId="4" borderId="3" xfId="0" applyNumberFormat="1" applyFont="1" applyFill="1" applyBorder="1" applyAlignment="1">
      <alignment horizontal="center" vertical="center" wrapText="1"/>
    </xf>
    <xf numFmtId="171" fontId="6" fillId="3" borderId="10" xfId="0" applyNumberFormat="1" applyFont="1" applyFill="1" applyBorder="1" applyAlignment="1">
      <alignment horizontal="center" vertical="center" wrapText="1"/>
    </xf>
    <xf numFmtId="168" fontId="3" fillId="4" borderId="3" xfId="0" applyNumberFormat="1" applyFont="1" applyFill="1" applyBorder="1" applyAlignment="1">
      <alignment horizontal="center" vertical="center" wrapText="1"/>
    </xf>
    <xf numFmtId="49" fontId="3" fillId="4" borderId="1" xfId="0" applyNumberFormat="1" applyFont="1" applyFill="1" applyBorder="1" applyAlignment="1">
      <alignment horizontal="center" vertical="center" wrapText="1"/>
    </xf>
    <xf numFmtId="49" fontId="3" fillId="4" borderId="7" xfId="0" applyNumberFormat="1" applyFont="1" applyFill="1" applyBorder="1" applyAlignment="1">
      <alignment horizontal="center" vertical="center" wrapText="1"/>
    </xf>
    <xf numFmtId="49" fontId="3" fillId="4" borderId="2" xfId="0" applyNumberFormat="1" applyFont="1" applyFill="1" applyBorder="1" applyAlignment="1">
      <alignment horizontal="center" vertical="center" wrapText="1"/>
    </xf>
    <xf numFmtId="49" fontId="3" fillId="4" borderId="8" xfId="0" applyNumberFormat="1" applyFont="1" applyFill="1" applyBorder="1" applyAlignment="1">
      <alignment horizontal="center" vertical="center" wrapText="1"/>
    </xf>
    <xf numFmtId="166" fontId="3" fillId="4" borderId="5" xfId="0" applyNumberFormat="1" applyFont="1" applyFill="1" applyBorder="1" applyAlignment="1">
      <alignment horizontal="center" vertical="center" wrapText="1"/>
    </xf>
    <xf numFmtId="166" fontId="3" fillId="4" borderId="3" xfId="0" applyNumberFormat="1" applyFont="1" applyFill="1" applyBorder="1" applyAlignment="1">
      <alignment horizontal="center" vertical="center" wrapText="1"/>
    </xf>
    <xf numFmtId="166" fontId="3" fillId="4" borderId="4" xfId="0" applyNumberFormat="1" applyFont="1" applyFill="1" applyBorder="1" applyAlignment="1">
      <alignment horizontal="center" vertical="center" wrapText="1"/>
    </xf>
    <xf numFmtId="49" fontId="3" fillId="4" borderId="6" xfId="0" applyNumberFormat="1" applyFont="1" applyFill="1" applyBorder="1" applyAlignment="1">
      <alignment horizontal="center" vertical="center" wrapText="1"/>
    </xf>
    <xf numFmtId="49" fontId="3" fillId="4" borderId="0" xfId="0" applyNumberFormat="1" applyFont="1" applyFill="1" applyBorder="1" applyAlignment="1">
      <alignment horizontal="center" vertical="center" wrapText="1"/>
    </xf>
    <xf numFmtId="0" fontId="4" fillId="4" borderId="5" xfId="0" applyFont="1" applyFill="1" applyBorder="1" applyAlignment="1">
      <alignment horizontal="center"/>
    </xf>
    <xf numFmtId="0" fontId="4" fillId="4" borderId="3" xfId="0" applyFont="1" applyFill="1" applyBorder="1" applyAlignment="1">
      <alignment horizontal="center"/>
    </xf>
  </cellXfs>
  <cellStyles count="3">
    <cellStyle name="Moneda" xfId="1" builtinId="4"/>
    <cellStyle name="Normal" xfId="0" builtinId="0"/>
    <cellStyle name="Normal 18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5512D11A-5CC6-11CF-8D67-00AA00BDCE1D}" ax:persistence="persistStream"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17</xdr:col>
          <xdr:colOff>0</xdr:colOff>
          <xdr:row>42</xdr:row>
          <xdr:rowOff>0</xdr:rowOff>
        </xdr:from>
        <xdr:to>
          <xdr:col>17</xdr:col>
          <xdr:colOff>219075</xdr:colOff>
          <xdr:row>43</xdr:row>
          <xdr:rowOff>66675</xdr:rowOff>
        </xdr:to>
        <xdr:sp macro="" textlink="">
          <xdr:nvSpPr>
            <xdr:cNvPr id="1142" name="Control 118" hidden="1">
              <a:extLst>
                <a:ext uri="{63B3BB69-23CF-44E3-9099-C40C66FF867C}">
                  <a14:compatExt spid="_x0000_s1142"/>
                </a:ext>
                <a:ext uri="{FF2B5EF4-FFF2-40B4-BE49-F238E27FC236}">
                  <a16:creationId xmlns:a16="http://schemas.microsoft.com/office/drawing/2014/main" xmlns="" id="{00000000-0008-0000-0000-0000760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info@cirugiaocular.com.co" TargetMode="External"/><Relationship Id="rId6" Type="http://schemas.openxmlformats.org/officeDocument/2006/relationships/image" Target="../media/image1.emf"/><Relationship Id="rId5" Type="http://schemas.openxmlformats.org/officeDocument/2006/relationships/control" Target="../activeX/activeX1.xml"/><Relationship Id="rId4"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dimension ref="A1:Z42"/>
  <sheetViews>
    <sheetView tabSelected="1" zoomScaleNormal="100" workbookViewId="0">
      <pane xSplit="1" ySplit="2" topLeftCell="P3" activePane="bottomRight" state="frozen"/>
      <selection pane="topRight" activeCell="B1" sqref="B1"/>
      <selection pane="bottomLeft" activeCell="A3" sqref="A3"/>
      <selection pane="bottomRight" activeCell="Q3" sqref="Q3"/>
    </sheetView>
  </sheetViews>
  <sheetFormatPr baseColWidth="10" defaultRowHeight="12.75" x14ac:dyDescent="0.2"/>
  <cols>
    <col min="1" max="1" width="13.85546875" style="1" customWidth="1"/>
    <col min="2" max="2" width="18.7109375" style="1" customWidth="1"/>
    <col min="3" max="3" width="15.7109375" style="1" customWidth="1"/>
    <col min="4" max="4" width="28.28515625" style="1" customWidth="1"/>
    <col min="5" max="5" width="48.42578125" style="1" customWidth="1"/>
    <col min="6" max="6" width="14.42578125" style="1" hidden="1" customWidth="1"/>
    <col min="7" max="7" width="15.85546875" style="1" hidden="1" customWidth="1"/>
    <col min="8" max="8" width="15.42578125" style="1" hidden="1" customWidth="1"/>
    <col min="9" max="9" width="17.140625" style="1" customWidth="1"/>
    <col min="10" max="10" width="17.28515625" style="1" customWidth="1"/>
    <col min="11" max="12" width="17.140625" style="1" customWidth="1"/>
    <col min="13" max="13" width="16.42578125" style="1" customWidth="1"/>
    <col min="14" max="14" width="19.28515625" style="1" customWidth="1"/>
    <col min="15" max="15" width="14.85546875" style="1" customWidth="1"/>
    <col min="16" max="16" width="13.5703125" style="11" customWidth="1"/>
    <col min="17" max="17" width="15.28515625" style="11" customWidth="1"/>
    <col min="18" max="18" width="28.85546875" style="1" customWidth="1"/>
    <col min="19" max="19" width="22.5703125" style="1" customWidth="1"/>
    <col min="20" max="20" width="25.42578125" style="1" customWidth="1"/>
    <col min="21" max="21" width="19.42578125" style="1" customWidth="1"/>
    <col min="22" max="22" width="13.7109375" style="1" customWidth="1"/>
    <col min="23" max="23" width="22" style="1" customWidth="1"/>
    <col min="24" max="24" width="18.140625" style="1" customWidth="1"/>
    <col min="25" max="25" width="22.5703125" style="1" customWidth="1"/>
    <col min="26" max="26" width="16.5703125" style="1" customWidth="1"/>
    <col min="27" max="16384" width="11.42578125" style="1"/>
  </cols>
  <sheetData>
    <row r="1" spans="1:26" s="22" customFormat="1" ht="15.75" customHeight="1" thickBot="1" x14ac:dyDescent="0.25">
      <c r="A1" s="29" t="s">
        <v>16</v>
      </c>
      <c r="B1" s="29" t="s">
        <v>30</v>
      </c>
      <c r="C1" s="31" t="s">
        <v>21</v>
      </c>
      <c r="D1" s="31" t="s">
        <v>325</v>
      </c>
      <c r="E1" s="29" t="s">
        <v>0</v>
      </c>
      <c r="F1" s="33" t="s">
        <v>1</v>
      </c>
      <c r="G1" s="34"/>
      <c r="H1" s="34"/>
      <c r="I1" s="34"/>
      <c r="J1" s="34"/>
      <c r="K1" s="34"/>
      <c r="L1" s="34"/>
      <c r="M1" s="34"/>
      <c r="N1" s="35"/>
      <c r="O1" s="26"/>
      <c r="P1" s="38" t="s">
        <v>2</v>
      </c>
      <c r="Q1" s="39"/>
      <c r="R1" s="28"/>
      <c r="S1" s="29" t="s">
        <v>18</v>
      </c>
      <c r="T1" s="36" t="s">
        <v>4</v>
      </c>
      <c r="U1" s="37"/>
      <c r="V1" s="37"/>
      <c r="W1" s="37"/>
      <c r="X1" s="37"/>
      <c r="Y1" s="37"/>
      <c r="Z1" s="37"/>
    </row>
    <row r="2" spans="1:26" s="22" customFormat="1" ht="98.25" customHeight="1" thickBot="1" x14ac:dyDescent="0.25">
      <c r="A2" s="30"/>
      <c r="B2" s="30"/>
      <c r="C2" s="31"/>
      <c r="D2" s="32"/>
      <c r="E2" s="30"/>
      <c r="F2" s="12" t="s">
        <v>5</v>
      </c>
      <c r="G2" s="13" t="s">
        <v>239</v>
      </c>
      <c r="H2" s="13" t="s">
        <v>238</v>
      </c>
      <c r="I2" s="14" t="s">
        <v>6</v>
      </c>
      <c r="J2" s="15" t="s">
        <v>7</v>
      </c>
      <c r="K2" s="15" t="s">
        <v>8</v>
      </c>
      <c r="L2" s="15" t="s">
        <v>17</v>
      </c>
      <c r="M2" s="15" t="s">
        <v>20</v>
      </c>
      <c r="N2" s="15" t="s">
        <v>9</v>
      </c>
      <c r="O2" s="15" t="s">
        <v>341</v>
      </c>
      <c r="P2" s="16" t="s">
        <v>340</v>
      </c>
      <c r="Q2" s="16" t="s">
        <v>10</v>
      </c>
      <c r="R2" s="21" t="s">
        <v>3</v>
      </c>
      <c r="S2" s="30"/>
      <c r="T2" s="17" t="s">
        <v>11</v>
      </c>
      <c r="U2" s="17" t="s">
        <v>31</v>
      </c>
      <c r="V2" s="17" t="s">
        <v>19</v>
      </c>
      <c r="W2" s="17" t="s">
        <v>12</v>
      </c>
      <c r="X2" s="17" t="s">
        <v>13</v>
      </c>
      <c r="Y2" s="17" t="s">
        <v>14</v>
      </c>
      <c r="Z2" s="17" t="s">
        <v>15</v>
      </c>
    </row>
    <row r="3" spans="1:26" ht="84.95" customHeight="1" x14ac:dyDescent="0.2">
      <c r="A3" s="2" t="s">
        <v>40</v>
      </c>
      <c r="B3" s="6" t="s">
        <v>131</v>
      </c>
      <c r="C3" s="18" t="s">
        <v>25</v>
      </c>
      <c r="D3" s="3" t="s">
        <v>41</v>
      </c>
      <c r="E3" s="4" t="s">
        <v>42</v>
      </c>
      <c r="F3" s="5">
        <v>15000000</v>
      </c>
      <c r="G3" s="23">
        <v>0</v>
      </c>
      <c r="H3" s="23">
        <v>0</v>
      </c>
      <c r="I3" s="23">
        <v>15000000</v>
      </c>
      <c r="J3" s="23">
        <v>0</v>
      </c>
      <c r="K3" s="23">
        <v>0</v>
      </c>
      <c r="L3" s="23">
        <v>0</v>
      </c>
      <c r="M3" s="23">
        <v>0</v>
      </c>
      <c r="N3" s="23">
        <f t="shared" ref="N3:N5" si="0">SUM(I3:M3)</f>
        <v>15000000</v>
      </c>
      <c r="O3" s="27">
        <v>43872</v>
      </c>
      <c r="P3" s="10">
        <v>43868</v>
      </c>
      <c r="Q3" s="10">
        <v>44561</v>
      </c>
      <c r="R3" s="8" t="s">
        <v>43</v>
      </c>
      <c r="S3" s="7" t="s">
        <v>22</v>
      </c>
      <c r="T3" s="19" t="s">
        <v>44</v>
      </c>
      <c r="U3" s="19">
        <v>900280994</v>
      </c>
      <c r="V3" s="9" t="s">
        <v>36</v>
      </c>
      <c r="W3" s="19" t="s">
        <v>45</v>
      </c>
      <c r="X3" s="19">
        <v>3114643721</v>
      </c>
      <c r="Y3" s="9" t="s">
        <v>46</v>
      </c>
      <c r="Z3" s="9" t="s">
        <v>23</v>
      </c>
    </row>
    <row r="4" spans="1:26" ht="89.25" customHeight="1" x14ac:dyDescent="0.2">
      <c r="A4" s="2" t="s">
        <v>53</v>
      </c>
      <c r="B4" s="6" t="s">
        <v>131</v>
      </c>
      <c r="C4" s="18" t="s">
        <v>34</v>
      </c>
      <c r="D4" s="3" t="s">
        <v>54</v>
      </c>
      <c r="E4" s="4" t="s">
        <v>55</v>
      </c>
      <c r="F4" s="5">
        <v>40000000</v>
      </c>
      <c r="G4" s="23">
        <v>0</v>
      </c>
      <c r="H4" s="24">
        <v>20000000</v>
      </c>
      <c r="I4" s="23">
        <f>40000000-20000000</f>
        <v>20000000</v>
      </c>
      <c r="J4" s="23">
        <v>0</v>
      </c>
      <c r="K4" s="23">
        <v>0</v>
      </c>
      <c r="L4" s="23">
        <v>0</v>
      </c>
      <c r="M4" s="23">
        <v>0</v>
      </c>
      <c r="N4" s="23">
        <f t="shared" si="0"/>
        <v>20000000</v>
      </c>
      <c r="O4" s="27">
        <v>43880</v>
      </c>
      <c r="P4" s="10">
        <v>43879</v>
      </c>
      <c r="Q4" s="10">
        <v>44561</v>
      </c>
      <c r="R4" s="8" t="s">
        <v>56</v>
      </c>
      <c r="S4" s="7" t="s">
        <v>39</v>
      </c>
      <c r="T4" s="19" t="s">
        <v>57</v>
      </c>
      <c r="U4" s="19">
        <v>900110259</v>
      </c>
      <c r="V4" s="9" t="s">
        <v>37</v>
      </c>
      <c r="W4" s="19" t="s">
        <v>58</v>
      </c>
      <c r="X4" s="19">
        <v>2564281</v>
      </c>
      <c r="Y4" s="9" t="s">
        <v>59</v>
      </c>
      <c r="Z4" s="9" t="s">
        <v>23</v>
      </c>
    </row>
    <row r="5" spans="1:26" ht="89.25" customHeight="1" x14ac:dyDescent="0.2">
      <c r="A5" s="2" t="s">
        <v>81</v>
      </c>
      <c r="B5" s="6" t="s">
        <v>131</v>
      </c>
      <c r="C5" s="18" t="s">
        <v>80</v>
      </c>
      <c r="D5" s="3" t="s">
        <v>82</v>
      </c>
      <c r="E5" s="4" t="s">
        <v>88</v>
      </c>
      <c r="F5" s="20">
        <v>53000000</v>
      </c>
      <c r="G5" s="23">
        <v>0</v>
      </c>
      <c r="H5" s="23">
        <v>0</v>
      </c>
      <c r="I5" s="23">
        <v>53000000</v>
      </c>
      <c r="J5" s="23">
        <v>0</v>
      </c>
      <c r="K5" s="23">
        <v>0</v>
      </c>
      <c r="L5" s="23">
        <v>0</v>
      </c>
      <c r="M5" s="23">
        <v>0</v>
      </c>
      <c r="N5" s="23">
        <f t="shared" si="0"/>
        <v>53000000</v>
      </c>
      <c r="O5" s="27">
        <v>43917</v>
      </c>
      <c r="P5" s="10">
        <v>43916</v>
      </c>
      <c r="Q5" s="10">
        <v>44561</v>
      </c>
      <c r="R5" s="8" t="s">
        <v>339</v>
      </c>
      <c r="S5" s="7" t="s">
        <v>39</v>
      </c>
      <c r="T5" s="19" t="s">
        <v>83</v>
      </c>
      <c r="U5" s="19">
        <v>900113048</v>
      </c>
      <c r="V5" s="9" t="s">
        <v>32</v>
      </c>
      <c r="W5" s="19" t="s">
        <v>84</v>
      </c>
      <c r="X5" s="19" t="s">
        <v>84</v>
      </c>
      <c r="Y5" s="9" t="s">
        <v>85</v>
      </c>
      <c r="Z5" s="9" t="s">
        <v>23</v>
      </c>
    </row>
    <row r="6" spans="1:26" ht="89.25" customHeight="1" x14ac:dyDescent="0.2">
      <c r="A6" s="2" t="s">
        <v>123</v>
      </c>
      <c r="B6" s="6" t="s">
        <v>131</v>
      </c>
      <c r="C6" s="18" t="s">
        <v>102</v>
      </c>
      <c r="D6" s="3" t="s">
        <v>124</v>
      </c>
      <c r="E6" s="4" t="s">
        <v>125</v>
      </c>
      <c r="F6" s="20">
        <v>57000000</v>
      </c>
      <c r="G6" s="23">
        <v>28500000</v>
      </c>
      <c r="H6" s="23">
        <v>0</v>
      </c>
      <c r="I6" s="23">
        <v>57000000</v>
      </c>
      <c r="J6" s="23">
        <v>28500000</v>
      </c>
      <c r="K6" s="23">
        <v>0</v>
      </c>
      <c r="L6" s="23">
        <v>0</v>
      </c>
      <c r="M6" s="23">
        <v>0</v>
      </c>
      <c r="N6" s="23">
        <f t="shared" ref="N6:N7" si="1">SUM(I6:M6)</f>
        <v>85500000</v>
      </c>
      <c r="O6" s="27">
        <v>43949</v>
      </c>
      <c r="P6" s="10">
        <v>43945</v>
      </c>
      <c r="Q6" s="10">
        <v>44530</v>
      </c>
      <c r="R6" s="8" t="s">
        <v>130</v>
      </c>
      <c r="S6" s="7" t="s">
        <v>27</v>
      </c>
      <c r="T6" s="19" t="s">
        <v>126</v>
      </c>
      <c r="U6" s="19">
        <v>890212568</v>
      </c>
      <c r="V6" s="9" t="s">
        <v>36</v>
      </c>
      <c r="W6" s="19" t="s">
        <v>127</v>
      </c>
      <c r="X6" s="19" t="s">
        <v>128</v>
      </c>
      <c r="Y6" s="9" t="s">
        <v>129</v>
      </c>
      <c r="Z6" s="9" t="s">
        <v>97</v>
      </c>
    </row>
    <row r="7" spans="1:26" ht="89.25" customHeight="1" x14ac:dyDescent="0.2">
      <c r="A7" s="2" t="s">
        <v>108</v>
      </c>
      <c r="B7" s="6" t="s">
        <v>65</v>
      </c>
      <c r="C7" s="18" t="s">
        <v>47</v>
      </c>
      <c r="D7" s="3" t="s">
        <v>109</v>
      </c>
      <c r="E7" s="4" t="s">
        <v>110</v>
      </c>
      <c r="F7" s="20">
        <v>91100000</v>
      </c>
      <c r="G7" s="23">
        <v>0</v>
      </c>
      <c r="H7" s="23">
        <v>0</v>
      </c>
      <c r="I7" s="23">
        <v>91100000</v>
      </c>
      <c r="J7" s="23">
        <v>0</v>
      </c>
      <c r="K7" s="23">
        <v>0</v>
      </c>
      <c r="L7" s="23">
        <v>0</v>
      </c>
      <c r="M7" s="23">
        <v>0</v>
      </c>
      <c r="N7" s="23">
        <f t="shared" si="1"/>
        <v>91100000</v>
      </c>
      <c r="O7" s="27">
        <v>43951</v>
      </c>
      <c r="P7" s="10">
        <v>43948</v>
      </c>
      <c r="Q7" s="10">
        <v>44530</v>
      </c>
      <c r="R7" s="8" t="s">
        <v>49</v>
      </c>
      <c r="S7" s="7" t="s">
        <v>27</v>
      </c>
      <c r="T7" s="19" t="s">
        <v>111</v>
      </c>
      <c r="U7" s="19">
        <v>830103910</v>
      </c>
      <c r="V7" s="9" t="s">
        <v>29</v>
      </c>
      <c r="W7" s="19" t="s">
        <v>113</v>
      </c>
      <c r="X7" s="19">
        <v>5712121911</v>
      </c>
      <c r="Y7" s="9" t="s">
        <v>112</v>
      </c>
      <c r="Z7" s="9" t="s">
        <v>23</v>
      </c>
    </row>
    <row r="8" spans="1:26" ht="89.25" customHeight="1" x14ac:dyDescent="0.2">
      <c r="A8" s="2" t="s">
        <v>120</v>
      </c>
      <c r="B8" s="6" t="s">
        <v>131</v>
      </c>
      <c r="C8" s="18" t="s">
        <v>94</v>
      </c>
      <c r="D8" s="3" t="s">
        <v>115</v>
      </c>
      <c r="E8" s="4" t="s">
        <v>121</v>
      </c>
      <c r="F8" s="20">
        <v>32000000</v>
      </c>
      <c r="G8" s="23">
        <v>0</v>
      </c>
      <c r="H8" s="23">
        <v>0</v>
      </c>
      <c r="I8" s="23">
        <v>32000000</v>
      </c>
      <c r="J8" s="23">
        <v>0</v>
      </c>
      <c r="K8" s="23">
        <v>0</v>
      </c>
      <c r="L8" s="23">
        <v>0</v>
      </c>
      <c r="M8" s="23">
        <v>0</v>
      </c>
      <c r="N8" s="23">
        <f t="shared" ref="N8:N10" si="2">SUM(I8:M8)</f>
        <v>32000000</v>
      </c>
      <c r="O8" s="27">
        <v>43951</v>
      </c>
      <c r="P8" s="10">
        <v>43951</v>
      </c>
      <c r="Q8" s="10">
        <v>44561</v>
      </c>
      <c r="R8" s="8" t="s">
        <v>116</v>
      </c>
      <c r="S8" s="7" t="s">
        <v>39</v>
      </c>
      <c r="T8" s="19" t="s">
        <v>117</v>
      </c>
      <c r="U8" s="19">
        <v>900723227</v>
      </c>
      <c r="V8" s="9" t="s">
        <v>66</v>
      </c>
      <c r="W8" s="19" t="s">
        <v>118</v>
      </c>
      <c r="X8" s="19">
        <v>7456911</v>
      </c>
      <c r="Y8" s="9" t="s">
        <v>119</v>
      </c>
      <c r="Z8" s="9" t="s">
        <v>23</v>
      </c>
    </row>
    <row r="9" spans="1:26" ht="123.75" customHeight="1" x14ac:dyDescent="0.2">
      <c r="A9" s="2" t="s">
        <v>151</v>
      </c>
      <c r="B9" s="6" t="s">
        <v>148</v>
      </c>
      <c r="C9" s="18" t="s">
        <v>68</v>
      </c>
      <c r="D9" s="3" t="s">
        <v>152</v>
      </c>
      <c r="E9" s="4" t="s">
        <v>153</v>
      </c>
      <c r="F9" s="20">
        <v>118500000</v>
      </c>
      <c r="G9" s="23">
        <f>15000000+20550000</f>
        <v>35550000</v>
      </c>
      <c r="H9" s="23">
        <v>47400000</v>
      </c>
      <c r="I9" s="23">
        <f>118500000-47400000</f>
        <v>71100000</v>
      </c>
      <c r="J9" s="23">
        <v>35550000</v>
      </c>
      <c r="K9" s="23">
        <v>0</v>
      </c>
      <c r="L9" s="23">
        <v>0</v>
      </c>
      <c r="M9" s="23">
        <v>0</v>
      </c>
      <c r="N9" s="23">
        <f t="shared" si="2"/>
        <v>106650000</v>
      </c>
      <c r="O9" s="27">
        <v>44027</v>
      </c>
      <c r="P9" s="10">
        <v>44026</v>
      </c>
      <c r="Q9" s="10">
        <v>44530</v>
      </c>
      <c r="R9" s="8" t="s">
        <v>154</v>
      </c>
      <c r="S9" s="7" t="s">
        <v>149</v>
      </c>
      <c r="T9" s="19" t="s">
        <v>155</v>
      </c>
      <c r="U9" s="19">
        <v>901039135</v>
      </c>
      <c r="V9" s="9" t="s">
        <v>32</v>
      </c>
      <c r="W9" s="9" t="s">
        <v>156</v>
      </c>
      <c r="X9" s="9">
        <v>3123917392</v>
      </c>
      <c r="Y9" s="9" t="s">
        <v>157</v>
      </c>
      <c r="Z9" s="19" t="s">
        <v>23</v>
      </c>
    </row>
    <row r="10" spans="1:26" ht="89.25" customHeight="1" x14ac:dyDescent="0.2">
      <c r="A10" s="2" t="s">
        <v>140</v>
      </c>
      <c r="B10" s="6" t="s">
        <v>65</v>
      </c>
      <c r="C10" s="18" t="s">
        <v>75</v>
      </c>
      <c r="D10" s="3" t="s">
        <v>141</v>
      </c>
      <c r="E10" s="4" t="s">
        <v>142</v>
      </c>
      <c r="F10" s="20">
        <v>101250000</v>
      </c>
      <c r="G10" s="23">
        <v>49500000</v>
      </c>
      <c r="H10" s="23">
        <v>0</v>
      </c>
      <c r="I10" s="23">
        <v>101250000</v>
      </c>
      <c r="J10" s="23">
        <v>49500000</v>
      </c>
      <c r="K10" s="23">
        <v>0</v>
      </c>
      <c r="L10" s="23">
        <v>0</v>
      </c>
      <c r="M10" s="23">
        <v>0</v>
      </c>
      <c r="N10" s="23">
        <f t="shared" si="2"/>
        <v>150750000</v>
      </c>
      <c r="O10" s="27">
        <v>43991</v>
      </c>
      <c r="P10" s="10">
        <v>43991</v>
      </c>
      <c r="Q10" s="10">
        <v>44530</v>
      </c>
      <c r="R10" s="8" t="s">
        <v>96</v>
      </c>
      <c r="S10" s="7" t="s">
        <v>149</v>
      </c>
      <c r="T10" s="19" t="s">
        <v>143</v>
      </c>
      <c r="U10" s="19">
        <v>830039229</v>
      </c>
      <c r="V10" s="9" t="s">
        <v>29</v>
      </c>
      <c r="W10" s="9" t="s">
        <v>144</v>
      </c>
      <c r="X10" s="9" t="s">
        <v>145</v>
      </c>
      <c r="Y10" s="9"/>
      <c r="Z10" s="19" t="s">
        <v>23</v>
      </c>
    </row>
    <row r="11" spans="1:26" ht="102.75" customHeight="1" x14ac:dyDescent="0.2">
      <c r="A11" s="2" t="s">
        <v>132</v>
      </c>
      <c r="B11" s="6" t="s">
        <v>133</v>
      </c>
      <c r="C11" s="18" t="s">
        <v>72</v>
      </c>
      <c r="D11" s="3" t="s">
        <v>134</v>
      </c>
      <c r="E11" s="4" t="s">
        <v>135</v>
      </c>
      <c r="F11" s="20">
        <v>450000000</v>
      </c>
      <c r="G11" s="23">
        <v>0</v>
      </c>
      <c r="H11" s="23">
        <v>0</v>
      </c>
      <c r="I11" s="23">
        <v>450000000</v>
      </c>
      <c r="J11" s="23">
        <v>0</v>
      </c>
      <c r="K11" s="23">
        <v>0</v>
      </c>
      <c r="L11" s="23">
        <v>0</v>
      </c>
      <c r="M11" s="23">
        <v>0</v>
      </c>
      <c r="N11" s="23">
        <f t="shared" ref="N11" si="3">SUM(I11:M11)</f>
        <v>450000000</v>
      </c>
      <c r="O11" s="27">
        <v>43992</v>
      </c>
      <c r="P11" s="10">
        <v>43992</v>
      </c>
      <c r="Q11" s="10">
        <v>44530</v>
      </c>
      <c r="R11" s="8" t="s">
        <v>49</v>
      </c>
      <c r="S11" s="7" t="s">
        <v>22</v>
      </c>
      <c r="T11" s="19" t="s">
        <v>136</v>
      </c>
      <c r="U11" s="19">
        <v>800231602</v>
      </c>
      <c r="V11" s="9" t="s">
        <v>37</v>
      </c>
      <c r="W11" s="9" t="s">
        <v>137</v>
      </c>
      <c r="X11" s="9" t="s">
        <v>138</v>
      </c>
      <c r="Y11" s="9" t="s">
        <v>139</v>
      </c>
      <c r="Z11" s="19" t="s">
        <v>23</v>
      </c>
    </row>
    <row r="12" spans="1:26" ht="103.5" customHeight="1" x14ac:dyDescent="0.2">
      <c r="A12" s="2" t="s">
        <v>226</v>
      </c>
      <c r="B12" s="6" t="s">
        <v>131</v>
      </c>
      <c r="C12" s="18" t="s">
        <v>114</v>
      </c>
      <c r="D12" s="3" t="s">
        <v>227</v>
      </c>
      <c r="E12" s="4" t="s">
        <v>228</v>
      </c>
      <c r="F12" s="20">
        <v>40000000</v>
      </c>
      <c r="G12" s="23">
        <v>0</v>
      </c>
      <c r="H12" s="23">
        <v>0</v>
      </c>
      <c r="I12" s="23">
        <v>40000000</v>
      </c>
      <c r="J12" s="23">
        <v>0</v>
      </c>
      <c r="K12" s="23">
        <v>0</v>
      </c>
      <c r="L12" s="23">
        <v>0</v>
      </c>
      <c r="M12" s="23">
        <v>0</v>
      </c>
      <c r="N12" s="23">
        <f t="shared" ref="N12:N15" si="4">SUM(I12:M12)</f>
        <v>40000000</v>
      </c>
      <c r="O12" s="27">
        <v>44048</v>
      </c>
      <c r="P12" s="10">
        <v>44048</v>
      </c>
      <c r="Q12" s="10">
        <v>44561</v>
      </c>
      <c r="R12" s="8" t="s">
        <v>339</v>
      </c>
      <c r="S12" s="7" t="s">
        <v>39</v>
      </c>
      <c r="T12" s="19" t="s">
        <v>229</v>
      </c>
      <c r="U12" s="19">
        <v>802000335</v>
      </c>
      <c r="V12" s="9" t="s">
        <v>29</v>
      </c>
      <c r="W12" s="19" t="s">
        <v>230</v>
      </c>
      <c r="X12" s="19">
        <v>3730963</v>
      </c>
      <c r="Y12" s="9" t="s">
        <v>231</v>
      </c>
      <c r="Z12" s="9" t="s">
        <v>23</v>
      </c>
    </row>
    <row r="13" spans="1:26" ht="103.5" customHeight="1" x14ac:dyDescent="0.2">
      <c r="A13" s="2" t="s">
        <v>174</v>
      </c>
      <c r="B13" s="6" t="s">
        <v>131</v>
      </c>
      <c r="C13" s="18" t="s">
        <v>122</v>
      </c>
      <c r="D13" s="3" t="s">
        <v>175</v>
      </c>
      <c r="E13" s="4" t="s">
        <v>176</v>
      </c>
      <c r="F13" s="20">
        <v>22538600</v>
      </c>
      <c r="G13" s="23">
        <v>0</v>
      </c>
      <c r="H13" s="23">
        <v>0</v>
      </c>
      <c r="I13" s="23">
        <v>22538600</v>
      </c>
      <c r="J13" s="23">
        <v>0</v>
      </c>
      <c r="K13" s="23">
        <v>0</v>
      </c>
      <c r="L13" s="23">
        <v>0</v>
      </c>
      <c r="M13" s="23">
        <v>0</v>
      </c>
      <c r="N13" s="23">
        <f t="shared" si="4"/>
        <v>22538600</v>
      </c>
      <c r="O13" s="27">
        <v>44406</v>
      </c>
      <c r="P13" s="10">
        <v>44047</v>
      </c>
      <c r="Q13" s="10">
        <v>44561</v>
      </c>
      <c r="R13" s="8" t="s">
        <v>177</v>
      </c>
      <c r="S13" s="7" t="s">
        <v>22</v>
      </c>
      <c r="T13" s="19" t="s">
        <v>178</v>
      </c>
      <c r="U13" s="19">
        <v>830071701</v>
      </c>
      <c r="V13" s="9" t="s">
        <v>29</v>
      </c>
      <c r="W13" s="19" t="s">
        <v>179</v>
      </c>
      <c r="X13" s="19">
        <v>6002126</v>
      </c>
      <c r="Y13" s="19" t="s">
        <v>180</v>
      </c>
      <c r="Z13" s="9" t="s">
        <v>23</v>
      </c>
    </row>
    <row r="14" spans="1:26" ht="103.5" customHeight="1" x14ac:dyDescent="0.2">
      <c r="A14" s="2" t="s">
        <v>166</v>
      </c>
      <c r="B14" s="6" t="s">
        <v>148</v>
      </c>
      <c r="C14" s="18" t="s">
        <v>63</v>
      </c>
      <c r="D14" s="3" t="s">
        <v>167</v>
      </c>
      <c r="E14" s="4" t="s">
        <v>168</v>
      </c>
      <c r="F14" s="20">
        <v>85563690</v>
      </c>
      <c r="G14" s="23">
        <v>35000000</v>
      </c>
      <c r="H14" s="23">
        <v>0</v>
      </c>
      <c r="I14" s="23">
        <v>85563690</v>
      </c>
      <c r="J14" s="23">
        <v>0</v>
      </c>
      <c r="K14" s="23">
        <v>0</v>
      </c>
      <c r="L14" s="23">
        <v>0</v>
      </c>
      <c r="M14" s="23">
        <v>0</v>
      </c>
      <c r="N14" s="23">
        <f t="shared" si="4"/>
        <v>85563690</v>
      </c>
      <c r="O14" s="27">
        <v>44035</v>
      </c>
      <c r="P14" s="10">
        <v>44039</v>
      </c>
      <c r="Q14" s="10">
        <v>44561</v>
      </c>
      <c r="R14" s="8" t="s">
        <v>339</v>
      </c>
      <c r="S14" s="7" t="s">
        <v>146</v>
      </c>
      <c r="T14" s="19" t="s">
        <v>69</v>
      </c>
      <c r="U14" s="19">
        <v>811019499</v>
      </c>
      <c r="V14" s="9" t="s">
        <v>37</v>
      </c>
      <c r="W14" s="19" t="s">
        <v>70</v>
      </c>
      <c r="X14" s="19">
        <v>2684904</v>
      </c>
      <c r="Y14" s="19" t="s">
        <v>71</v>
      </c>
      <c r="Z14" s="9" t="s">
        <v>23</v>
      </c>
    </row>
    <row r="15" spans="1:26" ht="103.5" customHeight="1" x14ac:dyDescent="0.2">
      <c r="A15" s="2" t="s">
        <v>169</v>
      </c>
      <c r="B15" s="6" t="s">
        <v>148</v>
      </c>
      <c r="C15" s="18" t="s">
        <v>170</v>
      </c>
      <c r="D15" s="3" t="s">
        <v>48</v>
      </c>
      <c r="E15" s="4" t="s">
        <v>171</v>
      </c>
      <c r="F15" s="20">
        <v>77900000</v>
      </c>
      <c r="G15" s="23">
        <v>0</v>
      </c>
      <c r="H15" s="23">
        <v>0</v>
      </c>
      <c r="I15" s="23">
        <v>77900000</v>
      </c>
      <c r="J15" s="23">
        <v>0</v>
      </c>
      <c r="K15" s="23">
        <v>0</v>
      </c>
      <c r="L15" s="23">
        <v>0</v>
      </c>
      <c r="M15" s="23">
        <v>0</v>
      </c>
      <c r="N15" s="23">
        <f t="shared" si="4"/>
        <v>77900000</v>
      </c>
      <c r="O15" s="27">
        <v>44036</v>
      </c>
      <c r="P15" s="10">
        <v>44036</v>
      </c>
      <c r="Q15" s="10">
        <v>44530</v>
      </c>
      <c r="R15" s="8" t="s">
        <v>49</v>
      </c>
      <c r="S15" s="7" t="s">
        <v>27</v>
      </c>
      <c r="T15" s="19" t="s">
        <v>50</v>
      </c>
      <c r="U15" s="19">
        <v>830011469</v>
      </c>
      <c r="V15" s="9" t="s">
        <v>52</v>
      </c>
      <c r="W15" s="19" t="s">
        <v>51</v>
      </c>
      <c r="X15" s="19">
        <v>61062630</v>
      </c>
      <c r="Y15" s="19" t="s">
        <v>172</v>
      </c>
      <c r="Z15" s="9" t="s">
        <v>23</v>
      </c>
    </row>
    <row r="16" spans="1:26" ht="103.5" customHeight="1" x14ac:dyDescent="0.2">
      <c r="A16" s="2" t="s">
        <v>159</v>
      </c>
      <c r="B16" s="6" t="s">
        <v>173</v>
      </c>
      <c r="C16" s="18" t="s">
        <v>63</v>
      </c>
      <c r="D16" s="3" t="s">
        <v>160</v>
      </c>
      <c r="E16" s="4" t="s">
        <v>161</v>
      </c>
      <c r="F16" s="20">
        <v>160000000</v>
      </c>
      <c r="G16" s="23">
        <v>0</v>
      </c>
      <c r="H16" s="23">
        <v>0</v>
      </c>
      <c r="I16" s="23">
        <v>160000000</v>
      </c>
      <c r="J16" s="23">
        <v>0</v>
      </c>
      <c r="K16" s="23">
        <v>0</v>
      </c>
      <c r="L16" s="23">
        <v>0</v>
      </c>
      <c r="M16" s="23">
        <v>0</v>
      </c>
      <c r="N16" s="23">
        <f t="shared" ref="N16:N18" si="5">SUM(I16:M16)</f>
        <v>160000000</v>
      </c>
      <c r="O16" s="27">
        <v>44046</v>
      </c>
      <c r="P16" s="10">
        <v>44046</v>
      </c>
      <c r="Q16" s="10">
        <v>44561</v>
      </c>
      <c r="R16" s="8" t="s">
        <v>162</v>
      </c>
      <c r="S16" s="7" t="s">
        <v>22</v>
      </c>
      <c r="T16" s="19" t="s">
        <v>163</v>
      </c>
      <c r="U16" s="19">
        <v>860001130</v>
      </c>
      <c r="V16" s="9" t="s">
        <v>74</v>
      </c>
      <c r="W16" s="19" t="s">
        <v>164</v>
      </c>
      <c r="X16" s="19">
        <v>7477836</v>
      </c>
      <c r="Y16" s="19" t="s">
        <v>165</v>
      </c>
      <c r="Z16" s="9" t="s">
        <v>23</v>
      </c>
    </row>
    <row r="17" spans="1:26" ht="138" customHeight="1" x14ac:dyDescent="0.2">
      <c r="A17" s="2" t="s">
        <v>186</v>
      </c>
      <c r="B17" s="6" t="s">
        <v>148</v>
      </c>
      <c r="C17" s="18" t="s">
        <v>76</v>
      </c>
      <c r="D17" s="3" t="s">
        <v>187</v>
      </c>
      <c r="E17" s="4" t="s">
        <v>188</v>
      </c>
      <c r="F17" s="20">
        <v>100000000</v>
      </c>
      <c r="G17" s="23">
        <v>50000000</v>
      </c>
      <c r="H17" s="23">
        <v>0</v>
      </c>
      <c r="I17" s="23">
        <v>100000000</v>
      </c>
      <c r="J17" s="23">
        <v>50000000</v>
      </c>
      <c r="K17" s="23">
        <v>0</v>
      </c>
      <c r="L17" s="23">
        <v>0</v>
      </c>
      <c r="M17" s="23">
        <v>0</v>
      </c>
      <c r="N17" s="23">
        <f t="shared" si="5"/>
        <v>150000000</v>
      </c>
      <c r="O17" s="27">
        <v>44049</v>
      </c>
      <c r="P17" s="10">
        <v>44049</v>
      </c>
      <c r="Q17" s="10">
        <v>44561</v>
      </c>
      <c r="R17" s="8" t="s">
        <v>192</v>
      </c>
      <c r="S17" s="7" t="s">
        <v>39</v>
      </c>
      <c r="T17" s="19" t="s">
        <v>189</v>
      </c>
      <c r="U17" s="19">
        <v>830027158</v>
      </c>
      <c r="V17" s="9" t="s">
        <v>32</v>
      </c>
      <c r="W17" s="19" t="s">
        <v>190</v>
      </c>
      <c r="X17" s="19">
        <v>7466400</v>
      </c>
      <c r="Y17" s="19" t="s">
        <v>191</v>
      </c>
      <c r="Z17" s="9" t="s">
        <v>23</v>
      </c>
    </row>
    <row r="18" spans="1:26" ht="138" customHeight="1" x14ac:dyDescent="0.2">
      <c r="A18" s="2" t="s">
        <v>195</v>
      </c>
      <c r="B18" s="6" t="s">
        <v>148</v>
      </c>
      <c r="C18" s="18" t="s">
        <v>79</v>
      </c>
      <c r="D18" s="3" t="s">
        <v>196</v>
      </c>
      <c r="E18" s="4" t="s">
        <v>197</v>
      </c>
      <c r="F18" s="20">
        <v>243118914</v>
      </c>
      <c r="G18" s="23">
        <v>0</v>
      </c>
      <c r="H18" s="23">
        <v>0</v>
      </c>
      <c r="I18" s="23">
        <v>243118914</v>
      </c>
      <c r="J18" s="23">
        <v>0</v>
      </c>
      <c r="K18" s="23">
        <v>0</v>
      </c>
      <c r="L18" s="23">
        <v>0</v>
      </c>
      <c r="M18" s="23">
        <v>0</v>
      </c>
      <c r="N18" s="23">
        <f t="shared" si="5"/>
        <v>243118914</v>
      </c>
      <c r="O18" s="27">
        <v>44049</v>
      </c>
      <c r="P18" s="10">
        <v>44049</v>
      </c>
      <c r="Q18" s="10">
        <v>44561</v>
      </c>
      <c r="R18" s="8" t="s">
        <v>56</v>
      </c>
      <c r="S18" s="7" t="s">
        <v>39</v>
      </c>
      <c r="T18" s="19" t="s">
        <v>198</v>
      </c>
      <c r="U18" s="9" t="s">
        <v>342</v>
      </c>
      <c r="V18" s="9" t="s">
        <v>60</v>
      </c>
      <c r="W18" s="19" t="s">
        <v>199</v>
      </c>
      <c r="X18" s="19">
        <v>6354327</v>
      </c>
      <c r="Y18" s="19" t="s">
        <v>200</v>
      </c>
      <c r="Z18" s="9" t="s">
        <v>23</v>
      </c>
    </row>
    <row r="19" spans="1:26" ht="138" customHeight="1" x14ac:dyDescent="0.2">
      <c r="A19" s="2" t="s">
        <v>201</v>
      </c>
      <c r="B19" s="6" t="s">
        <v>131</v>
      </c>
      <c r="C19" s="18" t="s">
        <v>147</v>
      </c>
      <c r="D19" s="3" t="s">
        <v>202</v>
      </c>
      <c r="E19" s="4" t="s">
        <v>203</v>
      </c>
      <c r="F19" s="20">
        <v>50000000</v>
      </c>
      <c r="G19" s="23">
        <v>0</v>
      </c>
      <c r="H19" s="23">
        <v>0</v>
      </c>
      <c r="I19" s="23">
        <v>50000000</v>
      </c>
      <c r="J19" s="23">
        <v>0</v>
      </c>
      <c r="K19" s="23">
        <v>0</v>
      </c>
      <c r="L19" s="23">
        <v>0</v>
      </c>
      <c r="M19" s="23">
        <v>0</v>
      </c>
      <c r="N19" s="23">
        <f t="shared" ref="N19:N24" si="6">SUM(I19:M19)</f>
        <v>50000000</v>
      </c>
      <c r="O19" s="27">
        <v>44064</v>
      </c>
      <c r="P19" s="10">
        <v>44064</v>
      </c>
      <c r="Q19" s="10">
        <v>44561</v>
      </c>
      <c r="R19" s="8" t="s">
        <v>339</v>
      </c>
      <c r="S19" s="7" t="s">
        <v>39</v>
      </c>
      <c r="T19" s="19" t="s">
        <v>204</v>
      </c>
      <c r="U19" s="19">
        <v>800077635</v>
      </c>
      <c r="V19" s="9" t="s">
        <v>29</v>
      </c>
      <c r="W19" s="19" t="s">
        <v>206</v>
      </c>
      <c r="X19" s="19">
        <v>4272000</v>
      </c>
      <c r="Y19" s="19" t="s">
        <v>205</v>
      </c>
      <c r="Z19" s="9" t="s">
        <v>23</v>
      </c>
    </row>
    <row r="20" spans="1:26" ht="138" customHeight="1" x14ac:dyDescent="0.2">
      <c r="A20" s="2" t="s">
        <v>208</v>
      </c>
      <c r="B20" s="6" t="s">
        <v>173</v>
      </c>
      <c r="C20" s="18" t="s">
        <v>62</v>
      </c>
      <c r="D20" s="3" t="s">
        <v>209</v>
      </c>
      <c r="E20" s="4" t="s">
        <v>210</v>
      </c>
      <c r="F20" s="20">
        <v>24728000</v>
      </c>
      <c r="G20" s="23">
        <v>0</v>
      </c>
      <c r="H20" s="23">
        <v>0</v>
      </c>
      <c r="I20" s="23">
        <v>24728000</v>
      </c>
      <c r="J20" s="23">
        <v>0</v>
      </c>
      <c r="K20" s="23">
        <v>0</v>
      </c>
      <c r="L20" s="23">
        <v>0</v>
      </c>
      <c r="M20" s="23">
        <v>0</v>
      </c>
      <c r="N20" s="23">
        <f t="shared" si="6"/>
        <v>24728000</v>
      </c>
      <c r="O20" s="27">
        <v>44070</v>
      </c>
      <c r="P20" s="10">
        <v>44070</v>
      </c>
      <c r="Q20" s="10">
        <v>44530</v>
      </c>
      <c r="R20" s="8" t="s">
        <v>211</v>
      </c>
      <c r="S20" s="7" t="s">
        <v>22</v>
      </c>
      <c r="T20" s="19" t="s">
        <v>212</v>
      </c>
      <c r="U20" s="19">
        <v>800037649</v>
      </c>
      <c r="V20" s="9" t="s">
        <v>36</v>
      </c>
      <c r="W20" s="19" t="s">
        <v>213</v>
      </c>
      <c r="X20" s="19">
        <v>6249811</v>
      </c>
      <c r="Y20" s="19" t="s">
        <v>214</v>
      </c>
      <c r="Z20" s="9" t="s">
        <v>23</v>
      </c>
    </row>
    <row r="21" spans="1:26" ht="138" customHeight="1" x14ac:dyDescent="0.2">
      <c r="A21" s="2" t="s">
        <v>215</v>
      </c>
      <c r="B21" s="6" t="s">
        <v>65</v>
      </c>
      <c r="C21" s="18" t="s">
        <v>67</v>
      </c>
      <c r="D21" s="3" t="s">
        <v>216</v>
      </c>
      <c r="E21" s="4" t="s">
        <v>217</v>
      </c>
      <c r="F21" s="20">
        <v>178000000</v>
      </c>
      <c r="G21" s="23">
        <v>0</v>
      </c>
      <c r="H21" s="23">
        <v>0</v>
      </c>
      <c r="I21" s="23">
        <v>178000000</v>
      </c>
      <c r="J21" s="23">
        <v>0</v>
      </c>
      <c r="K21" s="23">
        <v>0</v>
      </c>
      <c r="L21" s="23">
        <v>0</v>
      </c>
      <c r="M21" s="23">
        <v>0</v>
      </c>
      <c r="N21" s="23">
        <f t="shared" si="6"/>
        <v>178000000</v>
      </c>
      <c r="O21" s="27">
        <v>44069</v>
      </c>
      <c r="P21" s="10">
        <v>44069</v>
      </c>
      <c r="Q21" s="10">
        <v>44530</v>
      </c>
      <c r="R21" s="8" t="s">
        <v>64</v>
      </c>
      <c r="S21" s="7" t="s">
        <v>39</v>
      </c>
      <c r="T21" s="19" t="s">
        <v>218</v>
      </c>
      <c r="U21" s="19">
        <v>860001942</v>
      </c>
      <c r="V21" s="9" t="s">
        <v>78</v>
      </c>
      <c r="W21" s="19" t="s">
        <v>220</v>
      </c>
      <c r="X21" s="19">
        <v>4142277</v>
      </c>
      <c r="Y21" s="19" t="s">
        <v>219</v>
      </c>
      <c r="Z21" s="9" t="s">
        <v>23</v>
      </c>
    </row>
    <row r="22" spans="1:26" ht="138" customHeight="1" x14ac:dyDescent="0.2">
      <c r="A22" s="2" t="s">
        <v>221</v>
      </c>
      <c r="B22" s="6" t="s">
        <v>65</v>
      </c>
      <c r="C22" s="18" t="s">
        <v>67</v>
      </c>
      <c r="D22" s="3" t="s">
        <v>222</v>
      </c>
      <c r="E22" s="4" t="s">
        <v>217</v>
      </c>
      <c r="F22" s="20">
        <v>12000000</v>
      </c>
      <c r="G22" s="23">
        <v>0</v>
      </c>
      <c r="H22" s="23">
        <v>0</v>
      </c>
      <c r="I22" s="23">
        <v>12000000</v>
      </c>
      <c r="J22" s="23">
        <v>0</v>
      </c>
      <c r="K22" s="23">
        <v>0</v>
      </c>
      <c r="L22" s="23">
        <v>0</v>
      </c>
      <c r="M22" s="23">
        <v>0</v>
      </c>
      <c r="N22" s="23">
        <f t="shared" si="6"/>
        <v>12000000</v>
      </c>
      <c r="O22" s="27">
        <v>44075</v>
      </c>
      <c r="P22" s="10">
        <v>44075</v>
      </c>
      <c r="Q22" s="10">
        <v>44530</v>
      </c>
      <c r="R22" s="8" t="s">
        <v>64</v>
      </c>
      <c r="S22" s="7" t="s">
        <v>39</v>
      </c>
      <c r="T22" s="19" t="s">
        <v>223</v>
      </c>
      <c r="U22" s="19">
        <v>860010268</v>
      </c>
      <c r="V22" s="9" t="s">
        <v>29</v>
      </c>
      <c r="W22" s="19" t="s">
        <v>225</v>
      </c>
      <c r="X22" s="19">
        <v>2189200</v>
      </c>
      <c r="Y22" s="19" t="s">
        <v>224</v>
      </c>
      <c r="Z22" s="9" t="s">
        <v>23</v>
      </c>
    </row>
    <row r="23" spans="1:26" ht="138" customHeight="1" x14ac:dyDescent="0.2">
      <c r="A23" s="2" t="s">
        <v>241</v>
      </c>
      <c r="B23" s="6" t="s">
        <v>173</v>
      </c>
      <c r="C23" s="18" t="s">
        <v>73</v>
      </c>
      <c r="D23" s="3" t="s">
        <v>98</v>
      </c>
      <c r="E23" s="4" t="s">
        <v>242</v>
      </c>
      <c r="F23" s="20">
        <v>5000000</v>
      </c>
      <c r="G23" s="23">
        <v>0</v>
      </c>
      <c r="H23" s="23">
        <v>0</v>
      </c>
      <c r="I23" s="23">
        <v>5000000</v>
      </c>
      <c r="J23" s="23">
        <v>0</v>
      </c>
      <c r="K23" s="23">
        <v>0</v>
      </c>
      <c r="L23" s="23">
        <v>0</v>
      </c>
      <c r="M23" s="23">
        <v>0</v>
      </c>
      <c r="N23" s="23">
        <f>SUM(I23:M23)</f>
        <v>5000000</v>
      </c>
      <c r="O23" s="27">
        <v>44105</v>
      </c>
      <c r="P23" s="10">
        <v>44105</v>
      </c>
      <c r="Q23" s="10">
        <v>44561</v>
      </c>
      <c r="R23" s="8" t="s">
        <v>177</v>
      </c>
      <c r="S23" s="7" t="s">
        <v>22</v>
      </c>
      <c r="T23" s="19" t="s">
        <v>99</v>
      </c>
      <c r="U23" s="19">
        <v>830004892</v>
      </c>
      <c r="V23" s="9" t="s">
        <v>66</v>
      </c>
      <c r="W23" s="19" t="s">
        <v>100</v>
      </c>
      <c r="X23" s="19">
        <v>7568787</v>
      </c>
      <c r="Y23" s="19" t="s">
        <v>101</v>
      </c>
      <c r="Z23" s="9" t="s">
        <v>23</v>
      </c>
    </row>
    <row r="24" spans="1:26" ht="138" customHeight="1" x14ac:dyDescent="0.2">
      <c r="A24" s="2" t="s">
        <v>232</v>
      </c>
      <c r="B24" s="6" t="s">
        <v>173</v>
      </c>
      <c r="C24" s="18" t="s">
        <v>87</v>
      </c>
      <c r="D24" s="3" t="s">
        <v>233</v>
      </c>
      <c r="E24" s="4" t="s">
        <v>234</v>
      </c>
      <c r="F24" s="20">
        <v>5000000</v>
      </c>
      <c r="G24" s="23">
        <v>0</v>
      </c>
      <c r="H24" s="23">
        <v>0</v>
      </c>
      <c r="I24" s="23">
        <v>5000000</v>
      </c>
      <c r="J24" s="23">
        <v>0</v>
      </c>
      <c r="K24" s="23">
        <v>0</v>
      </c>
      <c r="L24" s="23">
        <v>0</v>
      </c>
      <c r="M24" s="23">
        <v>0</v>
      </c>
      <c r="N24" s="23">
        <f t="shared" si="6"/>
        <v>5000000</v>
      </c>
      <c r="O24" s="27">
        <v>44097</v>
      </c>
      <c r="P24" s="10">
        <v>44097</v>
      </c>
      <c r="Q24" s="10">
        <v>44561</v>
      </c>
      <c r="R24" s="8" t="s">
        <v>162</v>
      </c>
      <c r="S24" s="7" t="s">
        <v>22</v>
      </c>
      <c r="T24" s="19" t="s">
        <v>235</v>
      </c>
      <c r="U24" s="19">
        <v>811001713</v>
      </c>
      <c r="V24" s="9" t="s">
        <v>29</v>
      </c>
      <c r="W24" s="19" t="s">
        <v>237</v>
      </c>
      <c r="X24" s="19">
        <v>2330808</v>
      </c>
      <c r="Y24" s="19" t="s">
        <v>236</v>
      </c>
      <c r="Z24" s="9" t="s">
        <v>23</v>
      </c>
    </row>
    <row r="25" spans="1:26" ht="138" customHeight="1" x14ac:dyDescent="0.2">
      <c r="A25" s="2" t="s">
        <v>251</v>
      </c>
      <c r="B25" s="6" t="s">
        <v>240</v>
      </c>
      <c r="C25" s="18" t="s">
        <v>158</v>
      </c>
      <c r="D25" s="3" t="s">
        <v>252</v>
      </c>
      <c r="E25" s="4" t="s">
        <v>253</v>
      </c>
      <c r="F25" s="20">
        <v>30000000</v>
      </c>
      <c r="G25" s="23">
        <v>15000000</v>
      </c>
      <c r="H25" s="23">
        <v>0</v>
      </c>
      <c r="I25" s="23">
        <v>30000000</v>
      </c>
      <c r="J25" s="23">
        <v>15000000</v>
      </c>
      <c r="K25" s="23">
        <v>0</v>
      </c>
      <c r="L25" s="23">
        <v>0</v>
      </c>
      <c r="M25" s="23">
        <v>0</v>
      </c>
      <c r="N25" s="23">
        <f t="shared" ref="N25" si="7">SUM(I25:M25)</f>
        <v>45000000</v>
      </c>
      <c r="O25" s="27">
        <v>44119</v>
      </c>
      <c r="P25" s="10">
        <v>44119</v>
      </c>
      <c r="Q25" s="10">
        <v>44530</v>
      </c>
      <c r="R25" s="8" t="s">
        <v>246</v>
      </c>
      <c r="S25" s="7" t="s">
        <v>22</v>
      </c>
      <c r="T25" s="19" t="s">
        <v>254</v>
      </c>
      <c r="U25" s="19">
        <v>800244270</v>
      </c>
      <c r="V25" s="19">
        <v>1</v>
      </c>
      <c r="W25" s="19" t="s">
        <v>255</v>
      </c>
      <c r="X25" s="19" t="s">
        <v>257</v>
      </c>
      <c r="Y25" s="19" t="s">
        <v>256</v>
      </c>
      <c r="Z25" s="9" t="s">
        <v>250</v>
      </c>
    </row>
    <row r="26" spans="1:26" ht="128.25" customHeight="1" x14ac:dyDescent="0.2">
      <c r="A26" s="2" t="s">
        <v>265</v>
      </c>
      <c r="B26" s="6" t="s">
        <v>240</v>
      </c>
      <c r="C26" s="18" t="s">
        <v>181</v>
      </c>
      <c r="D26" s="3" t="s">
        <v>104</v>
      </c>
      <c r="E26" s="4" t="s">
        <v>266</v>
      </c>
      <c r="F26" s="20">
        <v>15000000</v>
      </c>
      <c r="G26" s="25">
        <v>7500000</v>
      </c>
      <c r="H26" s="23">
        <v>0</v>
      </c>
      <c r="I26" s="23">
        <f>15000000+7500000</f>
        <v>22500000</v>
      </c>
      <c r="J26" s="23">
        <v>0</v>
      </c>
      <c r="K26" s="23">
        <v>0</v>
      </c>
      <c r="L26" s="23">
        <v>0</v>
      </c>
      <c r="M26" s="23">
        <v>0</v>
      </c>
      <c r="N26" s="23">
        <f t="shared" ref="N26" si="8">SUM(I26:M26)</f>
        <v>22500000</v>
      </c>
      <c r="O26" s="27">
        <v>44097</v>
      </c>
      <c r="P26" s="10">
        <v>44097</v>
      </c>
      <c r="Q26" s="10">
        <v>44530</v>
      </c>
      <c r="R26" s="8" t="s">
        <v>246</v>
      </c>
      <c r="S26" s="7" t="s">
        <v>22</v>
      </c>
      <c r="T26" s="19" t="s">
        <v>105</v>
      </c>
      <c r="U26" s="19">
        <v>900343346</v>
      </c>
      <c r="V26" s="19">
        <v>1</v>
      </c>
      <c r="W26" s="19" t="s">
        <v>106</v>
      </c>
      <c r="X26" s="19">
        <v>8125007</v>
      </c>
      <c r="Y26" s="19" t="s">
        <v>107</v>
      </c>
      <c r="Z26" s="9" t="s">
        <v>264</v>
      </c>
    </row>
    <row r="27" spans="1:26" ht="138" customHeight="1" x14ac:dyDescent="0.2">
      <c r="A27" s="2" t="s">
        <v>243</v>
      </c>
      <c r="B27" s="6" t="s">
        <v>173</v>
      </c>
      <c r="C27" s="18" t="s">
        <v>86</v>
      </c>
      <c r="D27" s="3" t="s">
        <v>244</v>
      </c>
      <c r="E27" s="4" t="s">
        <v>245</v>
      </c>
      <c r="F27" s="20">
        <v>25000000</v>
      </c>
      <c r="G27" s="23">
        <v>10000000</v>
      </c>
      <c r="H27" s="23">
        <v>0</v>
      </c>
      <c r="I27" s="23">
        <v>25000000</v>
      </c>
      <c r="J27" s="23">
        <v>10000000</v>
      </c>
      <c r="K27" s="23">
        <v>0</v>
      </c>
      <c r="L27" s="23">
        <v>0</v>
      </c>
      <c r="M27" s="23">
        <v>0</v>
      </c>
      <c r="N27" s="23">
        <f t="shared" ref="N27" si="9">SUM(I27:M27)</f>
        <v>35000000</v>
      </c>
      <c r="O27" s="27">
        <v>44103</v>
      </c>
      <c r="P27" s="10">
        <v>44110</v>
      </c>
      <c r="Q27" s="10">
        <v>44530</v>
      </c>
      <c r="R27" s="8" t="s">
        <v>246</v>
      </c>
      <c r="S27" s="7" t="s">
        <v>22</v>
      </c>
      <c r="T27" s="7" t="s">
        <v>247</v>
      </c>
      <c r="U27" s="19">
        <v>800250382</v>
      </c>
      <c r="V27" s="9" t="s">
        <v>66</v>
      </c>
      <c r="W27" s="7" t="s">
        <v>248</v>
      </c>
      <c r="X27" s="19">
        <v>7447300</v>
      </c>
      <c r="Y27" s="7" t="s">
        <v>249</v>
      </c>
      <c r="Z27" s="9" t="s">
        <v>23</v>
      </c>
    </row>
    <row r="28" spans="1:26" ht="138" customHeight="1" x14ac:dyDescent="0.2">
      <c r="A28" s="2" t="s">
        <v>280</v>
      </c>
      <c r="B28" s="6" t="s">
        <v>65</v>
      </c>
      <c r="C28" s="18" t="s">
        <v>89</v>
      </c>
      <c r="D28" s="3" t="s">
        <v>281</v>
      </c>
      <c r="E28" s="4" t="s">
        <v>282</v>
      </c>
      <c r="F28" s="20">
        <v>95000000</v>
      </c>
      <c r="G28" s="23">
        <v>0</v>
      </c>
      <c r="H28" s="23">
        <v>0</v>
      </c>
      <c r="I28" s="23">
        <v>95000000</v>
      </c>
      <c r="J28" s="23">
        <v>0</v>
      </c>
      <c r="K28" s="23">
        <v>0</v>
      </c>
      <c r="L28" s="23">
        <v>0</v>
      </c>
      <c r="M28" s="23">
        <v>0</v>
      </c>
      <c r="N28" s="23">
        <f t="shared" ref="N28" si="10">SUM(I28:M28)</f>
        <v>95000000</v>
      </c>
      <c r="O28" s="27">
        <v>44099</v>
      </c>
      <c r="P28" s="10">
        <v>44102</v>
      </c>
      <c r="Q28" s="10">
        <v>44530</v>
      </c>
      <c r="R28" s="8" t="s">
        <v>35</v>
      </c>
      <c r="S28" s="7" t="s">
        <v>27</v>
      </c>
      <c r="T28" s="19" t="s">
        <v>283</v>
      </c>
      <c r="U28" s="19">
        <v>811021765</v>
      </c>
      <c r="V28" s="19">
        <v>8</v>
      </c>
      <c r="W28" s="19" t="s">
        <v>284</v>
      </c>
      <c r="X28" s="19">
        <v>3204000</v>
      </c>
      <c r="Y28" s="19" t="s">
        <v>285</v>
      </c>
      <c r="Z28" s="9" t="s">
        <v>264</v>
      </c>
    </row>
    <row r="29" spans="1:26" ht="138" customHeight="1" x14ac:dyDescent="0.2">
      <c r="A29" s="2" t="s">
        <v>274</v>
      </c>
      <c r="B29" s="6" t="s">
        <v>95</v>
      </c>
      <c r="C29" s="18" t="s">
        <v>28</v>
      </c>
      <c r="D29" s="3" t="s">
        <v>275</v>
      </c>
      <c r="E29" s="4" t="s">
        <v>276</v>
      </c>
      <c r="F29" s="20">
        <v>113451908</v>
      </c>
      <c r="G29" s="23">
        <v>0</v>
      </c>
      <c r="H29" s="23">
        <v>0</v>
      </c>
      <c r="I29" s="23">
        <v>113451908</v>
      </c>
      <c r="J29" s="23">
        <v>530896751</v>
      </c>
      <c r="K29" s="23">
        <v>132360560</v>
      </c>
      <c r="L29" s="23">
        <v>0</v>
      </c>
      <c r="M29" s="23">
        <v>0</v>
      </c>
      <c r="N29" s="23">
        <f t="shared" ref="N29" si="11">SUM(I29:M29)</f>
        <v>776709219</v>
      </c>
      <c r="O29" s="27">
        <v>44118</v>
      </c>
      <c r="P29" s="10">
        <v>44119</v>
      </c>
      <c r="Q29" s="10">
        <v>44642</v>
      </c>
      <c r="R29" s="8" t="s">
        <v>270</v>
      </c>
      <c r="S29" s="7" t="s">
        <v>22</v>
      </c>
      <c r="T29" s="19" t="s">
        <v>277</v>
      </c>
      <c r="U29" s="19">
        <v>860026518</v>
      </c>
      <c r="V29" s="19">
        <v>6</v>
      </c>
      <c r="W29" s="19" t="s">
        <v>278</v>
      </c>
      <c r="X29" s="19">
        <v>3266200</v>
      </c>
      <c r="Y29" s="19" t="s">
        <v>279</v>
      </c>
      <c r="Z29" s="9" t="s">
        <v>23</v>
      </c>
    </row>
    <row r="30" spans="1:26" ht="138" customHeight="1" x14ac:dyDescent="0.2">
      <c r="A30" s="2" t="s">
        <v>267</v>
      </c>
      <c r="B30" s="6" t="s">
        <v>95</v>
      </c>
      <c r="C30" s="18" t="s">
        <v>28</v>
      </c>
      <c r="D30" s="3" t="s">
        <v>268</v>
      </c>
      <c r="E30" s="4" t="s">
        <v>269</v>
      </c>
      <c r="F30" s="20">
        <v>20344109</v>
      </c>
      <c r="G30" s="23">
        <v>0</v>
      </c>
      <c r="H30" s="23">
        <v>0</v>
      </c>
      <c r="I30" s="23">
        <v>20344109</v>
      </c>
      <c r="J30" s="23">
        <v>95200000</v>
      </c>
      <c r="K30" s="23">
        <v>23473973</v>
      </c>
      <c r="L30" s="23">
        <v>0</v>
      </c>
      <c r="M30" s="23">
        <v>0</v>
      </c>
      <c r="N30" s="23">
        <f t="shared" ref="N30" si="12">SUM(I30:M30)</f>
        <v>139018082</v>
      </c>
      <c r="O30" s="27">
        <v>44119</v>
      </c>
      <c r="P30" s="10">
        <v>44119</v>
      </c>
      <c r="Q30" s="10">
        <v>44642</v>
      </c>
      <c r="R30" s="8" t="s">
        <v>270</v>
      </c>
      <c r="S30" s="7" t="s">
        <v>22</v>
      </c>
      <c r="T30" s="19" t="s">
        <v>271</v>
      </c>
      <c r="U30" s="19">
        <v>860002400</v>
      </c>
      <c r="V30" s="19">
        <v>2</v>
      </c>
      <c r="W30" s="19" t="s">
        <v>272</v>
      </c>
      <c r="X30" s="19">
        <v>3485757</v>
      </c>
      <c r="Y30" s="19" t="s">
        <v>273</v>
      </c>
      <c r="Z30" s="9" t="s">
        <v>23</v>
      </c>
    </row>
    <row r="31" spans="1:26" ht="138" customHeight="1" x14ac:dyDescent="0.2">
      <c r="A31" s="2" t="s">
        <v>258</v>
      </c>
      <c r="B31" s="6" t="s">
        <v>240</v>
      </c>
      <c r="C31" s="18" t="s">
        <v>193</v>
      </c>
      <c r="D31" s="3" t="s">
        <v>259</v>
      </c>
      <c r="E31" s="4" t="s">
        <v>260</v>
      </c>
      <c r="F31" s="20" t="s">
        <v>24</v>
      </c>
      <c r="G31" s="23">
        <v>0</v>
      </c>
      <c r="H31" s="23">
        <v>0</v>
      </c>
      <c r="I31" s="23" t="s">
        <v>24</v>
      </c>
      <c r="J31" s="23">
        <v>0</v>
      </c>
      <c r="K31" s="23">
        <v>0</v>
      </c>
      <c r="L31" s="23">
        <v>0</v>
      </c>
      <c r="M31" s="23">
        <v>0</v>
      </c>
      <c r="N31" s="23">
        <f t="shared" ref="N31" si="13">SUM(I31:M31)</f>
        <v>0</v>
      </c>
      <c r="O31" s="27">
        <v>44125</v>
      </c>
      <c r="P31" s="10">
        <v>44125</v>
      </c>
      <c r="Q31" s="10">
        <v>44561</v>
      </c>
      <c r="R31" s="8" t="s">
        <v>61</v>
      </c>
      <c r="S31" s="7" t="s">
        <v>22</v>
      </c>
      <c r="T31" s="19" t="s">
        <v>261</v>
      </c>
      <c r="U31" s="19">
        <v>900312827</v>
      </c>
      <c r="V31" s="19">
        <v>8</v>
      </c>
      <c r="W31" s="19" t="s">
        <v>262</v>
      </c>
      <c r="X31" s="19">
        <v>3114453940</v>
      </c>
      <c r="Y31" s="19" t="s">
        <v>263</v>
      </c>
      <c r="Z31" s="9" t="s">
        <v>23</v>
      </c>
    </row>
    <row r="32" spans="1:26" ht="86.25" customHeight="1" x14ac:dyDescent="0.2">
      <c r="A32" s="2" t="s">
        <v>286</v>
      </c>
      <c r="B32" s="6" t="s">
        <v>133</v>
      </c>
      <c r="C32" s="18" t="s">
        <v>93</v>
      </c>
      <c r="D32" s="3" t="s">
        <v>287</v>
      </c>
      <c r="E32" s="4" t="s">
        <v>288</v>
      </c>
      <c r="F32" s="20">
        <v>30000000</v>
      </c>
      <c r="G32" s="23">
        <v>0</v>
      </c>
      <c r="H32" s="23">
        <v>0</v>
      </c>
      <c r="I32" s="23">
        <v>30000000</v>
      </c>
      <c r="J32" s="23">
        <v>185400000</v>
      </c>
      <c r="K32" s="23">
        <v>111394500</v>
      </c>
      <c r="L32" s="23">
        <v>0</v>
      </c>
      <c r="M32" s="23">
        <v>0</v>
      </c>
      <c r="N32" s="23">
        <f t="shared" ref="N32:N33" si="14">SUM(I32:M32)</f>
        <v>326794500</v>
      </c>
      <c r="O32" s="27">
        <v>44134</v>
      </c>
      <c r="P32" s="10">
        <v>44134</v>
      </c>
      <c r="Q32" s="10">
        <v>44773</v>
      </c>
      <c r="R32" s="8" t="s">
        <v>289</v>
      </c>
      <c r="S32" s="7" t="s">
        <v>27</v>
      </c>
      <c r="T32" s="19" t="s">
        <v>290</v>
      </c>
      <c r="U32" s="19">
        <v>900326680</v>
      </c>
      <c r="V32" s="19">
        <v>3</v>
      </c>
      <c r="W32" s="19" t="s">
        <v>291</v>
      </c>
      <c r="X32" s="19">
        <v>6143704</v>
      </c>
      <c r="Y32" s="19" t="s">
        <v>292</v>
      </c>
      <c r="Z32" s="9" t="s">
        <v>23</v>
      </c>
    </row>
    <row r="33" spans="1:26" ht="86.25" customHeight="1" x14ac:dyDescent="0.2">
      <c r="A33" s="2" t="s">
        <v>302</v>
      </c>
      <c r="B33" s="6" t="s">
        <v>240</v>
      </c>
      <c r="C33" s="18" t="s">
        <v>150</v>
      </c>
      <c r="D33" s="3" t="s">
        <v>303</v>
      </c>
      <c r="E33" s="4" t="s">
        <v>304</v>
      </c>
      <c r="F33" s="20">
        <v>20000000</v>
      </c>
      <c r="G33" s="23">
        <v>10000000</v>
      </c>
      <c r="H33" s="23">
        <v>0</v>
      </c>
      <c r="I33" s="23">
        <v>20000000</v>
      </c>
      <c r="J33" s="23">
        <v>0</v>
      </c>
      <c r="K33" s="23">
        <v>0</v>
      </c>
      <c r="L33" s="23">
        <v>0</v>
      </c>
      <c r="M33" s="23">
        <v>0</v>
      </c>
      <c r="N33" s="23">
        <f t="shared" si="14"/>
        <v>20000000</v>
      </c>
      <c r="O33" s="27">
        <v>44134</v>
      </c>
      <c r="P33" s="10">
        <v>44134</v>
      </c>
      <c r="Q33" s="10">
        <v>44530</v>
      </c>
      <c r="R33" s="8" t="s">
        <v>49</v>
      </c>
      <c r="S33" s="7" t="s">
        <v>27</v>
      </c>
      <c r="T33" s="19" t="s">
        <v>293</v>
      </c>
      <c r="U33" s="19">
        <v>52056976</v>
      </c>
      <c r="V33" s="19">
        <v>3</v>
      </c>
      <c r="W33" s="19" t="s">
        <v>294</v>
      </c>
      <c r="X33" s="19">
        <v>6793498</v>
      </c>
      <c r="Y33" s="19" t="s">
        <v>295</v>
      </c>
      <c r="Z33" s="9" t="s">
        <v>23</v>
      </c>
    </row>
    <row r="34" spans="1:26" ht="86.25" customHeight="1" x14ac:dyDescent="0.2">
      <c r="A34" s="2" t="s">
        <v>296</v>
      </c>
      <c r="B34" s="6" t="s">
        <v>240</v>
      </c>
      <c r="C34" s="18" t="s">
        <v>207</v>
      </c>
      <c r="D34" s="3" t="s">
        <v>297</v>
      </c>
      <c r="E34" s="4" t="s">
        <v>298</v>
      </c>
      <c r="F34" s="20">
        <v>10250000</v>
      </c>
      <c r="G34" s="23">
        <v>0</v>
      </c>
      <c r="H34" s="23">
        <v>0</v>
      </c>
      <c r="I34" s="23">
        <v>10250000</v>
      </c>
      <c r="J34" s="23">
        <v>0</v>
      </c>
      <c r="K34" s="23">
        <v>0</v>
      </c>
      <c r="L34" s="23">
        <v>0</v>
      </c>
      <c r="M34" s="23">
        <v>0</v>
      </c>
      <c r="N34" s="23">
        <f t="shared" ref="N34" si="15">SUM(I34:M34)</f>
        <v>10250000</v>
      </c>
      <c r="O34" s="27">
        <v>44134</v>
      </c>
      <c r="P34" s="10">
        <v>44134</v>
      </c>
      <c r="Q34" s="10">
        <v>44530</v>
      </c>
      <c r="R34" s="8" t="s">
        <v>49</v>
      </c>
      <c r="S34" s="7" t="s">
        <v>27</v>
      </c>
      <c r="T34" s="19" t="s">
        <v>299</v>
      </c>
      <c r="U34" s="19">
        <v>802017441</v>
      </c>
      <c r="V34" s="19">
        <v>9</v>
      </c>
      <c r="W34" s="19" t="s">
        <v>300</v>
      </c>
      <c r="X34" s="19">
        <v>3168340577</v>
      </c>
      <c r="Y34" s="19" t="s">
        <v>301</v>
      </c>
      <c r="Z34" s="9" t="s">
        <v>77</v>
      </c>
    </row>
    <row r="35" spans="1:26" ht="117" customHeight="1" x14ac:dyDescent="0.2">
      <c r="A35" s="2" t="s">
        <v>311</v>
      </c>
      <c r="B35" s="6" t="s">
        <v>173</v>
      </c>
      <c r="C35" s="18" t="s">
        <v>103</v>
      </c>
      <c r="D35" s="3" t="s">
        <v>312</v>
      </c>
      <c r="E35" s="4" t="s">
        <v>313</v>
      </c>
      <c r="F35" s="20">
        <v>7000000</v>
      </c>
      <c r="G35" s="23">
        <v>3000000</v>
      </c>
      <c r="H35" s="23">
        <v>0</v>
      </c>
      <c r="I35" s="23">
        <v>7000000</v>
      </c>
      <c r="J35" s="23">
        <v>3000000</v>
      </c>
      <c r="K35" s="23">
        <v>0</v>
      </c>
      <c r="L35" s="23">
        <v>0</v>
      </c>
      <c r="M35" s="23">
        <v>0</v>
      </c>
      <c r="N35" s="23">
        <f t="shared" ref="N35" si="16">SUM(I35:M35)</f>
        <v>10000000</v>
      </c>
      <c r="O35" s="27">
        <v>44145</v>
      </c>
      <c r="P35" s="10">
        <v>44145</v>
      </c>
      <c r="Q35" s="10">
        <v>44561</v>
      </c>
      <c r="R35" s="8" t="s">
        <v>177</v>
      </c>
      <c r="S35" s="7" t="s">
        <v>22</v>
      </c>
      <c r="T35" s="19" t="s">
        <v>247</v>
      </c>
      <c r="U35" s="19">
        <v>900412189</v>
      </c>
      <c r="V35" s="19">
        <v>6</v>
      </c>
      <c r="W35" s="19" t="s">
        <v>248</v>
      </c>
      <c r="X35" s="19">
        <v>7447300</v>
      </c>
      <c r="Y35" s="19" t="s">
        <v>314</v>
      </c>
      <c r="Z35" s="9" t="s">
        <v>23</v>
      </c>
    </row>
    <row r="36" spans="1:26" ht="117" customHeight="1" x14ac:dyDescent="0.2">
      <c r="A36" s="2" t="s">
        <v>305</v>
      </c>
      <c r="B36" s="6" t="s">
        <v>95</v>
      </c>
      <c r="C36" s="18" t="s">
        <v>26</v>
      </c>
      <c r="D36" s="3" t="s">
        <v>306</v>
      </c>
      <c r="E36" s="4" t="s">
        <v>307</v>
      </c>
      <c r="F36" s="20">
        <v>945000000</v>
      </c>
      <c r="G36" s="23">
        <v>600000000</v>
      </c>
      <c r="H36" s="23">
        <v>0</v>
      </c>
      <c r="I36" s="23">
        <f>945000000+600000000</f>
        <v>1545000000</v>
      </c>
      <c r="J36" s="23">
        <v>14760000000</v>
      </c>
      <c r="K36" s="23">
        <v>8868300000</v>
      </c>
      <c r="L36" s="23">
        <v>0</v>
      </c>
      <c r="M36" s="23">
        <v>0</v>
      </c>
      <c r="N36" s="23">
        <f t="shared" ref="N36" si="17">SUM(I36:M36)</f>
        <v>25173300000</v>
      </c>
      <c r="O36" s="27">
        <v>44146</v>
      </c>
      <c r="P36" s="10">
        <v>44146</v>
      </c>
      <c r="Q36" s="10">
        <v>44773</v>
      </c>
      <c r="R36" s="8" t="s">
        <v>324</v>
      </c>
      <c r="S36" s="7" t="s">
        <v>27</v>
      </c>
      <c r="T36" s="19" t="s">
        <v>308</v>
      </c>
      <c r="U36" s="19">
        <v>900509055</v>
      </c>
      <c r="V36" s="19">
        <v>6</v>
      </c>
      <c r="W36" s="19" t="s">
        <v>309</v>
      </c>
      <c r="X36" s="19">
        <v>7046446</v>
      </c>
      <c r="Y36" s="19" t="s">
        <v>310</v>
      </c>
      <c r="Z36" s="9" t="s">
        <v>23</v>
      </c>
    </row>
    <row r="37" spans="1:26" ht="117" customHeight="1" x14ac:dyDescent="0.2">
      <c r="A37" s="2" t="s">
        <v>315</v>
      </c>
      <c r="B37" s="6" t="s">
        <v>240</v>
      </c>
      <c r="C37" s="18" t="s">
        <v>194</v>
      </c>
      <c r="D37" s="3" t="s">
        <v>318</v>
      </c>
      <c r="E37" s="4" t="s">
        <v>316</v>
      </c>
      <c r="F37" s="20">
        <v>45000000</v>
      </c>
      <c r="G37" s="23">
        <v>0</v>
      </c>
      <c r="H37" s="23">
        <v>0</v>
      </c>
      <c r="I37" s="23">
        <v>45000000</v>
      </c>
      <c r="J37" s="23">
        <v>0</v>
      </c>
      <c r="K37" s="23">
        <v>0</v>
      </c>
      <c r="L37" s="23">
        <v>0</v>
      </c>
      <c r="M37" s="23">
        <v>0</v>
      </c>
      <c r="N37" s="23">
        <f t="shared" ref="N37" si="18">SUM(I37:M37)</f>
        <v>45000000</v>
      </c>
      <c r="O37" s="27">
        <v>44148</v>
      </c>
      <c r="P37" s="10">
        <v>44148</v>
      </c>
      <c r="Q37" s="10">
        <v>44530</v>
      </c>
      <c r="R37" s="8" t="s">
        <v>317</v>
      </c>
      <c r="S37" s="7" t="s">
        <v>27</v>
      </c>
      <c r="T37" s="19" t="s">
        <v>319</v>
      </c>
      <c r="U37" s="19">
        <v>900819170</v>
      </c>
      <c r="V37" s="19">
        <v>5</v>
      </c>
      <c r="W37" s="19" t="s">
        <v>320</v>
      </c>
      <c r="X37" s="19">
        <v>7562962</v>
      </c>
      <c r="Y37" s="19" t="s">
        <v>321</v>
      </c>
      <c r="Z37" s="9" t="s">
        <v>23</v>
      </c>
    </row>
    <row r="38" spans="1:26" ht="117" customHeight="1" x14ac:dyDescent="0.2">
      <c r="A38" s="2" t="s">
        <v>322</v>
      </c>
      <c r="B38" s="6" t="s">
        <v>148</v>
      </c>
      <c r="C38" s="18" t="s">
        <v>103</v>
      </c>
      <c r="D38" s="3" t="s">
        <v>104</v>
      </c>
      <c r="E38" s="4" t="s">
        <v>323</v>
      </c>
      <c r="F38" s="20">
        <v>70000000</v>
      </c>
      <c r="G38" s="23">
        <v>0</v>
      </c>
      <c r="H38" s="23">
        <v>0</v>
      </c>
      <c r="I38" s="23">
        <v>70000000</v>
      </c>
      <c r="J38" s="23">
        <v>0</v>
      </c>
      <c r="K38" s="23">
        <v>0</v>
      </c>
      <c r="L38" s="23">
        <v>0</v>
      </c>
      <c r="M38" s="23">
        <v>0</v>
      </c>
      <c r="N38" s="23">
        <f t="shared" ref="N38" si="19">SUM(I38:M38)</f>
        <v>70000000</v>
      </c>
      <c r="O38" s="27">
        <v>44180</v>
      </c>
      <c r="P38" s="10">
        <v>44181</v>
      </c>
      <c r="Q38" s="10">
        <v>44530</v>
      </c>
      <c r="R38" s="8" t="s">
        <v>246</v>
      </c>
      <c r="S38" s="7" t="s">
        <v>22</v>
      </c>
      <c r="T38" s="19" t="s">
        <v>105</v>
      </c>
      <c r="U38" s="19">
        <v>900343346</v>
      </c>
      <c r="V38" s="19">
        <v>1</v>
      </c>
      <c r="W38" s="19" t="s">
        <v>106</v>
      </c>
      <c r="X38" s="19">
        <v>8125007</v>
      </c>
      <c r="Y38" s="19" t="s">
        <v>107</v>
      </c>
      <c r="Z38" s="9" t="s">
        <v>23</v>
      </c>
    </row>
    <row r="39" spans="1:26" ht="117" customHeight="1" x14ac:dyDescent="0.2">
      <c r="A39" s="2" t="s">
        <v>336</v>
      </c>
      <c r="B39" s="6" t="s">
        <v>95</v>
      </c>
      <c r="C39" s="18" t="s">
        <v>33</v>
      </c>
      <c r="D39" s="4" t="s">
        <v>104</v>
      </c>
      <c r="E39" s="4" t="s">
        <v>337</v>
      </c>
      <c r="F39" s="20">
        <v>28303259</v>
      </c>
      <c r="G39" s="23">
        <v>573990082</v>
      </c>
      <c r="H39" s="23">
        <v>0</v>
      </c>
      <c r="I39" s="23">
        <v>28303259</v>
      </c>
      <c r="J39" s="23">
        <f>699656550+573990082</f>
        <v>1273646632</v>
      </c>
      <c r="K39" s="23">
        <v>420020356</v>
      </c>
      <c r="L39" s="23">
        <v>0</v>
      </c>
      <c r="M39" s="23">
        <v>0</v>
      </c>
      <c r="N39" s="23">
        <f t="shared" ref="N39" si="20">SUM(I39:M39)</f>
        <v>1721970247</v>
      </c>
      <c r="O39" s="27">
        <v>44188</v>
      </c>
      <c r="P39" s="10">
        <v>44194</v>
      </c>
      <c r="Q39" s="10">
        <v>44773</v>
      </c>
      <c r="R39" s="8" t="s">
        <v>338</v>
      </c>
      <c r="S39" s="7" t="s">
        <v>39</v>
      </c>
      <c r="T39" s="19" t="s">
        <v>90</v>
      </c>
      <c r="U39" s="19">
        <v>860040094</v>
      </c>
      <c r="V39" s="19">
        <v>3</v>
      </c>
      <c r="W39" s="19" t="s">
        <v>91</v>
      </c>
      <c r="X39" s="19">
        <v>3607000</v>
      </c>
      <c r="Y39" s="19" t="s">
        <v>92</v>
      </c>
      <c r="Z39" s="9" t="s">
        <v>23</v>
      </c>
    </row>
    <row r="40" spans="1:26" ht="117" customHeight="1" x14ac:dyDescent="0.2">
      <c r="A40" s="2" t="s">
        <v>326</v>
      </c>
      <c r="B40" s="6" t="s">
        <v>95</v>
      </c>
      <c r="C40" s="18" t="s">
        <v>34</v>
      </c>
      <c r="D40" s="3" t="s">
        <v>182</v>
      </c>
      <c r="E40" s="4" t="s">
        <v>327</v>
      </c>
      <c r="F40" s="20">
        <v>16000000</v>
      </c>
      <c r="G40" s="23">
        <v>0</v>
      </c>
      <c r="H40" s="23">
        <v>0</v>
      </c>
      <c r="I40" s="23">
        <v>16000000</v>
      </c>
      <c r="J40" s="23">
        <v>575700000</v>
      </c>
      <c r="K40" s="23">
        <v>345899750</v>
      </c>
      <c r="L40" s="23">
        <v>0</v>
      </c>
      <c r="M40" s="23">
        <v>0</v>
      </c>
      <c r="N40" s="23">
        <f t="shared" ref="N40" si="21">SUM(I40:M40)</f>
        <v>937599750</v>
      </c>
      <c r="O40" s="27">
        <v>44189</v>
      </c>
      <c r="P40" s="10">
        <v>44196</v>
      </c>
      <c r="Q40" s="10">
        <v>44773</v>
      </c>
      <c r="R40" s="8" t="s">
        <v>64</v>
      </c>
      <c r="S40" s="7" t="s">
        <v>39</v>
      </c>
      <c r="T40" s="19" t="s">
        <v>183</v>
      </c>
      <c r="U40" s="19">
        <v>860066633</v>
      </c>
      <c r="V40" s="19">
        <v>6</v>
      </c>
      <c r="W40" s="19" t="s">
        <v>184</v>
      </c>
      <c r="X40" s="19">
        <v>6488080</v>
      </c>
      <c r="Y40" s="19" t="s">
        <v>185</v>
      </c>
      <c r="Z40" s="9" t="s">
        <v>23</v>
      </c>
    </row>
    <row r="41" spans="1:26" ht="117" customHeight="1" x14ac:dyDescent="0.2">
      <c r="A41" s="2" t="s">
        <v>328</v>
      </c>
      <c r="B41" s="6" t="s">
        <v>95</v>
      </c>
      <c r="C41" s="18" t="s">
        <v>34</v>
      </c>
      <c r="D41" s="3" t="s">
        <v>222</v>
      </c>
      <c r="E41" s="4" t="s">
        <v>329</v>
      </c>
      <c r="F41" s="20">
        <v>2766667</v>
      </c>
      <c r="G41" s="23">
        <v>0</v>
      </c>
      <c r="H41" s="23">
        <v>0</v>
      </c>
      <c r="I41" s="23">
        <v>2766667</v>
      </c>
      <c r="J41" s="23">
        <v>99600000</v>
      </c>
      <c r="K41" s="23">
        <v>59843000</v>
      </c>
      <c r="L41" s="23">
        <v>0</v>
      </c>
      <c r="M41" s="23">
        <v>0</v>
      </c>
      <c r="N41" s="23">
        <f t="shared" ref="N41" si="22">SUM(I41:M41)</f>
        <v>162209667</v>
      </c>
      <c r="O41" s="27">
        <v>44193</v>
      </c>
      <c r="P41" s="10">
        <v>44195</v>
      </c>
      <c r="Q41" s="10">
        <v>44773</v>
      </c>
      <c r="R41" s="8" t="s">
        <v>64</v>
      </c>
      <c r="S41" s="7" t="s">
        <v>39</v>
      </c>
      <c r="T41" s="19" t="s">
        <v>183</v>
      </c>
      <c r="U41" s="19">
        <v>860066633</v>
      </c>
      <c r="V41" s="19">
        <v>6</v>
      </c>
      <c r="W41" s="19" t="s">
        <v>184</v>
      </c>
      <c r="X41" s="19">
        <v>6488080</v>
      </c>
      <c r="Y41" s="19" t="s">
        <v>185</v>
      </c>
      <c r="Z41" s="9" t="s">
        <v>23</v>
      </c>
    </row>
    <row r="42" spans="1:26" ht="117" customHeight="1" x14ac:dyDescent="0.2">
      <c r="A42" s="2" t="s">
        <v>330</v>
      </c>
      <c r="B42" s="6" t="s">
        <v>95</v>
      </c>
      <c r="C42" s="18" t="s">
        <v>38</v>
      </c>
      <c r="D42" s="3" t="s">
        <v>331</v>
      </c>
      <c r="E42" s="4" t="s">
        <v>332</v>
      </c>
      <c r="F42" s="20">
        <v>26666667</v>
      </c>
      <c r="G42" s="23">
        <v>0</v>
      </c>
      <c r="H42" s="23">
        <v>0</v>
      </c>
      <c r="I42" s="23">
        <v>26666667</v>
      </c>
      <c r="J42" s="23">
        <v>1200000000</v>
      </c>
      <c r="K42" s="23">
        <v>721000000</v>
      </c>
      <c r="L42" s="23">
        <v>0</v>
      </c>
      <c r="M42" s="23">
        <v>0</v>
      </c>
      <c r="N42" s="23">
        <f t="shared" ref="N42" si="23">SUM(I42:M42)</f>
        <v>1947666667</v>
      </c>
      <c r="O42" s="27">
        <v>44194</v>
      </c>
      <c r="P42" s="10">
        <v>44194</v>
      </c>
      <c r="Q42" s="10">
        <v>44773</v>
      </c>
      <c r="R42" s="8" t="s">
        <v>64</v>
      </c>
      <c r="S42" s="7" t="s">
        <v>39</v>
      </c>
      <c r="T42" s="19" t="s">
        <v>333</v>
      </c>
      <c r="U42" s="19">
        <v>860527377</v>
      </c>
      <c r="V42" s="19">
        <v>4</v>
      </c>
      <c r="W42" s="19" t="s">
        <v>334</v>
      </c>
      <c r="X42" s="19">
        <v>3902029</v>
      </c>
      <c r="Y42" s="19" t="s">
        <v>335</v>
      </c>
      <c r="Z42" s="9" t="s">
        <v>23</v>
      </c>
    </row>
  </sheetData>
  <autoFilter ref="A2:Z42"/>
  <mergeCells count="9">
    <mergeCell ref="F1:N1"/>
    <mergeCell ref="T1:Z1"/>
    <mergeCell ref="S1:S2"/>
    <mergeCell ref="P1:Q1"/>
    <mergeCell ref="A1:A2"/>
    <mergeCell ref="D1:D2"/>
    <mergeCell ref="E1:E2"/>
    <mergeCell ref="B1:B2"/>
    <mergeCell ref="C1:C2"/>
  </mergeCells>
  <hyperlinks>
    <hyperlink ref="Y11" r:id="rId1"/>
  </hyperlinks>
  <pageMargins left="0.7" right="0.7" top="0.75" bottom="0.75" header="0.3" footer="0.3"/>
  <pageSetup orientation="portrait" verticalDpi="1200" r:id="rId2"/>
  <drawing r:id="rId3"/>
  <legacyDrawing r:id="rId4"/>
  <controls>
    <mc:AlternateContent xmlns:mc="http://schemas.openxmlformats.org/markup-compatibility/2006">
      <mc:Choice Requires="x14">
        <control shapeId="1142" r:id="rId5" name="Control 118">
          <controlPr defaultSize="0" r:id="rId6">
            <anchor moveWithCells="1">
              <from>
                <xdr:col>17</xdr:col>
                <xdr:colOff>0</xdr:colOff>
                <xdr:row>42</xdr:row>
                <xdr:rowOff>0</xdr:rowOff>
              </from>
              <to>
                <xdr:col>17</xdr:col>
                <xdr:colOff>219075</xdr:colOff>
                <xdr:row>43</xdr:row>
                <xdr:rowOff>66675</xdr:rowOff>
              </to>
            </anchor>
          </controlPr>
        </control>
      </mc:Choice>
      <mc:Fallback>
        <control shapeId="1142" r:id="rId5" name="Control 118"/>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Diana Pardo</cp:lastModifiedBy>
  <dcterms:created xsi:type="dcterms:W3CDTF">2019-01-18T16:11:10Z</dcterms:created>
  <dcterms:modified xsi:type="dcterms:W3CDTF">2021-11-04T13:20:08Z</dcterms:modified>
</cp:coreProperties>
</file>