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Y LIQUIDACION\VIGENCIA 2020\INFORMES PRESENTADOS\INFORME COMUNICACIONES\"/>
    </mc:Choice>
  </mc:AlternateContent>
  <bookViews>
    <workbookView xWindow="-120" yWindow="-120" windowWidth="20730" windowHeight="11160"/>
  </bookViews>
  <sheets>
    <sheet name="Hoja1" sheetId="1" r:id="rId1"/>
  </sheets>
  <definedNames>
    <definedName name="_xlnm._FilterDatabase" localSheetId="0" hidden="1">Hoja1!$A$2:$U$225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3" i="1" l="1"/>
  <c r="L168" i="1" l="1"/>
  <c r="Q168" i="1" l="1"/>
  <c r="Q224" i="1" l="1"/>
  <c r="Q219" i="1" l="1"/>
  <c r="Q222" i="1"/>
  <c r="Q221" i="1"/>
  <c r="Q220" i="1"/>
  <c r="Q223" i="1"/>
  <c r="Q225" i="1"/>
  <c r="Q218" i="1"/>
  <c r="Q217" i="1" l="1"/>
  <c r="Q204" i="1" l="1"/>
  <c r="Q189" i="1"/>
  <c r="Q191" i="1"/>
  <c r="Q201" i="1"/>
  <c r="Q211" i="1"/>
  <c r="Q212" i="1"/>
  <c r="Q216" i="1"/>
  <c r="L96" i="1" l="1"/>
  <c r="L39" i="1"/>
  <c r="Q200" i="1" l="1"/>
  <c r="Q188" i="1" l="1"/>
  <c r="Q187" i="1"/>
  <c r="Q193" i="1"/>
  <c r="Q194" i="1"/>
  <c r="Q215" i="1"/>
  <c r="Q179" i="1" l="1"/>
  <c r="Q197" i="1"/>
  <c r="Q209" i="1"/>
  <c r="Q214" i="1"/>
  <c r="Q213" i="1"/>
  <c r="Q208" i="1" l="1"/>
  <c r="Q205" i="1"/>
  <c r="Q202" i="1" l="1"/>
  <c r="Q192" i="1"/>
  <c r="Q196" i="1"/>
  <c r="Q210" i="1"/>
  <c r="Q206" i="1" l="1"/>
  <c r="Q198" i="1"/>
  <c r="Q207" i="1" l="1"/>
  <c r="Q190" i="1"/>
  <c r="Q176" i="1"/>
  <c r="Q195" i="1" l="1"/>
  <c r="Q203" i="1" l="1"/>
  <c r="Q182" i="1" l="1"/>
  <c r="Q177" i="1" l="1"/>
  <c r="Q199" i="1"/>
  <c r="Q184" i="1" l="1"/>
  <c r="L45" i="1" l="1"/>
  <c r="L128" i="1"/>
  <c r="L112" i="1"/>
  <c r="L106" i="1"/>
  <c r="L11" i="1" l="1"/>
  <c r="L73" i="1"/>
  <c r="L13" i="1"/>
  <c r="L20" i="1"/>
  <c r="Q185" i="1" l="1"/>
  <c r="Q186" i="1"/>
  <c r="Q180" i="1"/>
  <c r="Q183" i="1" l="1"/>
  <c r="Q141" i="1" l="1"/>
  <c r="Q181" i="1" l="1"/>
  <c r="Q163" i="1" l="1"/>
  <c r="Q162" i="1"/>
  <c r="Q167" i="1"/>
  <c r="Q175" i="1" l="1"/>
  <c r="Q121" i="1" l="1"/>
  <c r="Q178" i="1" l="1"/>
  <c r="Q173" i="1" l="1"/>
  <c r="Q172" i="1"/>
  <c r="Q174" i="1" l="1"/>
  <c r="Q171" i="1"/>
  <c r="Q165" i="1" l="1"/>
  <c r="Q160" i="1" l="1"/>
  <c r="Q164" i="1" l="1"/>
  <c r="Q166" i="1" l="1"/>
  <c r="Q170" i="1"/>
  <c r="Q161" i="1" l="1"/>
  <c r="Q169" i="1"/>
  <c r="L70" i="1" l="1"/>
  <c r="Q157" i="1" l="1"/>
  <c r="Q159" i="1"/>
  <c r="Q153" i="1" l="1"/>
  <c r="Q142" i="1" l="1"/>
  <c r="Q155" i="1" l="1"/>
  <c r="Q150" i="1"/>
  <c r="Q149" i="1"/>
  <c r="Q151" i="1"/>
  <c r="Q148" i="1"/>
  <c r="Q154" i="1" l="1"/>
  <c r="Q158" i="1" l="1"/>
  <c r="Q156" i="1" l="1"/>
  <c r="Q144" i="1" l="1"/>
  <c r="Q147" i="1"/>
  <c r="Q140" i="1" l="1"/>
  <c r="Q152" i="1" l="1"/>
  <c r="Q143" i="1" l="1"/>
  <c r="Q146" i="1" l="1"/>
  <c r="Q139" i="1"/>
  <c r="Q133" i="1" l="1"/>
  <c r="Q137" i="1" l="1"/>
  <c r="Q135" i="1"/>
  <c r="Q132" i="1" l="1"/>
  <c r="Q134" i="1"/>
  <c r="Q138" i="1"/>
  <c r="Q136" i="1" l="1"/>
  <c r="Q145" i="1" l="1"/>
  <c r="Q106" i="1" l="1"/>
  <c r="Q131" i="1" l="1"/>
  <c r="Q130" i="1" l="1"/>
  <c r="Q129" i="1"/>
  <c r="Q128" i="1"/>
  <c r="Q127" i="1"/>
  <c r="Q126" i="1" l="1"/>
  <c r="Q125" i="1" l="1"/>
  <c r="Q124" i="1" l="1"/>
  <c r="Q123" i="1" l="1"/>
  <c r="Q122" i="1"/>
  <c r="Q116" i="1" l="1"/>
  <c r="Q120" i="1" l="1"/>
  <c r="Q118" i="1" l="1"/>
  <c r="Q117" i="1" l="1"/>
  <c r="Q115" i="1"/>
  <c r="Q119" i="1"/>
  <c r="Q114" i="1"/>
  <c r="Q100" i="1" l="1"/>
  <c r="Q112" i="1"/>
  <c r="Q113" i="1"/>
  <c r="Q107" i="1" l="1"/>
  <c r="Q110" i="1" l="1"/>
  <c r="Q99" i="1"/>
  <c r="Q98" i="1"/>
  <c r="Q111" i="1" l="1"/>
  <c r="Q108" i="1"/>
  <c r="Q109" i="1"/>
  <c r="Q93" i="1" l="1"/>
  <c r="Q105" i="1" l="1"/>
  <c r="Q60" i="1" l="1"/>
  <c r="Q104" i="1"/>
  <c r="Q95" i="1" l="1"/>
  <c r="Q94" i="1" l="1"/>
  <c r="Q97" i="1"/>
  <c r="Q83" i="1"/>
  <c r="Q88" i="1"/>
  <c r="Q76" i="1" l="1"/>
  <c r="Q103" i="1" l="1"/>
  <c r="Q102" i="1" l="1"/>
  <c r="Q92" i="1" l="1"/>
  <c r="Q71" i="1" l="1"/>
  <c r="Q85" i="1" l="1"/>
  <c r="Q87" i="1" l="1"/>
  <c r="Q89" i="1"/>
  <c r="Q96" i="1" l="1"/>
  <c r="Q101" i="1" l="1"/>
  <c r="Q90" i="1" l="1"/>
  <c r="Q91" i="1"/>
  <c r="Q86" i="1"/>
  <c r="Q84" i="1" l="1"/>
  <c r="Q81" i="1"/>
  <c r="Q82" i="1"/>
  <c r="Q80" i="1" l="1"/>
  <c r="Q78" i="1"/>
  <c r="Q70" i="1" l="1"/>
  <c r="Q69" i="1"/>
  <c r="Q54" i="1"/>
  <c r="Q56" i="1"/>
  <c r="Q53" i="1"/>
  <c r="Q52" i="1"/>
  <c r="Q55" i="1"/>
  <c r="Q51" i="1"/>
  <c r="Q64" i="1" l="1"/>
  <c r="Q65" i="1"/>
  <c r="Q74" i="1" l="1"/>
  <c r="Q73" i="1"/>
  <c r="Q45" i="1"/>
  <c r="Q77" i="1" l="1"/>
  <c r="Q75" i="1"/>
  <c r="Q63" i="1"/>
  <c r="Q66" i="1"/>
  <c r="Q79" i="1"/>
  <c r="Q72" i="1" l="1"/>
  <c r="Q68" i="1" l="1"/>
  <c r="Q67" i="1"/>
  <c r="Q62" i="1" l="1"/>
  <c r="Q61" i="1" l="1"/>
  <c r="Q59" i="1"/>
  <c r="Q48" i="1"/>
  <c r="Q47" i="1"/>
  <c r="Q44" i="1"/>
  <c r="Q58" i="1"/>
  <c r="Q50" i="1" l="1"/>
  <c r="Q57" i="1" l="1"/>
  <c r="Q49" i="1"/>
  <c r="Q46" i="1"/>
  <c r="Q43" i="1" l="1"/>
  <c r="Q42" i="1"/>
  <c r="Q38" i="1"/>
  <c r="Q39" i="1"/>
  <c r="Q37" i="1"/>
  <c r="Q34" i="1" l="1"/>
  <c r="Q32" i="1"/>
  <c r="Q30" i="1"/>
  <c r="Q29" i="1"/>
  <c r="Q28" i="1"/>
  <c r="Q26" i="1" l="1"/>
  <c r="Q41" i="1" l="1"/>
  <c r="Q40" i="1"/>
  <c r="Q25" i="1" l="1"/>
  <c r="Q24" i="1" l="1"/>
  <c r="Q31" i="1" l="1"/>
  <c r="Q33" i="1" l="1"/>
  <c r="Q36" i="1" l="1"/>
  <c r="Q35" i="1" l="1"/>
  <c r="Q27" i="1" l="1"/>
  <c r="Q17" i="1" l="1"/>
  <c r="Q23" i="1" l="1"/>
  <c r="Q18" i="1" l="1"/>
  <c r="Q20" i="1" l="1"/>
  <c r="Q21" i="1"/>
  <c r="Q22" i="1" l="1"/>
  <c r="Q19" i="1" l="1"/>
  <c r="Q16" i="1" l="1"/>
  <c r="Q15" i="1" l="1"/>
  <c r="Q4" i="1" l="1"/>
  <c r="Q5" i="1"/>
  <c r="Q6" i="1"/>
  <c r="Q7" i="1"/>
  <c r="Q8" i="1"/>
  <c r="Q9" i="1"/>
  <c r="Q10" i="1"/>
  <c r="Q11" i="1"/>
  <c r="Q12" i="1"/>
  <c r="Q13" i="1"/>
  <c r="Q14" i="1"/>
  <c r="Q3" i="1"/>
</calcChain>
</file>

<file path=xl/sharedStrings.xml><?xml version="1.0" encoding="utf-8"?>
<sst xmlns="http://schemas.openxmlformats.org/spreadsheetml/2006/main" count="2253" uniqueCount="1141">
  <si>
    <t>OBJETO</t>
  </si>
  <si>
    <t>VALOR  TOTAL DEL CONTRATO</t>
  </si>
  <si>
    <t>PLAZO DE EJECUCION</t>
  </si>
  <si>
    <t>SUPERVISOR</t>
  </si>
  <si>
    <t>TIPO DE CONTRATO</t>
  </si>
  <si>
    <t>VALOR INICIAL</t>
  </si>
  <si>
    <t>VALOR VIGENCIA 2020</t>
  </si>
  <si>
    <t>VALOR VIGENCIA 2021</t>
  </si>
  <si>
    <t>VALOR VIGENCIA 2022</t>
  </si>
  <si>
    <t>VALOR TOTAL</t>
  </si>
  <si>
    <t>FECHA DE FIRMA  CONTRATO INICIAL</t>
  </si>
  <si>
    <t>N° CONTRATO</t>
  </si>
  <si>
    <t>VALOR VIGENCIA 2023</t>
  </si>
  <si>
    <t xml:space="preserve">CONTRATISTA </t>
  </si>
  <si>
    <t>URL</t>
  </si>
  <si>
    <t xml:space="preserve">IDENTIFICACION DEL PROCESO EN SECOP II </t>
  </si>
  <si>
    <t>SUBDIRECCION A LA QUE PERTENECE</t>
  </si>
  <si>
    <t xml:space="preserve">PLAZO DE EJECUCION
</t>
  </si>
  <si>
    <t>VALOR VIGENCIA 2024</t>
  </si>
  <si>
    <t>N° PROCESO</t>
  </si>
  <si>
    <t>005-2020</t>
  </si>
  <si>
    <t>05-2020</t>
  </si>
  <si>
    <t>PRESTACION DE SERVICIOS PROFESIONALES</t>
  </si>
  <si>
    <t>SANDY BIBIANA SALAMANCA GARCIA</t>
  </si>
  <si>
    <t>PRESTACION DE SERVICIOS PROFESIONALES COMO MEDICO ESPECIALISTA EN MEDICINA  DEL TRABAJO O SALUD OCUPACIONAL</t>
  </si>
  <si>
    <t xml:space="preserve">DIANA MARCELA RODRIGUEZ </t>
  </si>
  <si>
    <t>SUBDIRECCION ADMINISTRATIVA</t>
  </si>
  <si>
    <t>CD-005-2020-HOMIL</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</si>
  <si>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</si>
  <si>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</si>
  <si>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</si>
  <si>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</si>
  <si>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N/A</t>
  </si>
  <si>
    <t>MARY RUTH FONSECA</t>
  </si>
  <si>
    <t>DIRECCION</t>
  </si>
  <si>
    <r>
      <t>CD-006-2020-HOMIL</t>
    </r>
    <r>
      <rPr>
        <sz val="9"/>
        <color theme="1"/>
        <rFont val="Arial"/>
        <family val="2"/>
      </rPr>
      <t xml:space="preserve"> </t>
    </r>
  </si>
  <si>
    <t>004-2020</t>
  </si>
  <si>
    <t>04-2020</t>
  </si>
  <si>
    <t>GABRIEL ARTURO FIGUEROA GUEVARA</t>
  </si>
  <si>
    <t>PRESTACION DE SERVICIOS PROFESIONALES  Y DE APOYO A LA GESTION DE UN (01) ABOGADA ESPECIALISTA PARA EL AREA DE GESTION CONTRATOS DEL HOSPITAL MILITAR CENTRAL</t>
  </si>
  <si>
    <t>CD-004-2020-HOMIL</t>
  </si>
  <si>
    <t>001-2020</t>
  </si>
  <si>
    <t>01-2020</t>
  </si>
  <si>
    <t>ANA MARIA CASTAÑEDA CARDOZO</t>
  </si>
  <si>
    <t>CD-001-2020-HOMIL</t>
  </si>
  <si>
    <t>002-2020</t>
  </si>
  <si>
    <t>03-2020</t>
  </si>
  <si>
    <t>MARINA NATHALY ROSALES PAREDES</t>
  </si>
  <si>
    <t>003-2020</t>
  </si>
  <si>
    <t>02-2020</t>
  </si>
  <si>
    <t>MARIA PAULA GOMEZ PINTO</t>
  </si>
  <si>
    <t>009-2020</t>
  </si>
  <si>
    <t>SUMINISTRO</t>
  </si>
  <si>
    <t>ARROW MEDICAL S.A.S</t>
  </si>
  <si>
    <t>MC-001-2020-HOMIL</t>
  </si>
  <si>
    <t>SUMINISTRO DE INSUMOS MEDICO-QUIRURGICOS (OXIGENADORES, HEMOCONCENTRADORES, CONECTORES, E INTERCAMBIADOR DE CALOR) PARA EL SERVICIO DE CARDIOVASCULAR DEL HOSPITAL MILITAR CENTRAL</t>
  </si>
  <si>
    <t>DOUGLAS ALDEMAR CACERES</t>
  </si>
  <si>
    <t>SUBDIRECCION MEDICA</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</si>
  <si>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</si>
  <si>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</si>
  <si>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</si>
  <si>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</si>
  <si>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MARTHA LIGIA CASTAÑO</t>
  </si>
  <si>
    <t>MODALIDAD DE SELECCIÓN</t>
  </si>
  <si>
    <t>MIGUEL ANGEL OBANDO CASTILLO</t>
  </si>
  <si>
    <t>010-2020</t>
  </si>
  <si>
    <t>ADQUISICION</t>
  </si>
  <si>
    <t>GESCOM LTDA</t>
  </si>
  <si>
    <t>ADQUISICION DE INSUMOS PARA EL CAJERO AUTOMATICO Y LA CAJA MANUAL DE TALANQUERAS DE INGRESO DEL PARQUEADERO PUBLICO DEL HOSPITAL MILITAR CENTRAL</t>
  </si>
  <si>
    <t>JOHN EDWIN VEGA SANTOS</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</si>
  <si>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</si>
  <si>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</si>
  <si>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</si>
  <si>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</si>
  <si>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</si>
  <si>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RUBEN DARIO DUQUE</t>
  </si>
  <si>
    <t>007-2020</t>
  </si>
  <si>
    <t>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</si>
  <si>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</si>
  <si>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</si>
  <si>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</si>
  <si>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</si>
  <si>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</si>
  <si>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</si>
  <si>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</si>
  <si>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</si>
  <si>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</si>
  <si>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</si>
  <si>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</si>
  <si>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</si>
  <si>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</si>
  <si>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</si>
  <si>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</si>
  <si>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</si>
  <si>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</si>
  <si>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</si>
  <si>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</si>
  <si>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</si>
  <si>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</si>
  <si>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</si>
  <si>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</si>
  <si>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</si>
  <si>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</si>
  <si>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MC-003-2020-HOMIL</t>
  </si>
  <si>
    <t>https://community.secop.gov.co/Public/Tendering/OpportunityDetail/Index?noticeUID=CO1.NTC.1062820&amp;isFromPublicArea=True&amp;isModal=true&amp;asPopupView=true</t>
  </si>
  <si>
    <t>014-2020</t>
  </si>
  <si>
    <t>CD-009-2020-HOMIL</t>
  </si>
  <si>
    <t>ESCUDERO GIRALDO &amp; ABOGADOS S.A.S</t>
  </si>
  <si>
    <t>PRESTACION DE SERVICIOS PROFESIONALES PARA LA DEFENSA JURIDICA EN DERECHO LABORAL Y ADMINISTRATIVO DEL HOSPITAL MILITAR CENTRAL</t>
  </si>
  <si>
    <t>017-2020</t>
  </si>
  <si>
    <t xml:space="preserve">PRESTACION DE SERVICIOS </t>
  </si>
  <si>
    <t>PENSEMOS S.A</t>
  </si>
  <si>
    <t>RENOVACION, ACTUALIZACION Y SOPORTE TECNICO DE SOFTWARE SUITE VISION EMPRESARIAL DEL HOSPITAL MILITAR CENTRAL</t>
  </si>
  <si>
    <t>CD-010-2020-HOMIL</t>
  </si>
  <si>
    <t>CLAUDIA ROCIO RAMIREZ QUESADA</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</si>
  <si>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</si>
  <si>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</si>
  <si>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</si>
  <si>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</si>
  <si>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</si>
  <si>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</si>
  <si>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LUIS ALBERTO RUIZ ROBLES</t>
  </si>
  <si>
    <t>019-2020</t>
  </si>
  <si>
    <t>PRESTACION DE SERVICIOS</t>
  </si>
  <si>
    <t>COLCAN</t>
  </si>
  <si>
    <t>PRESTACION DE SERVICIOS PARA REALIZAR PROCEDIMIENTOS DE PRUEBAS CONFIRMATORIAS DE LOS DONANTES DE SANGRE ATENDIDOS EN EL HOSPITAL MILITAR CENTRAL</t>
  </si>
  <si>
    <t>PAULA CORDON PAZMIÑO</t>
  </si>
  <si>
    <t>018-2020</t>
  </si>
  <si>
    <t>BIOMOLECULAR DIAGNOSTICA LTDA</t>
  </si>
  <si>
    <t>PRESTACION DE SERVICIOS DE EXAMENENS DE MICROSCOPIA ELECTRONICA EN BIOPSIAS PARA LA ATENCION DE LOS USUARIOS DEL HOSPITAL MILITAR CENTRAL</t>
  </si>
  <si>
    <t>YADIRA ASTRID VASQUEZ</t>
  </si>
  <si>
    <t>BIO-INSTRUMENTS S.A.S</t>
  </si>
  <si>
    <t>SUMINISTRO DE INSUMOS PARA EL FUNCIONAMIENTO DEL EQUIPO AUTMATIZADO DE MARCADORES DE CASSETTES HISTOLOGICOS</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</si>
  <si>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</si>
  <si>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</si>
  <si>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</si>
  <si>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</si>
  <si>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</si>
  <si>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</si>
  <si>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</si>
  <si>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</si>
  <si>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</si>
  <si>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 xml:space="preserve">MANTENIMIENTO </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</si>
  <si>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</si>
  <si>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</si>
  <si>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</si>
  <si>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015-2020</t>
  </si>
  <si>
    <t>SYAC S.A</t>
  </si>
  <si>
    <t>ACTUALIZACION Y SOPORTE PARA EL SISTEMA DE INFORMACION DINAMICA GENERAL HOSPITALARIA NET WEBSERVICES PARA ORACLE 12 C RELEASE 2</t>
  </si>
  <si>
    <t>FELIX ANTONIO PALACIOS</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</si>
  <si>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</si>
  <si>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</si>
  <si>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</si>
  <si>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</si>
  <si>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</si>
  <si>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</si>
  <si>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</si>
  <si>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JILBER PEÑA SARAY</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</si>
  <si>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</si>
  <si>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</si>
  <si>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</si>
  <si>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</si>
  <si>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</si>
  <si>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</si>
  <si>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</si>
  <si>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</si>
  <si>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</si>
  <si>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</si>
  <si>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</si>
  <si>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</si>
  <si>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</si>
  <si>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</si>
  <si>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</si>
  <si>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</si>
  <si>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029-2019</t>
  </si>
  <si>
    <t>027-2020</t>
  </si>
  <si>
    <t>LABORATORIOS ALCON DE COLOMBIA</t>
  </si>
  <si>
    <t>ADQUISICION DE LENTES INTRAOCULARES PLEGABLES PARA EL SERVICIO DE OFTALMOLOGIA DEL HOSPITAL MILITAR CENTRAL</t>
  </si>
  <si>
    <t>022-2020</t>
  </si>
  <si>
    <t>RP MEDICAS S.A</t>
  </si>
  <si>
    <t>SUMINISTRO DE INSUMOS MEDICO QUIRURGICOS PARA EL HOSPITAL MILITAR CENTRAL</t>
  </si>
  <si>
    <t xml:space="preserve">HANS GARCIA ARAQUE - DOUGLAS ALDEMAR CACERES </t>
  </si>
  <si>
    <t>023-2020</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</si>
  <si>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</si>
  <si>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</si>
  <si>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</si>
  <si>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</si>
  <si>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</si>
  <si>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</si>
  <si>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</si>
  <si>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</si>
  <si>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</si>
  <si>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COMPRAVENTA</t>
  </si>
  <si>
    <t>JF COMERCIO UNIVERSAL S.A.S</t>
  </si>
  <si>
    <t>ADQUISICION DE TAPABOCAS RESPIRADOR N95  CONTRA RIESGO BIOLOGICO PARA EL HOSPITAL MILITAR CENTRAL  SEGÚN URGENCIA MANIFIESTA DECRETADA SEGÚN RESOLUCION N° 178-2020</t>
  </si>
  <si>
    <t>039-2020</t>
  </si>
  <si>
    <t>024-2020</t>
  </si>
  <si>
    <t>W LORENZ S.A.S</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</si>
  <si>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</si>
  <si>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</si>
  <si>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</si>
  <si>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</si>
  <si>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</si>
  <si>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</si>
  <si>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</si>
  <si>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</si>
  <si>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</si>
  <si>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</si>
  <si>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</si>
  <si>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</si>
  <si>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032-2020</t>
  </si>
  <si>
    <t>Y YO S.A.S</t>
  </si>
  <si>
    <t>ADQUISICION DE DIADEMAS Y SUS ACCESORIOS PARA EL SERVICIO EN EL CALL CENTER DEL HOSPITAL MILITAR CENTRAL</t>
  </si>
  <si>
    <t>MIRIAM LUCIA AVILA GUZMAN</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</si>
  <si>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</si>
  <si>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</si>
  <si>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</si>
  <si>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</si>
  <si>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037-2020</t>
  </si>
  <si>
    <t>036-2020</t>
  </si>
  <si>
    <t>ARRENDAMIENTO</t>
  </si>
  <si>
    <t>TOP MEDICAL SYSTEM</t>
  </si>
  <si>
    <t>ARRENDAMIENTO DE UN EQUIPO DE RADIOLOGIA CONVENCIONAL QUE INCLUYA ADECUACION E INSTALACION, MANTENIMIENTO PREVENTIVO, CORRECTIVO Y SOPORTE TECNICO</t>
  </si>
  <si>
    <t>DAMIANA GREGORIA VERGEL</t>
  </si>
  <si>
    <t>ALKAMEDICA S.A.S</t>
  </si>
  <si>
    <t>NEILA ROBLES CARRILLO</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</si>
  <si>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</si>
  <si>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</si>
  <si>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</si>
  <si>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</si>
  <si>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NEILA ROBLES CARRILO</t>
  </si>
  <si>
    <t>041-2020</t>
  </si>
  <si>
    <t>MEQ TECNOLOGIA MEDICA S.A.S</t>
  </si>
  <si>
    <t>SUMINISTRO DE ELEMENTOS DE CURACION DESTINADOS A LA ATENCION DE PACIENTES DEL HOSPITAL MILITAR CENTRAL (LOTE 5 BRAZALETES PARA TOMA DE TENSION ARTERIAL)</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</si>
  <si>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</si>
  <si>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</si>
  <si>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</si>
  <si>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</si>
  <si>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</si>
  <si>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</si>
  <si>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</si>
  <si>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</si>
  <si>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</si>
  <si>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</si>
  <si>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</si>
  <si>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</si>
  <si>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</si>
  <si>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</si>
  <si>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</si>
  <si>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</si>
  <si>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</si>
  <si>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</si>
  <si>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</si>
  <si>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</si>
  <si>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</si>
  <si>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</si>
  <si>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</si>
  <si>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</si>
  <si>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</si>
  <si>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</si>
  <si>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</si>
  <si>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047-2020</t>
  </si>
  <si>
    <t>JULIAN ANDRES BARRETO  PLAZA</t>
  </si>
  <si>
    <t>PRESTACION DE SERVICIOS PROFESIONALES DE UN MEDICO ESPECIALISTA EN PATOLOGIA PARA EL HOSPITAL MILITAR CENTRAL</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</si>
  <si>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</si>
  <si>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</si>
  <si>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</si>
  <si>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</si>
  <si>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</si>
  <si>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</si>
  <si>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</si>
  <si>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</si>
  <si>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</si>
  <si>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</si>
  <si>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</si>
  <si>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</si>
  <si>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</si>
  <si>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</si>
  <si>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</si>
  <si>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</si>
  <si>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</si>
  <si>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046-2020</t>
  </si>
  <si>
    <t>IMPORTADORES Y EXPORTADORES SOLMAQ S.A.S</t>
  </si>
  <si>
    <t>057-2020</t>
  </si>
  <si>
    <t>MANTENIMIENTO Y CORRECTIVO QUE SEAN NECESARIOS CON LA INCLUSION DE REPUESTOS NUEVOS ORIGINALES NO REMANUFACTURADOS PARA LAS HERRAMIENTAS DEL TALLER DE PROTESIS  Y AMPUTADOS DEL EDIFICIO FE EN LA CAUSA</t>
  </si>
  <si>
    <t>059-2020</t>
  </si>
  <si>
    <t>URGENCIA MANIFIESTA</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</si>
  <si>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</si>
  <si>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</si>
  <si>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</si>
  <si>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</si>
  <si>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</si>
  <si>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064-2020</t>
  </si>
  <si>
    <t>LICITACION PUBLICA</t>
  </si>
  <si>
    <t>QUIRURGICOS LTDA</t>
  </si>
  <si>
    <t>065-2020</t>
  </si>
  <si>
    <t>ALEMKO MEDICAL S.A.S</t>
  </si>
  <si>
    <t>RICARDO SILVA</t>
  </si>
  <si>
    <t>066-2020</t>
  </si>
  <si>
    <t>BIOTRONITECH COLOMBIA</t>
  </si>
  <si>
    <t>WILLIAM QUIROGA MATAMOROS
WILLIAM ARBELAEZ</t>
  </si>
  <si>
    <t>ADQUISICIÓN DE INSTRUMENTAL QUIRÚRGICO PARA LA UNIDAD CLÍNICO QUIRÚRGICA DEL HOSPITAL MILITAR CENTRAL. LOTE 3 (SET PINZAS ARTROSCOPIA); LOTE 5 (URETERORRENOSCOPIO ADULTO); LOTE 6 (URETERORRENOSCOPIO PEDIATRICO); y LOTE 7 (UROLOGÍA ENDOSCOPIA)</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</si>
  <si>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</si>
  <si>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</si>
  <si>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</si>
  <si>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</si>
  <si>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</si>
  <si>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</si>
  <si>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</si>
  <si>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</si>
  <si>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PRESTACION DE SERViCIOS PROFESIONALES</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</si>
  <si>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</si>
  <si>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</si>
  <si>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</si>
  <si>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</si>
  <si>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</si>
  <si>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</si>
  <si>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</si>
  <si>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</si>
  <si>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</si>
  <si>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</si>
  <si>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</si>
  <si>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</si>
  <si>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</si>
  <si>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</si>
  <si>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</si>
  <si>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</si>
  <si>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</si>
  <si>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SUBASTA INVERSA</t>
  </si>
  <si>
    <t>SUMIMMAS S.A.S</t>
  </si>
  <si>
    <t>ADQUISICION DE LOS INSUMOS PARA LOS EQUIPOS DE  IMPRESIÓN DEL HOSPITAL MILITAR CENTRAL</t>
  </si>
  <si>
    <t>SANDRA MILENA OCAÑO REYES</t>
  </si>
  <si>
    <t>077-2020</t>
  </si>
  <si>
    <t>SUMINISTRO DE INSUMOS PARA PROCEDIMIENTOS DE RADIOLOGIA INTERVENCIONISTA, REALIZADOS EN EL SERVICIO DE IMÁGENES DIAGNOSTICAS DEL HOSPITAL MILITAR CENTRAL. LOTE 3</t>
  </si>
  <si>
    <t>061-2020</t>
  </si>
  <si>
    <t>REDNEET S.A.S</t>
  </si>
  <si>
    <t>ADQUISICION DE HERRAMIENTA DE CONTROL DE ACCESO A REDES PARA EL HOSPITAL MILITAR CENTRAL</t>
  </si>
  <si>
    <t>TERESA MORENO VIZCAINO</t>
  </si>
  <si>
    <t>073-2020</t>
  </si>
  <si>
    <t>G BARCO S.A</t>
  </si>
  <si>
    <t>INVERSIONES BLUCHER S.A.S</t>
  </si>
  <si>
    <t>SUMINISTRO DE MOBILIARIO PARA COMPLEMENTO DE HABITACIONES DEL HOSPITAL MILITAR CENTRAL</t>
  </si>
  <si>
    <t>PATRICIA ESTUPIÑAN</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</si>
  <si>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</si>
  <si>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</si>
  <si>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</si>
  <si>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</si>
  <si>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</si>
  <si>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</si>
  <si>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</si>
  <si>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</si>
  <si>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071-2020</t>
  </si>
  <si>
    <t>URGENCIA MANIFIESTA ADQUISICION DE EQUIPOS BIOMEDICOS VENTILADORES CONVENCIONALES A FIN DE DOTAR LAS AREAS DE EXPANSION QUE SE PROYECTAN PARA LA PANDEMIA COVID 19 RESOLUCION 232-2020</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</si>
  <si>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</si>
  <si>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</si>
  <si>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</si>
  <si>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</si>
  <si>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</si>
  <si>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</si>
  <si>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</si>
  <si>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</si>
  <si>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</si>
  <si>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</si>
  <si>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</si>
  <si>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</si>
  <si>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053-2020</t>
  </si>
  <si>
    <t>INVERSIONES PROMEDCO S.A.S</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</si>
  <si>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</si>
  <si>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</si>
  <si>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</si>
  <si>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</si>
  <si>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</si>
  <si>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054-2020</t>
  </si>
  <si>
    <t>052-2020</t>
  </si>
  <si>
    <t>IMPULMEDICO S.A.S</t>
  </si>
  <si>
    <t>ADQUISICION DE EQUIPO BIOMEDICO A FIN DE DOTAR LA SAREAS DE EXPANSION - DE ACUERDO AL ANEXO TECNICO DEL MISMO LOTES 4- SEGÚN URGENC9IA MANIFIESTA DECRETADA MEDIANTE RESOLUCION N° 181/2020</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</si>
  <si>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</si>
  <si>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</si>
  <si>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</si>
  <si>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</si>
  <si>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</si>
  <si>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076-2020</t>
  </si>
  <si>
    <t>ANDREC SURGICAL S.A</t>
  </si>
  <si>
    <t>SUMINISTRO DE INSUMOS Y DISPOSITIVOS MEDICOS PARA PROCEDIMIENTO DE CONSULTA Y QUIRURGICOS DEL SERVICIO DE OFTALMOLOGIA DEL HOSPITAL MILITAR CENTRAL</t>
  </si>
  <si>
    <t>078-2020</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</si>
  <si>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</si>
  <si>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</si>
  <si>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</si>
  <si>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</si>
  <si>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</si>
  <si>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</si>
  <si>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</si>
  <si>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</si>
  <si>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</si>
  <si>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</si>
  <si>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</si>
  <si>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</si>
  <si>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</si>
  <si>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</si>
  <si>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</si>
  <si>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</si>
  <si>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</si>
  <si>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</si>
  <si>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</si>
  <si>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</si>
  <si>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</si>
  <si>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</si>
  <si>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</si>
  <si>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</si>
  <si>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INTERVENTORIA</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</si>
  <si>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</si>
  <si>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</si>
  <si>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079-2020</t>
  </si>
  <si>
    <t>CONTROL Y GESTION AMBIENTAL S.A.S</t>
  </si>
  <si>
    <t>PRESTACION DE SERVICIO DE TOMA DE MIUESTRAS, TRANSPORTE, ANALISIS E INFORMES DE CALIDAD DEL AGUA POTABLE, PISCIONA DE HIDROTERAPIA, ALIMENTOS, AGUAS RESIDUALES, LODOS Y EMISIONES ATMOSFERICAS</t>
  </si>
  <si>
    <t>082-2020</t>
  </si>
  <si>
    <t>NUCLEOFARMA S.A.S</t>
  </si>
  <si>
    <t>SUMINISTRO DE RADIOFARMACOS VARIOS PARA REALIZAR ESTUDIOS, DIAGNOSTICOS Y TRATAMIENTOS DE ENFERMEDADES TIROIDEAS BENIGNAS Y MALIGNAS</t>
  </si>
  <si>
    <t>CAROLINA MORENO MALDONADO</t>
  </si>
  <si>
    <t>084-2020</t>
  </si>
  <si>
    <t>SUMINISTRO DE OCTEOTRIDE MARCADO CON TC99 PARA ESTUDIO DE TUMORES NEUROENDOCRINOS</t>
  </si>
  <si>
    <t>087-2020</t>
  </si>
  <si>
    <t>SOLUCIONES INTEGRALES DE OFICINA S.A.S</t>
  </si>
  <si>
    <t>ADQUISICION DE ELEMENTOS PARA COMPLEMENTO DE HABITACIONES DEL HOSPITAL MILITAR CENTRAL</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</si>
  <si>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</si>
  <si>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</si>
  <si>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</si>
  <si>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</si>
  <si>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</si>
  <si>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</si>
  <si>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</si>
  <si>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</si>
  <si>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094-2020</t>
  </si>
  <si>
    <t>BIOMERIUX COLOMBIA S.A.S</t>
  </si>
  <si>
    <t>SUMINISTRO DE REACTIVOS E INSUMOS PARA DIAGNOSTICO RAPIDO DE DIFERENTES ENFERMEDADES POR BIOLOGIA MOLECULAR (PCR)</t>
  </si>
  <si>
    <t>LAURA MILENA GUAVITA GALLO</t>
  </si>
  <si>
    <t>085-2020</t>
  </si>
  <si>
    <t>GRANADOS Y CONDECORACIONES S.A.S</t>
  </si>
  <si>
    <t>ADQUISICION DE MEDALLAS E INCENTIVOS PARA EL PERSONAL DEL HOSPITAL MILITAR CENTRAL</t>
  </si>
  <si>
    <t>083-2020</t>
  </si>
  <si>
    <t>COMCI S.A.S</t>
  </si>
  <si>
    <t>SUMINISTRO DE MATERIAL RADIOACTIVO PARA REALIZAR ESTUDIOS DIAGNOSTICOS (GAMAGRAFIAS DE LOS DOFERENTES ORGANOS Y SISTEMAS)</t>
  </si>
  <si>
    <t>069-2020</t>
  </si>
  <si>
    <t>UNION TEMPORAL MULTICATEKOM</t>
  </si>
  <si>
    <t>MANTENIMIENTO PREVENTIVO Y CORRECTIVO DE LOS SISTEMAS DE REDES, SISTEMA DE EXTRACCION Y CALDERAS CON INCLUSION DE OBRA PARA EL HOSPITAL MILITAR CENTRAL</t>
  </si>
  <si>
    <t>090-2020</t>
  </si>
  <si>
    <t>CENTRO CAR 19 LTDA</t>
  </si>
  <si>
    <t>MANTENIMIENTO PREVENTIVO Y CORRECTIVO INCLUYENDO REPUESTOS Y ACCESORIOS  ORIGINALES, NUEVOS NO REMANUFACTURADOS, PARA EL PARQUE AUTOMOTOR DEL HOSPITAL MILITAR CENTRAL</t>
  </si>
  <si>
    <t>JAIR JAVIER GARCIA POLO</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</si>
  <si>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</si>
  <si>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</si>
  <si>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</si>
  <si>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</si>
  <si>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</si>
  <si>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</si>
  <si>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</si>
  <si>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</si>
  <si>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</si>
  <si>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</si>
  <si>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</si>
  <si>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</si>
  <si>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</si>
  <si>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</si>
  <si>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</si>
  <si>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</si>
  <si>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</si>
  <si>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</si>
  <si>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</si>
  <si>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</si>
  <si>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</si>
  <si>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</si>
  <si>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</si>
  <si>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</si>
  <si>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</si>
  <si>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</si>
  <si>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</si>
  <si>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MC-033-2020-HOMIL</t>
  </si>
  <si>
    <t>https://community.secop.gov.co/Public/Tendering/OpportunityDetail/Index?noticeUID=CO1.NTC.1217310&amp;isFromPublicArea=True&amp;isModal=true&amp;asPopupVi</t>
  </si>
  <si>
    <t>101-2019</t>
  </si>
  <si>
    <t>THINK MANAGEMENT SOLUTIONS S.A.S</t>
  </si>
  <si>
    <t>ADQUISICION DE LICENCIAS ACROBAT CREATIVE COULD PARA EL HOSPITAL MILITAR CENTRAL</t>
  </si>
  <si>
    <t>ARIEL VALENCIA SANDOVAL</t>
  </si>
  <si>
    <t>074-2020</t>
  </si>
  <si>
    <t>FUNDACION CARDIOVASCULAR DE COLOMBIA</t>
  </si>
  <si>
    <t>SUMINISTRO DE ALOINJERTOS, BANCO E HUESOS PARA EL AREA DE ORTOPEDIA Y TRAUMATOLOGIA DEL HOSPITAL MILITAR CENTRAL</t>
  </si>
  <si>
    <t>JOSE IGNACIO SANCHEZ URBINA</t>
  </si>
  <si>
    <t>086-2020</t>
  </si>
  <si>
    <t>HOSPITECNICA LTDA</t>
  </si>
  <si>
    <t>SUMINISTRO DE PAPEL TERMICO PARA ELECTROCARDIOGRAFO, DESTINADOS A LA ATENCION DE PACIENTES DEL HOSPITAL MILITAR CENTRAL</t>
  </si>
  <si>
    <t>NEILA ROBLES CARRLLO</t>
  </si>
  <si>
    <t>081-2020</t>
  </si>
  <si>
    <t>PROASECAL S.A.S</t>
  </si>
  <si>
    <t>SUMINISTRO DE ESTUCHES PARA EL CONTROL DE CALIDAD EXTERNO PARA LAS AREAS DE INMUNOSEROLOGIA E INMUNOHEMATOLOGIA DEL BANCO DE SANGRE DEL HOSPITAL MILITAR CENTRAL</t>
  </si>
  <si>
    <t>GLORIA NEIRA SILVA</t>
  </si>
  <si>
    <t>095-2020</t>
  </si>
  <si>
    <t>EQUITRONIC S.A</t>
  </si>
  <si>
    <t>SUMINISTRO DE ELEMENTOS DE TERAPIA RESPIRATORIA, DESTINADOS A LA ATENCION DE PACIENTES DEL HOSPITAL MILITAR CENTRAL</t>
  </si>
  <si>
    <t>MARTHA LUCIA PINZON</t>
  </si>
  <si>
    <t>092-2020</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</si>
  <si>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</si>
  <si>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</si>
  <si>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</si>
  <si>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</si>
  <si>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</si>
  <si>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</si>
  <si>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</si>
  <si>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</si>
  <si>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</si>
  <si>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</si>
  <si>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</si>
  <si>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</si>
  <si>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</si>
  <si>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</si>
  <si>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</si>
  <si>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CD-026-2020-HOMIL-UM</t>
  </si>
  <si>
    <t>https://community.secop.gov.co/Public/Tendering/OpportunityDetail/Index?noticeUID=CO1.NTC.1240819&amp;isFromPublicArea=True&amp;isModal=true&amp;asPopupView=true</t>
  </si>
  <si>
    <t>102-2020</t>
  </si>
  <si>
    <t>LILIANA GOMEZ SANTOFIMIO</t>
  </si>
  <si>
    <t>058-2020</t>
  </si>
  <si>
    <t>FRANCISCO VARGAS</t>
  </si>
  <si>
    <t>PRESTACION DE SERVICIOS PROFESIONALES DE UN MEDICO ESPECIALISTA EN RADIOLOIA PARA EL HOSPITAL MILITAR CENTRAL</t>
  </si>
  <si>
    <t>ALVARO TAFUR</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</si>
  <si>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</si>
  <si>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</si>
  <si>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</si>
  <si>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</si>
  <si>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</si>
  <si>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</si>
  <si>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</si>
  <si>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091-2020</t>
  </si>
  <si>
    <t>MÍNIMA CUANTÍA</t>
  </si>
  <si>
    <t>TECNICA ELECTROMEDICA S.A.</t>
  </si>
  <si>
    <t>SUMINISTRO DE ELEMENTOS DE TERAPIA RESPIRATORIA, DESTINADOS A LA ATENCIÓN DE PACIENTES DEL HOSPITAL MILITAR CENTRAL</t>
  </si>
  <si>
    <t>109-2020</t>
  </si>
  <si>
    <t>SELECCIÓN ABREVIADA PARA LA PRESTACIÓN DE SERVICIOS  DE SALUD</t>
  </si>
  <si>
    <t>PRESTACION DE SERVICIOS DE SALUD</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</si>
  <si>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</si>
  <si>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</si>
  <si>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</si>
  <si>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</si>
  <si>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107-2020</t>
  </si>
  <si>
    <t>SA-024-2020-HOMIL</t>
  </si>
  <si>
    <t>BOSTON SCIENTIFIC COLOMBIA LTDA.</t>
  </si>
  <si>
    <t>SUMINISTRO DE URETEROSCOPIOS FLEXIBLES DESCARTABLES PARA EL SERVICIO DE UROLOGIA</t>
  </si>
  <si>
    <t>111-2020</t>
  </si>
  <si>
    <t>MC-081-2020-HOMIL</t>
  </si>
  <si>
    <t>NIL SAS</t>
  </si>
  <si>
    <t>SUMINISTRO DE TAPABOCAS RESPIRADORES CON FILTRO N 95 CONTRA RIESGO BIOLOGICO PARA EL HOSPITAL MILITAR CENTRAL</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</si>
  <si>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</si>
  <si>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</si>
  <si>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</si>
  <si>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</si>
  <si>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</si>
  <si>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JHON JAIRO JULIO JIMENEZ</t>
  </si>
  <si>
    <t>DISPAPELES S.A.S.</t>
  </si>
  <si>
    <t>110-2020</t>
  </si>
  <si>
    <t>MC-073-2020-HOMIL</t>
  </si>
  <si>
    <t>LIVANOVA COLOMBIA SAS</t>
  </si>
  <si>
    <t xml:space="preserve"> SUMINISTRO DE INSUMOS MÉDICO-QUIRÚRGICOS (OXIGENADORES, HEMOCONCENTRADORES, CONECTORES E INTERCAMBIADOR DE CALOR) PARA EL HOSPITAL MILITAR CENTRAL</t>
  </si>
  <si>
    <t>106-2020</t>
  </si>
  <si>
    <t>11-2020</t>
  </si>
  <si>
    <t>OBRA</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</si>
  <si>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</si>
  <si>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</si>
  <si>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</si>
  <si>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</si>
  <si>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</si>
  <si>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113-2020</t>
  </si>
  <si>
    <t>WORLD MEDICAL SAS</t>
  </si>
  <si>
    <t>INSUMOS PARA PROCEDIMIENTOS DE RADIOLOGIA INTERVENCIONISTA. (LOTE No 5)</t>
  </si>
  <si>
    <t>SUBDIRECCIÓN DE APOYO</t>
  </si>
  <si>
    <t>112-2020</t>
  </si>
  <si>
    <t>RP MEDICAS SA</t>
  </si>
  <si>
    <t>INSUMOS PARA PROCEDIMIENTOS DE RADIOLOGIA INTERVENCIONISTA. (LOTE No 1,2,3)</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</si>
  <si>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</si>
  <si>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</si>
  <si>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</si>
  <si>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</si>
  <si>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</si>
  <si>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114-2020</t>
  </si>
  <si>
    <t>MC-080-2020-HOMIL</t>
  </si>
  <si>
    <t>ADQUISICIÓN DE INSTRUMENTAL QUIRÚRGICO PARA EL SERVICIO DE CIRUGÍA CARDIO VASCULAR DEL HOSPITAL MILITAR CENTRAL (lote No 1)</t>
  </si>
  <si>
    <t>SUBDIRECCIÓN MÉDICA</t>
  </si>
  <si>
    <t>119-2020</t>
  </si>
  <si>
    <t>MC-085-2020-HOMIL</t>
  </si>
  <si>
    <t>ISOMEDIX TECHNOLOGY S.A.S.</t>
  </si>
  <si>
    <t>SUMINISTRO DE MATERIAL RADIACTIVO YODO 131 (I131) PARA DIAGNÓSTICO Y TRATAMIENTO DE ENFERMEDADES TIROIDEAS BENIGNAS Y MALIGNAS</t>
  </si>
  <si>
    <t>115-2020</t>
  </si>
  <si>
    <t>BBRAUN MEDCIAL SA</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</si>
  <si>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</si>
  <si>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</si>
  <si>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</si>
  <si>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</si>
  <si>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</si>
  <si>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</si>
  <si>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</si>
  <si>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</si>
  <si>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</si>
  <si>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</si>
  <si>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</si>
  <si>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</si>
  <si>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</si>
  <si>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</si>
  <si>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</si>
  <si>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</si>
  <si>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</si>
  <si>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</si>
  <si>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</si>
  <si>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</si>
  <si>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</si>
  <si>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SUMINISTRO DE MATERIAL RADIOACTIVO PARA REALIZAR ESTUDIOS ISGNOSTICOS CON LEUCOCITOS MARCADOS CON TC99M</t>
  </si>
  <si>
    <t>097-2020</t>
  </si>
  <si>
    <t>116-2020</t>
  </si>
  <si>
    <t>PROYECTOS INGENIERIA Y MANTENIMIENTO S.A.S</t>
  </si>
  <si>
    <t>LUIS AGUSTIN GARCIA CASTAÑEDA</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</si>
  <si>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</si>
  <si>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</si>
  <si>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</si>
  <si>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</si>
  <si>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</si>
  <si>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</si>
  <si>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</si>
  <si>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SUBDIRCCION MEDICA</t>
  </si>
  <si>
    <t>PLANEACION</t>
  </si>
  <si>
    <t>124-2020</t>
  </si>
  <si>
    <t>SOLIDARIA</t>
  </si>
  <si>
    <t>ADQUISICION DE LAS POLIZAS DE SEGURO OBLIGATORIO DE ACCIDENTES DE TRANSITO SOAT PARA EL PARQUE AUTOMOTOR DEL HOSPITAL MILITA CENTRAL</t>
  </si>
  <si>
    <t>JAIR GARCIA POLO</t>
  </si>
  <si>
    <t>125-2020</t>
  </si>
  <si>
    <t>ESCUELA NACIONAL DE RESCATE E.U</t>
  </si>
  <si>
    <t>ADQUISICION, INSTALACION, CERTIFICACION Y RECERTIFICACION DE LOS PUNTOS DE ANCLAJE PARA LAS EDIFICACIONES  DEL HOSPITAL MILITAR CENTRAL</t>
  </si>
  <si>
    <t>126-2020</t>
  </si>
  <si>
    <t>SUMINISTRO DE INSUMOS MEDICO - QUIRURGICOS PARA EL SERVICIO DE CIRUGIA VASCULAR DEL HOSPITAL MILITAR CENTRAL</t>
  </si>
  <si>
    <t>127-2020</t>
  </si>
  <si>
    <t>128-2020</t>
  </si>
  <si>
    <t>VJ CARDIOSISTEMAS S.A.S</t>
  </si>
  <si>
    <t>129-2020</t>
  </si>
  <si>
    <t>130-2020</t>
  </si>
  <si>
    <t>TWINS AND MARTIN COLOMBIA S.A.S</t>
  </si>
  <si>
    <t>131-2020</t>
  </si>
  <si>
    <t>CTP MEDIC S.A</t>
  </si>
  <si>
    <t>SUMINISTRO DE AGUJAS PARA BIOPSIA DE PROSTATA REQUERIDOS PARA ELL SERVICIO DE UROLOGIA DEL HOSPITAL MILITAR CENTRAL</t>
  </si>
  <si>
    <t>WILLIAM QUIROGA MATAMOROS</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</si>
  <si>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</si>
  <si>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</si>
  <si>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</si>
  <si>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</si>
  <si>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134-2020</t>
  </si>
  <si>
    <t>GRUPO LOS LAGOS S.A.S</t>
  </si>
  <si>
    <t xml:space="preserve">SUMINISTRO DE ELEMENTOS E INSUMOS DE LIMPIEZA PARA DIFERENTES AREAS DEL HOSPITAL MILITAR CENTRAL </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</si>
  <si>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</si>
  <si>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</si>
  <si>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</si>
  <si>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</si>
  <si>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</si>
  <si>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</si>
  <si>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</si>
  <si>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</si>
  <si>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</si>
  <si>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</si>
  <si>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</si>
  <si>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</si>
  <si>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</si>
  <si>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</si>
  <si>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</si>
  <si>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</si>
  <si>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</si>
  <si>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</si>
  <si>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</si>
  <si>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</si>
  <si>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</si>
  <si>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</si>
  <si>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</si>
  <si>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</si>
  <si>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</si>
  <si>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136-2020</t>
  </si>
  <si>
    <t>PROCIBERNETICA S.A</t>
  </si>
  <si>
    <t>ADQUISICION, INSTALACION Y CONFIGURACION DE TRES HSOT DE VIRTUALIZACION PARA DAR CONTINUIDAD AL ESQUEMA DE ALTA DISPONIBILIDAD DE LOS DATACENTER DEL HOSPITAL MILITAR CENTRAL</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</si>
  <si>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</si>
  <si>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</si>
  <si>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</si>
  <si>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</si>
  <si>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</si>
  <si>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</si>
  <si>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</si>
  <si>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JUAN CARLOS LUQUE SUAREZ</t>
  </si>
  <si>
    <t>132-2020</t>
  </si>
  <si>
    <t>INCOLMEDICA S.A.S.</t>
  </si>
  <si>
    <t>ADQUISICION DE INSUMOS PARA EL PARQUEADERO PUBLICO DEL HOSPITAL MILITAR CENTRAL</t>
  </si>
  <si>
    <t>JHON EDWIN VEGA SANTOS</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</si>
  <si>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</si>
  <si>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</si>
  <si>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</si>
  <si>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</si>
  <si>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</si>
  <si>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</si>
  <si>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</si>
  <si>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</si>
  <si>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</si>
  <si>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</si>
  <si>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</si>
  <si>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</si>
  <si>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</si>
  <si>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</si>
  <si>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</si>
  <si>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</si>
  <si>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</si>
  <si>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</si>
  <si>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139-2020</t>
  </si>
  <si>
    <t>OPTICA ALEMANA E Y H CHMIDT S.A</t>
  </si>
  <si>
    <t>SUMINISTRO DE LENTES Y MONTURAS Y LENTES DE CONTACTO PARA LOS FUNCIONARIOS DE PLANTA Y BENEFICIARIOS DEL HOSPITAL MILITAR CENTRAL</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</si>
  <si>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</si>
  <si>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</si>
  <si>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</si>
  <si>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</si>
  <si>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143-2020</t>
  </si>
  <si>
    <t>GRUPO EMPRESARIAL CREAR DE COLOMBIA S.A.S</t>
  </si>
  <si>
    <t>ADQUISICION, CONFIGURACION Y SOPORTE DEL SISTEMA DE CONTROL Y OPERACIÓN PARA EL SERVICIO DE IIMPRESION DEL HOSPITAL MILITAR CENTRAL</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</si>
  <si>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</si>
  <si>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</si>
  <si>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</si>
  <si>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</si>
  <si>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</si>
  <si>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</si>
  <si>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</si>
  <si>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</si>
  <si>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</si>
  <si>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</si>
  <si>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</si>
  <si>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</si>
  <si>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</si>
  <si>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</si>
  <si>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</si>
  <si>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</si>
  <si>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</si>
  <si>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</si>
  <si>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</si>
  <si>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</si>
  <si>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</si>
  <si>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</si>
  <si>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</si>
  <si>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</si>
  <si>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</si>
  <si>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</si>
  <si>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</si>
  <si>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</si>
  <si>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</si>
  <si>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</si>
  <si>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</si>
  <si>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</si>
  <si>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</si>
  <si>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</si>
  <si>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</si>
  <si>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154-2020</t>
  </si>
  <si>
    <t>CERTICAMARA</t>
  </si>
  <si>
    <t>ADQQUISICION DE CERTIFICADOS DIGITALES TOKEN PARA REALIZAR LOS REQUISITOS DE SIIF NACION II DEL HOSPTAL MILITAR CENTRAL</t>
  </si>
  <si>
    <t>MARTHA JANETH VARGAS</t>
  </si>
  <si>
    <t>148-2020</t>
  </si>
  <si>
    <t>LABTRONICS S.A.S</t>
  </si>
  <si>
    <t>SUMINISTRO DE INSUMOS Y REACTIVOS PARA REALIZAR TECNICAS INMUNOHISTOQUIMICA, ESTUDIOS DE CITOGENETICA CONVENCIONAL Y BIOLOGIA MOLECULAR Y PCR PARA ENFERMEDADES TUMORALES Y METABOLICAS (LOTES 1 Y 4)</t>
  </si>
  <si>
    <t>149-2020</t>
  </si>
  <si>
    <t>BIOCOL LTDA</t>
  </si>
  <si>
    <t>SUMINISTRO DE INSUMOS Y REACTIVOS PARA REALIZAR TECNICAS INMUNOHISTOQUIMICA, ESTUDIOS DE CITOGENETICA CONVENCIONAL Y BIOLOGIA MOLECULAR Y PCR PARA ENFERMEDADES TUMORALES Y METABOLICAS (LOTE 2)</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</si>
  <si>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</si>
  <si>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</si>
  <si>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</si>
  <si>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</si>
  <si>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</si>
  <si>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142-2020</t>
  </si>
  <si>
    <t xml:space="preserve">CMT </t>
  </si>
  <si>
    <t>MANTENIMIENTO CORRECTIVO INCLUYENDO SUMINISTRO E INSTALACION DE REPUESTOS ORIGINALES NUEVOS NO REMANUFACTURADOS DEL SISTEMA LLAMADO DE ENFERMERIA CON REFERENCIA LE-128 DESTINADO AL HOSPITAL MILITAR CENTRAL</t>
  </si>
  <si>
    <t>153-2020</t>
  </si>
  <si>
    <t>SUMISOF S.A.S</t>
  </si>
  <si>
    <t>SUMINISTRO DE BOLSAS PARAEL MANEJO DE CADAVEREES PARA EL AREA DE LA MORGUE DEL SERVICIO DE PATOLOGIA</t>
  </si>
  <si>
    <t>MARIA HELENA ASTORQUIZA CHAVEZ</t>
  </si>
  <si>
    <t>159-2020</t>
  </si>
  <si>
    <t>LM INSTRUMENTS S.A</t>
  </si>
  <si>
    <t>SUMINISTRO DE ELEMENTOS  DE CURACION (FILTRO ANTIBACTERIAL, INTERCAMBIADOR DE CALOR) DESTINADOS A LA ATENCION DE PACIENTES DEL HOSPITAL MILITAR CENTRAL</t>
  </si>
  <si>
    <t>157-2020</t>
  </si>
  <si>
    <t>DIIDACTICOS Y LLIROS DIDACLIBROS LTDA</t>
  </si>
  <si>
    <t>ADQUISICION DE AYUDAS DIDACTICAS PARA LA CAPACITACION DE ESTUDIANTES DE LA ESCUELA DE ENFERMERIA DEL HOSPITAL MILITAR CENTRAL</t>
  </si>
  <si>
    <t xml:space="preserve">JULIETA BARRERA CORONADO </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</si>
  <si>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</si>
  <si>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</si>
  <si>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</si>
  <si>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</si>
  <si>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</si>
  <si>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</si>
  <si>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</si>
  <si>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</si>
  <si>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</si>
  <si>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</si>
  <si>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</si>
  <si>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</si>
  <si>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</si>
  <si>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</si>
  <si>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</si>
  <si>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</si>
  <si>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</si>
  <si>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</si>
  <si>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</si>
  <si>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</si>
  <si>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</si>
  <si>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</si>
  <si>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</si>
  <si>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</si>
  <si>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</si>
  <si>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</si>
  <si>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</si>
  <si>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CARLOS ANDRES CORREDOR SILVA</t>
  </si>
  <si>
    <t>PRESTACION DE SERVICIOS PROFESIONALES DE UN MEDICO RADIOLOGO PARA EL HOSPITAL MILITAR CENTRAL</t>
  </si>
  <si>
    <t>170-2020</t>
  </si>
  <si>
    <t>JUAN MANUEL IVEROS CARREÑO</t>
  </si>
  <si>
    <t>PRESTACION DE SERVICIOS PROFESIONALES DE UN MEDICO ESPECIALISTA EN RADIOLOGIA CON EXPERIENCIA EN INTERVENCIONISMO GENERAL Y VASCULAR  PARA EL HOSPITAL MILITAR CENTRAL</t>
  </si>
  <si>
    <t>166-2020</t>
  </si>
  <si>
    <t>AMBICOL - SERVICES S.A.S</t>
  </si>
  <si>
    <t>SERVICIO DE LAVADO Y DESINFECCION DE TANQUES DE ALMACENAMIENTO DE AGUA POTABLE DEL HOSPITAL MILITAR CENTRAL CON ANALISIS FISICO - QUIMICO Y MICROBIOLOGICO</t>
  </si>
  <si>
    <t>164-2020</t>
  </si>
  <si>
    <t>BAYER S.A</t>
  </si>
  <si>
    <t>SUMINISTRO DE LOS MEDIOS DE CONTRASTE PARA LA REALIZACION DE PROCEDIMIENTOS DE RESONANCIA MAGNETICA, TOMOGRAFIA COMPUTARIZADA Y ESTUDIOS ESPECIALES ENTRE OTROS</t>
  </si>
  <si>
    <t>160-2020</t>
  </si>
  <si>
    <t>SUMINISTRO DE GAFAS DE PROTECCION BIOLOGICA PARA LOS TRABAJADORES ASISTENCIALES EXPUESTOS A RIESGO BIOLOGICO EN EL HOSPITAL MILITAR CENTRAL</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</si>
  <si>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</si>
  <si>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</si>
  <si>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</si>
  <si>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</si>
  <si>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</si>
  <si>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</si>
  <si>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</si>
  <si>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</si>
  <si>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</si>
  <si>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</si>
  <si>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</si>
  <si>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</si>
  <si>
    <t>165-2020</t>
  </si>
  <si>
    <t>INVERSIONES AJOVECO S.A</t>
  </si>
  <si>
    <t>172-2020</t>
  </si>
  <si>
    <t>SUMINISTRO DE INSUMOS MÉDICO-QUIRÚRGICOS (BLOQUEDORES PULMONARES, CUCHILLAS URETROTOMOS, SOPORES PARA AGUJAS Y CATETER DOBLE J PEDIATRICOS) REQUERIDOS PARA LA REALIZACIÓN DEL PROGRAMA QUIRÚRGICO EN SALAS DE CIRUGÍA DEL HOSPITAL MILITAR CENTRAL</t>
  </si>
  <si>
    <t>174-2020</t>
  </si>
  <si>
    <t>BIOTRONITECH COLOMBIA S.A</t>
  </si>
  <si>
    <t>140-2020</t>
  </si>
  <si>
    <t>171-2020</t>
  </si>
  <si>
    <t>FUNDACION CARDIOINFANTIL - INSTITUTO DE CARDIOLOGIA</t>
  </si>
  <si>
    <t>PRESTACION DE SERVICIOS DE SALUD PARA REALIZAR PROCEDIMIENTOS DE TRASPLANTE DE ORGANOS, PARA EL TRATAMIENTO INTEGRAL DE LOS USUARIOS DE LAS FUERZAS MILITARES</t>
  </si>
  <si>
    <t>CAROLINA GUARIN VILLABON</t>
  </si>
  <si>
    <t>173-2020</t>
  </si>
  <si>
    <t>AI BIOSEGURIDAD LTDA</t>
  </si>
  <si>
    <t>JEIMY KATHERIN MARTINEZ BAHAMON</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</si>
  <si>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</si>
  <si>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</si>
  <si>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</si>
  <si>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121-2020</t>
  </si>
  <si>
    <t>VYGON COLOMBIA S.A</t>
  </si>
  <si>
    <t>SUMINISTRO DE AGUJAS CON ALAS ADULTO Y PEDIATRICO DESTINADOS A LA ATENCION DE PACIENTES DEL HOSPITAL MILITAR CENTRAL</t>
  </si>
  <si>
    <t>175-2020</t>
  </si>
  <si>
    <t>TM MEDICAS S.A</t>
  </si>
  <si>
    <t>KAROLINA BLANCO FERREIRA</t>
  </si>
  <si>
    <t>167-2020</t>
  </si>
  <si>
    <t>GRUPO  TITANIUM S.A.S</t>
  </si>
  <si>
    <t>162-2020</t>
  </si>
  <si>
    <t>PRESTACION DE SERVICIOS PROFESIONALES ESPECIALIZADOS EN CIRUGIA CARDIOVASCULAR QUE NO SE REALICEN EN LA INSTITUCION</t>
  </si>
  <si>
    <t>LADYS IZQUIERDO BORRERO</t>
  </si>
  <si>
    <t>163-2020</t>
  </si>
  <si>
    <t>SEGURIDAD PERCOL LTDA</t>
  </si>
  <si>
    <t>MANTENIMIENTO PREVENTIVO Y CORRECTIVO INCLUYENDO REPUESTOS ORIGINALES NUEVOS NO REMANUFACTURADOS PARA LAS PUERTAS CORTAFUEGO DEL HOSPITAL MILITAR CENTRAL</t>
  </si>
  <si>
    <t>181-2020</t>
  </si>
  <si>
    <t>CIACOMEQ S.A.S</t>
  </si>
  <si>
    <t>SUMINISTRO DE ELEMENTOS E INSUMOS PARA EL LAVADO Y DESINFECCION DE PRENDAS HOSPITALARIAS EN EL HOSPITAL MILITAR CENTRAL</t>
  </si>
  <si>
    <t>141-2020</t>
  </si>
  <si>
    <t>PRESTACION DE SERVICIO</t>
  </si>
  <si>
    <t>I SECURE S.A.S</t>
  </si>
  <si>
    <t>SERVICIO DE DOSIMETRIA PERSONAL PARA EL SEGUIMIENTO DE LAS DOSIS RECIBIDAS POR LOS TRABAJADORES OCUPACIONALMENTE EXPUESTOS A RADIACIONES IONIZANTES</t>
  </si>
  <si>
    <t>183-2020</t>
  </si>
  <si>
    <t>MAURICIO ALVAREZ TENJO</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</si>
  <si>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</si>
  <si>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</si>
  <si>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</si>
  <si>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VICTOR ALFONSO BEJARANO CARDENAS</t>
  </si>
  <si>
    <t>186-2020</t>
  </si>
  <si>
    <t>INTEGRACION Y ADECUACION DE FUNCIONALIDADES PARA EL SISTEMA DE INFORMACION MISIONAL DEL HOSPITAL MILITAR CENTRAL</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</si>
  <si>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</si>
  <si>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</si>
  <si>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</si>
  <si>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</si>
  <si>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 xml:space="preserve">SELECCIÓN ABREVIADA DE MENOR CUANTIA </t>
  </si>
  <si>
    <t>MC-079-2020-HOMIL</t>
  </si>
  <si>
    <t>https://community.secop.gov.co/Public/Tendering/OpportunityDetail/Index?noticeUID=CO1.NTC.1298429&amp;isFromPublicArea=True&amp;isModal=true&amp;asPopupView=true</t>
  </si>
  <si>
    <t>MC-095-2020-HOMIL</t>
  </si>
  <si>
    <t>https://community.secop.gov.co/Public/Tendering/OpportunityDetail/Index?noticeUID=CO1.NTC.1336961&amp;isFromPublicArea=True&amp;isModal=true&amp;asPopupView=true</t>
  </si>
  <si>
    <t>MC-120-2020-HOMIL</t>
  </si>
  <si>
    <t>https://community.secop.gov.co/Public/Tendering/OpportunityDetail/Index?noticeUID=CO1.NTC.1381714&amp;isFromPublicArea=True&amp;isModal=true&amp;asPopupView=true</t>
  </si>
  <si>
    <t>MC-127-2020-HOMIL</t>
  </si>
  <si>
    <t>https://community.secop.gov.co/Public/Tendering/OpportunityDetail/Index?noticeUID=CO1.NTC.1391743&amp;isFromPublicArea=True&amp;isModal=true&amp;asPopupView=true</t>
  </si>
  <si>
    <t>MC-119-2020-HOMIL</t>
  </si>
  <si>
    <t>MC-132- 2020-HOMIL</t>
  </si>
  <si>
    <t>https://community.secop.gov.co/Public/Tendering/OpportunityDetail/Index?noticeUID=CO1.NTC.1399725&amp;isFromPublicArea=True&amp;isModal=true&amp;asPopupView=true</t>
  </si>
  <si>
    <t>https://community.secop.gov.co/Public/Tendering/OpportunityDetail/Index?noticeUID=CO1.NTC.1393046&amp;isFromPublicArea=True&amp;isModal=true&amp;asPopupView=true</t>
  </si>
  <si>
    <t>MC-140-2020-HOMIL</t>
  </si>
  <si>
    <t>https://community.secop.gov.co/Public/Tendering/OpportunityDetail/Index?noticeUID=CO1.NTC.1414819&amp;isFromPublicArea=True&amp;isModal=true&amp;asPopupView=true</t>
  </si>
  <si>
    <t>CD-045-2020-HOMIL</t>
  </si>
  <si>
    <t>https://community.secop.gov.co/Public/Tendering/OpportunityDetail/Index?noticeUID=CO1.NTC.1432310&amp;isFromPublicArea=True&amp;isModal=true&amp;asPopupView=true</t>
  </si>
  <si>
    <t>CD-046-2020-HOMIL</t>
  </si>
  <si>
    <t>https://community.secop.gov.co/Public/Tendering/OpportunityDetail/Index?noticeUID=CO1.NTC.1431916&amp;isFromPublicArea=True&amp;isModal=true&amp;asPopupView=true</t>
  </si>
  <si>
    <t>https://community.secop.gov.co/Public/Tendering/OpportunityDetail/Index?noticeUID=CO1.NTC.1325447&amp;isFromPublicArea=True&amp;isModal=true&amp;asPopupView=true</t>
  </si>
  <si>
    <t>SA-035-2020-HOMIL</t>
  </si>
  <si>
    <t>SA-016-2020-HOMIL</t>
  </si>
  <si>
    <t>https://community.secop.gov.co/Public/Tendering/OpportunityDetail/Index?noticeUID=CO1.NTC.1320061&amp;isFromPublicArea=True&amp;isModal=true&amp;asPopupView=true</t>
  </si>
  <si>
    <t>SAS-037-2020-HOMIL</t>
  </si>
  <si>
    <t>https://community.secop.gov.co/Public/Tendering/OpportunityDetail/Index?noticeUID=CO1.NTC.1330246&amp;isFromPublicArea=True&amp;isModal=true&amp;asPopupView=true</t>
  </si>
  <si>
    <t>184-2020</t>
  </si>
  <si>
    <t>SERVICIO DE SOPORTE Y MANTENIMIENTO PARA LA PÁGINA WEB WWW.HOSPITALMILITAR.GOV.CO E INTRANET CORPORATIVA DEL HOSPITAL MILITAR CENTRAL</t>
  </si>
  <si>
    <t>MARISOL RUBIANO CASAS</t>
  </si>
  <si>
    <t>199-2020</t>
  </si>
  <si>
    <t>ADQUISICION DE INSTRUMENTAL QUIRURGICO PARA EL SERVICIO DE GINECOLOGIA Y OBSTETRICIA DEL HOSPITAL MILITAR CENTRAL</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</si>
  <si>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</si>
  <si>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</si>
  <si>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</si>
  <si>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</si>
  <si>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</si>
  <si>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</si>
  <si>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</si>
  <si>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 xml:space="preserve">CARMEN TERESA ESQUIVIA PAJARO </t>
  </si>
  <si>
    <t>203-2020</t>
  </si>
  <si>
    <t>INDUSTRIAS LUVFRANK S.A.S</t>
  </si>
  <si>
    <t>ADQUISICIÓN DE PRODUCTOS DE ASEO Y LIMPIEZA PARA LOS VEHÍCULOS DEL PARQUE AUTOMOTOR DE PROPIEDAD DEL ESTABLECIMIENTO PUBLICO HOSPITAL MILITAR CENTRAL</t>
  </si>
  <si>
    <t>194-2020</t>
  </si>
  <si>
    <t>SUMINISTRO E INSTALACION DE SISTEMA DE CONTROL  DE AVES EN EDIFICIO PRINCIPAL, EDIFICIO FE EN LA CAUSA, EDIFICIO IMÁGENES DIAGNOSTICAS Y EDIFICIO DE MANTENIMIENTO  DEL HOSPITAL MILITAR CENTRAL</t>
  </si>
  <si>
    <t>VALOR REDUCCION</t>
  </si>
  <si>
    <t>VALOR ADICION</t>
  </si>
  <si>
    <t>MC-124-2020-HOMIL</t>
  </si>
  <si>
    <t>MC-144-2020-HOMIL</t>
  </si>
  <si>
    <t>SA-040-2020-HOMIL</t>
  </si>
  <si>
    <t>MC-133-2020-HOMIL</t>
  </si>
  <si>
    <t>CD-041-2020-HOMIL</t>
  </si>
  <si>
    <t>SA-036-2020-HOMIL</t>
  </si>
  <si>
    <t>https://community.secop.gov.co/Public/Tendering/OpportunityDetail/Index?noticeUID=CO1.NTC.1424503&amp;isFromPublicArea=True&amp;isModal=true&amp;asPopupView=true</t>
  </si>
  <si>
    <t>https://community.secop.gov.co/Public/Tendering/OpportunityDetail/Index?noticeUID=CO1.NTC.1437500&amp;isFromPublicArea=True&amp;isModal=true&amp;asPopupView=true</t>
  </si>
  <si>
    <t>https://community.secop.gov.co/Public/Tendering/OpportunityDetail/Index?noticeUID=CO1.NTC.1363626&amp;isFromPublicArea=True&amp;isModal=true&amp;asPopupView=true</t>
  </si>
  <si>
    <t>https://community.secop.gov.co/Public/Tendering/OpportunityDetail/Index?noticeUID=CO1.NTC.1404699&amp;isFromPublicArea=True&amp;isModal=true&amp;asPopupView=true</t>
  </si>
  <si>
    <t>https://community.secop.gov.co/Public/Tendering/OpportunityDetail/Index?noticeUID=CO1.NTC.1383737&amp;isFromPublicArea=True&amp;isModal=true&amp;asPopupView=true</t>
  </si>
  <si>
    <t>https://community.secop.gov.co/Public/Tendering/OpportunityDetail/Index?noticeUID=CO1.NTC.1325201&amp;isFromPublicArea=True&amp;isModal=true&amp;asPopupView=true</t>
  </si>
  <si>
    <t>MC-77-2020-HOMIL</t>
  </si>
  <si>
    <t>https://community.secop.gov.co/Public/Tendering/OpportunityDetail/Index?noticeUID=CO1.NTC.1432413&amp;isFromPublicArea=True&amp;isModal=true&amp;asPopupView=true</t>
  </si>
  <si>
    <t>195-2020</t>
  </si>
  <si>
    <t xml:space="preserve">MINIMA CUANTIA </t>
  </si>
  <si>
    <t>COMERCIALIZADORA INTERNACIONAL PRESTIGE S.A.S</t>
  </si>
  <si>
    <t>ADQUISICION DE INSUMOS PARA EL AREA DE TERAPIA FISICA QUE SE REQUIEREN PARA OPTIMIZAR PROCESOS DE HABILITACION Y ACREDITACION</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</si>
  <si>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</si>
  <si>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</si>
  <si>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190-2020</t>
  </si>
  <si>
    <t>TECNO DISEÑOS S.A.S</t>
  </si>
  <si>
    <t>MANTENIMIENTO PREVENTIVO Y LOS CORRECTIVOS QUE SEAN NECESARIOS INCLUYENDO REPUESTOS ORIGINALES NUEVOS NO REMANUFACTURADOS DE LOS MICROTOMOS, MICROSCOPIOS Y EQUIPOS MARCA SAKURA, LEICA, NIKON DEL SERVICIO DE PATOLOGÍA DEL HOSPITAL MILITAR CENTRAL</t>
  </si>
  <si>
    <t>207-2020</t>
  </si>
  <si>
    <t>GEOCIVILES INGENIERIA S.A.S</t>
  </si>
  <si>
    <t>ADECUACIÓN SALA EDA, CONSULTORIOS Y AULA DE REUNIONES DEL HOSPITAL MILITAR CENTRAL NIVEL III Y IV”, QUE CUMPLA CON EL MARCO NORMATIVO PARA SU HABILITACIÓN Y ACREDITACION DE DICHAS AREAS</t>
  </si>
  <si>
    <t>198-2020</t>
  </si>
  <si>
    <t>AMAREY NOVA MEDICAL S.A</t>
  </si>
  <si>
    <t>SUMINISTRO DE REPUESTOS PARA LOS DESFIBRILADORES Y MONITORES DE SIGNOS VITALES MARCA NIHON KOHDEN DE LOS DIFERENTES SERVICIOS DEL HOSPITAL MILITAR CENTRAL</t>
  </si>
  <si>
    <t>NICOLAS SANDOBAL BAEZ</t>
  </si>
  <si>
    <t>CD-040-2020-HOMIL</t>
  </si>
  <si>
    <t>https://community.secop.gov.co/Public/Tendering/OpportunityDetail/Index?noticeUID=CO1.NTC.1414906&amp;isFromPublicArea=True&amp;isModal=true&amp;asPopupView=true</t>
  </si>
  <si>
    <t>MC-146-2020-HOMIL</t>
  </si>
  <si>
    <t>https://community.secop.gov.co/Public/Tendering/OpportunityDetail/Index?noticeUID=CO1.NTC.1431914&amp;isFromPublicArea=True&amp;isModal=true&amp;asPopupView=true</t>
  </si>
  <si>
    <t>MC-128-2020-HOMIL</t>
  </si>
  <si>
    <t>https://community.secop.gov.co/Public/Tendering/OpportunityDetail/Index?noticeUID=CO1.NTC.1409507&amp;isFromPublicArea=True&amp;isModal=true&amp;asPopupView=true</t>
  </si>
  <si>
    <t>MC-145-2020-HOMIL</t>
  </si>
  <si>
    <t>https://community.secop.gov.co/Public/Tendering/OpportunityDetail/Index?noticeUID=CO1.NTC.1427005&amp;isFromPublicArea=True&amp;isModal=true&amp;asPopupView=true</t>
  </si>
  <si>
    <t>CD-038-2020-HOMIL</t>
  </si>
  <si>
    <t>https://community.secop.gov.co/Public/Tendering/OpportunityDetail/Index?noticeUID=CO1.NTC.1383738&amp;isFromPublicArea=True&amp;isModal=true&amp;asPopupView=true</t>
  </si>
  <si>
    <t>206-2020</t>
  </si>
  <si>
    <t>MC-151- 2020-HOMIL</t>
  </si>
  <si>
    <t>https://community.secop.gov.co/Public/Tendering/OpportunityDetail/Index?noticeUID=CO1.NTC.1441579&amp;isFromPublicArea=True&amp;isModal=true&amp;asPopupView=true</t>
  </si>
  <si>
    <t>DISTRIBUIDORA MAES S.A.S</t>
  </si>
  <si>
    <t>REVISION, MANTENIMIENTOTECNICO PREVENTIVO - CORRECTIVO Y RECARGA  A LOS EXTINTORES DE LAS DIFERENTES AREAS DEL HOSPITAL MILITAR CENTRAL</t>
  </si>
  <si>
    <t>MARIA TORIFIO SANCHEZ</t>
  </si>
  <si>
    <t>210-2020</t>
  </si>
  <si>
    <t>CD-044-2020-HOMIL</t>
  </si>
  <si>
    <t>https://community.secop.gov.co/Public/Tendering/OpportunityDetail/Index?noticeUID=CO1.NTC.1450811&amp;isFromPublicArea=True&amp;isModal=true&amp;asPopupView=true</t>
  </si>
  <si>
    <t>GRUPO SABERES S.A.S</t>
  </si>
  <si>
    <t>LICENCIAMIENTO DE USO DE LA PLATAFORMA, ADMINISTRACION DE SERVIDORES Y SOPORTE PARA EL SISTEMA DE GESTION ACADEMICA DE LA ESCUELA DE ENFERMERIA DEL HOSPITAL MILITAR CENTRAL</t>
  </si>
  <si>
    <t>MERCEDES DEL PILAR VALERO PEREZ</t>
  </si>
  <si>
    <t>SUBDIRECCION DE DOCENCIA</t>
  </si>
  <si>
    <t>196-2020</t>
  </si>
  <si>
    <t>MC-104-2020-HOMIL</t>
  </si>
  <si>
    <t>https://community.secop.gov.co/Public/Tendering/OpportunityDetail/Index?noticeUID=CO1.NTC.1424231&amp;isFromPublicArea=True&amp;isModal=true&amp;asPopupView=true</t>
  </si>
  <si>
    <t>SUMINISTRO INSUMOS Y MATERIA PRIMA PARA LA ELABORACION DE PAPELERIA REQUERIDA EN EL HOSPITAL MILITAR CENTRAL</t>
  </si>
  <si>
    <t>192-2020</t>
  </si>
  <si>
    <t>MC-147-2020-HOMIL</t>
  </si>
  <si>
    <t>https://community.secop.gov.co/Public/Tendering/OpportunityDetail/Index?noticeUID=CO1.NTC.1430649&amp;isFromPublicArea=True&amp;isModal=true&amp;asPopupView=true</t>
  </si>
  <si>
    <t xml:space="preserve">ICONTEC </t>
  </si>
  <si>
    <t>AUDITORIA DE RENOVACIÓN ISO 9001:2015, NTC 5555 Y NTC 5663 BAJO EL ALCANCE: PRESTACIÓN DE SERVICIO EDUCATIVO PROGRAMA TÉCNICO LABORAL POR COMPETENCIAS EN AUXILIAR EN ENFERMERÍA</t>
  </si>
  <si>
    <t>202-2020</t>
  </si>
  <si>
    <t>112-20200</t>
  </si>
  <si>
    <t>MC-112-2020-HOMIL</t>
  </si>
  <si>
    <t>https://community.secop.gov.co/Public/Tendering/OpportunityDetail/Index?noticeUID=CO1.NTC.1409310&amp;isFromPublicArea=True&amp;isModal=true&amp;asPopupView=true</t>
  </si>
  <si>
    <t>IMPACT - PSY S.A.S</t>
  </si>
  <si>
    <t>ADQUISICIÓN DE PRUEBAS PSICOTÉCNICAS QUE MIDAN COMPETENCIAS Y ESTILOS DE COMPORTAMIENTOS DE SERVIDORES PÚBLICOS Y/O PRESTADORES DE SERVICIOS DEL HOSPITAL MILITAR CENTRAL</t>
  </si>
  <si>
    <t>MARIA ANDREA GRILLO</t>
  </si>
  <si>
    <t>205-2020</t>
  </si>
  <si>
    <t>CLUB CAPITAL S.A.S</t>
  </si>
  <si>
    <t>ADQUISICIÓN DE DOS (2) DISCOS DUROS EXTERNOS DE CUATRO (4) TERABYTE.</t>
  </si>
  <si>
    <t>DIEGO FERNANDO SIERRA SUAREZ</t>
  </si>
  <si>
    <t>208-2020</t>
  </si>
  <si>
    <t>GAMA INGENIEROS S.A.S</t>
  </si>
  <si>
    <t>SERVICIO DE MANTENIMIENTO, ACTUALIZACIÓN DEL LICENCIAMIENTO Y SOPORTE DE LA SOLUCIÓN DE FORTINET DEL HOSPITAL MILITAR CENTRAL</t>
  </si>
  <si>
    <t>215-2020</t>
  </si>
  <si>
    <t>ADQUISICIÓN DE EQUIPOS DE DOTACIÓN PARA LAS DIFERENTES AREAS DE LA UNIDAD DE SERVICIOS AMBULATORIOS DEL HOSPITAL MILITAR CENTRAL (ÍTEMS 1,2,3,4,5 Y 8)</t>
  </si>
  <si>
    <t>216-2020</t>
  </si>
  <si>
    <t>INGENIERIA CLINICA A SU SERVICIO - INCLISER LTDA</t>
  </si>
  <si>
    <t>ADQUISICIÓN DE EQUIPOS DE DOTACIÓN PARA LAS DIFERENTES AREAS DE LA UNIDAD DE SERVICIOS AMBULATORIOS DEL HOSPITAL MILITAR CENTRAL (ÍTEMS 6 Y 7)</t>
  </si>
  <si>
    <t>209-2020</t>
  </si>
  <si>
    <t>IMPOCOSER S.A.S</t>
  </si>
  <si>
    <t>ADQUISICION DE MAQUINAS PLANAS INDUSTRIALES DE COSER, MAQUINA INDUSTRIAL FILETEADORA, BORDADORA Y CORTADORA DE ULTIMA GENERACION PARA GARANTIZAR EL CONTINUO FUNCIONAMIENTO DEL TALLER DE CONFECCIONES A CARGO DEL SERVICIO DE LA LAVANDERIA</t>
  </si>
  <si>
    <t>197-2020</t>
  </si>
  <si>
    <t>DIGITAL CENTER</t>
  </si>
  <si>
    <t>ADQUISICIÓN DE EQUIPO COMPLEMENTARIO PARA CÁMARA DE VIDEO DEL ÁREA DE COMUNICACIONES DEL HOSPITAL MILITAR CENTRAL</t>
  </si>
  <si>
    <t xml:space="preserve">YANIRA ASTRID RODRIGUEZ HOLGUIN </t>
  </si>
  <si>
    <t>179-2020</t>
  </si>
  <si>
    <t xml:space="preserve">INDUSTRIAS METALICAS LOS PINOS </t>
  </si>
  <si>
    <t>SUMINISTRO DE REPUESTOS PARA EL MANTENIMIENTO DE EQUIPO BIOMÉDICO (CAMAS Y CAMILLAS DE REFERENCIA LOS PINOS) DEL HOSPITAL MILITAR CENTRAL</t>
  </si>
  <si>
    <t>217-2020</t>
  </si>
  <si>
    <t>ASOCIACION DE RECICLADORES CRECER SIN FRONTERAS - ARCRECIFRONT</t>
  </si>
  <si>
    <t>SERVICIO DE RECOLECCIÓN, SEGREGACIÓN Y APROVECHAMIENTO DE LOS RESIDUOS RECICLABLES NO PELIGROSOS QUE SE PRODUCEN EN EL HOSPITAL MILITAR CENTRAL.</t>
  </si>
  <si>
    <t>193-2020</t>
  </si>
  <si>
    <t>TEKVO S.A.S</t>
  </si>
  <si>
    <t>ADQUISICIÓN, INSTALACIÓN Y PUESTA EN FUNCIONAMIENTO DE UN DISPOSITIVO PARA EL INGRESO DE PACIENTES CON DISCAPACIDAD A LAS INSTALACIONES DEL HOSPITAL MILITAR CENTRAL</t>
  </si>
  <si>
    <t>187-2020</t>
  </si>
  <si>
    <t>SUMINISTRO DE REPUESTOS NUEVOS ORIGINALES NO REMANUFACTURADOS PARA EQUIPOS BIOMÉDICOS DE LOS DIFERENTES SERVICIOS DEL HOSPITAL MILITAR CENTRAL</t>
  </si>
  <si>
    <t>188-2020</t>
  </si>
  <si>
    <t>QUIRURGIL S.A</t>
  </si>
  <si>
    <t>SUMINISTRO DE REPUESTOS Y/O ACCESORIOS NUEVOS ORIGINALES NO REMANOFACTURADOS PARA EQUIPOS MARCA ZOLL DE LOS DIFERENTES SERVICIOS DEL HOSPITAL MILITAR CENTRAL</t>
  </si>
  <si>
    <t>200-2020</t>
  </si>
  <si>
    <t>VELEZ LAB S.A.S</t>
  </si>
  <si>
    <t>ADQUISICIÓN DE COLORANTES PARA LOS EQUIPOS COLOREADORES DESTINADOS PARA LA LECTURA DE LAMINAS EN LAS AREAS DE HEMATOLOGIA Y MICROBIOLOGIA DEL LABORATORIO CLINICO DEL HOSPITAL MILITAR CENTRAL</t>
  </si>
  <si>
    <t>ELIZABETH BENITEZ CELY</t>
  </si>
  <si>
    <t>MC-134-2020-HOMIL</t>
  </si>
  <si>
    <t>https://community.secop.gov.co/Public/Tendering/OpportunityDetail/Index?noticeUID=CO1.NTC.1411603&amp;isFromPublicArea=True&amp;isModal=true&amp;asPopupView=true</t>
  </si>
  <si>
    <t>MC-139-2020-HOMIL</t>
  </si>
  <si>
    <t>https://community.secop.gov.co/Public/Tendering/OpportunityDetail/Index?noticeUID=CO1.NTC.1427559&amp;isFromPublicArea=True&amp;isModal=true&amp;asPopupView=true</t>
  </si>
  <si>
    <t>MC-148-2020-HOMIL</t>
  </si>
  <si>
    <t>https://community.secop.gov.co/Public/Tendering/OpportunityDetail/Index?noticeUID=CO1.NTC.1427643&amp;isFromPublicArea=True&amp;isModal=true&amp;asPopupView=true</t>
  </si>
  <si>
    <t>MC-149-2020-HOMIL</t>
  </si>
  <si>
    <t>https://community.secop.gov.co/Public/Tendering/OpportunityDetail/Index?noticeUID=CO1.NTC.1243625&amp;isFromPublicArea=True&amp;isModal=true&amp;asPopupView=true</t>
  </si>
  <si>
    <t>MC-110-2020-HOMIL</t>
  </si>
  <si>
    <t>https://community.secop.gov.co/Public/Tendering/OpportunityDetail/Index?noticeUID=CO1.NTC.1424229&amp;isFromPublicArea=True&amp;isModal=true&amp;asPopupView=true</t>
  </si>
  <si>
    <t>CD-047-2020-HOMIL</t>
  </si>
  <si>
    <t>https://community.secop.gov.co/Public/Tendering/OpportunityDetail/Index?noticeUID=CO1.NTC.1436225&amp;isFromPublicArea=True&amp;isModal=true&amp;asPopupView=true</t>
  </si>
  <si>
    <t>MC-152-2020-HOMIL</t>
  </si>
  <si>
    <t>https://community.secop.gov.co/Public/Tendering/OpportunityDetail/Index?noticeUID=CO1.NTC.1447071&amp;isFromPublicArea=True&amp;isModal=true&amp;asPopupView=true</t>
  </si>
  <si>
    <t>SA-043-2020-HOMIL</t>
  </si>
  <si>
    <t>https://community.secop.gov.co/Public/Tendering/OpportunityDetail/Index?noticeUID=CO1.NTC.1381806&amp;isFromPublicArea=True&amp;isModal=true&amp;asPopupView=true</t>
  </si>
  <si>
    <t>MC-107-2020-HOMIL</t>
  </si>
  <si>
    <t>https://community.secop.gov.co/Public/Tendering/OpportunityDetail/Index?noticeUID=CO1.NTC.1453401&amp;isFromPublicArea=True&amp;isModal=true&amp;asPopupView=true</t>
  </si>
  <si>
    <t>MC-155- 2020-HOMIL</t>
  </si>
  <si>
    <t>https://community.secop.gov.co/Public/Tendering/OpportunityDetail/Index?noticeUID=CO1.NTC.1467837&amp;isFromPublicArea=True&amp;isModal=true&amp;asPopupView=true</t>
  </si>
  <si>
    <t>MC-156-2020-HOMIL</t>
  </si>
  <si>
    <t>https://community.secop.gov.co/Public/Tendering/OpportunityDetail/Index?noticeUID=CO1.NTC.1474983&amp;isFromPublicArea=True&amp;isModal=true&amp;asPopupView=true</t>
  </si>
  <si>
    <t>218-2020</t>
  </si>
  <si>
    <t>LEGIS EDITORES S A</t>
  </si>
  <si>
    <t>ACTUALIZACIÓN DE OBRAS JURIDICAS LEGIS PARA EL HOSPITAL MILITAR CENTRAL</t>
  </si>
  <si>
    <t>214-2020</t>
  </si>
  <si>
    <t>SEGUROS</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</si>
  <si>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</si>
  <si>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</si>
  <si>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</si>
  <si>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</si>
  <si>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</si>
  <si>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</si>
  <si>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201-2020</t>
  </si>
  <si>
    <t>ELECTROCOM S.A.S</t>
  </si>
  <si>
    <t>ADQUISICION DE ELEMENTOS PARA EL MANTENIMIENTO DE SALIDAS LOGICAS Y RACK DE COMUNICACIONES DE LA RED DEL HOSPITAL MILITAR CENTRAL</t>
  </si>
  <si>
    <t>191-2020</t>
  </si>
  <si>
    <t>GAMMA INGENIEROS S.A.S</t>
  </si>
  <si>
    <t>ADQUISICIÓN, RENOVACIÓN Y ACTUALIZACIÓN DEL SOPORTE Y LICENCIAMIENTO DE LA HERRAMIENTA DE ANTIVIRUS DEL HOSPITAL MILITAR CENTRAL</t>
  </si>
  <si>
    <t>189-2020</t>
  </si>
  <si>
    <t>COINSA S.A.S</t>
  </si>
  <si>
    <t>ADQUISICIÓN, INSTALACIÓN, DOTACIÓN Y PUESTA EN FUNCIONAMIENTO DEL NOC/SOC PARA EL ESQUEMA DE ALTA DISPONIBILIDAD DE LOS DATACENTER DEL HOSPITAL MILITAR CENTRAL</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</si>
  <si>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</si>
  <si>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</si>
  <si>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</si>
  <si>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219-2020</t>
  </si>
  <si>
    <t>CONCURSO DE MERITOS</t>
  </si>
  <si>
    <t>MAZARS COLOMBIA S.A.S</t>
  </si>
  <si>
    <t>PRESTACIÓN DE SERVICIOS ESPECIALIZADOS Y PROFESIONALES DE CONSULTORIA PARA LA REVISORÍA FISCAL - RF, PARA EL HOSPITAL MILITAR CENTRAL</t>
  </si>
  <si>
    <t>220-2020</t>
  </si>
  <si>
    <t>GASTROMEDICS S.A.S</t>
  </si>
  <si>
    <t>PRESTACION DE SERVICIOS DE SALUD PARA LA REALIZACION DE EXAMENES DE ULTRASONOGRAFIA ENDOSCOPICA DIGESTIVA PARA USUARIOS DEL HOSPITAL MILITAR CENTRAL</t>
  </si>
  <si>
    <t>CAROLINA ISABEL SANCHEZ MARRUGO</t>
  </si>
  <si>
    <t>227-2020</t>
  </si>
  <si>
    <t>ANNAR DIAGNOSTICA IMPORT S..A..S</t>
  </si>
  <si>
    <t xml:space="preserve">SUMINISTRO DE REACTIVOS E INSUMOS DESTINADOS PARA EL AREA DE LABORATORIO CLINICO DEL HOSPITAL MILITAR CENTRAL. LOTE 7 (LEPTOSPIRA AUTOMATIZADA). LOTE 9 (PRUEBAS PARA HISTOPLASMA). Y LOTE 10 (PRUEBAS PARA CRIPTOCOCO). </t>
  </si>
  <si>
    <t>GLORIA RAMOS - ELIZABETH BENITEZ</t>
  </si>
  <si>
    <t>225-2020</t>
  </si>
  <si>
    <t>ROCOL INTERNATIONAL S.A.S</t>
  </si>
  <si>
    <t>SUMINISTRO DE INSUMOS Y DISPOSITIVOS MÉDICOS PARA PROCEDIMIENTOS DE CONSULTA Y QUIRÚRGICOS DEL SERVICIO DE OFTALMOLOGÍA DEL HOSPITAL MILITAR CENTRAL; LOTE 5 (VALVULAS DE AHMED).</t>
  </si>
  <si>
    <t>222-2020</t>
  </si>
  <si>
    <t>SUMINISTRO DE INSUMOS Y DISPOSITIVOS MÉDICOS PARA PROCEDIMIENTOS DE CONSULTA Y QUIRÚRGICOS DEL SERVICIO DE OFTALMOLOGÍA DEL HOSPITAL MILITAR CENTRAL; LOTE 2 (CONFORMADORES CONJUNTIVALES ADULTO Y PEDIATRICO) Y LOTE 3 (IMPLANTES OCULARES DE METILMETACRILATO VARIOS DIAMETROS).</t>
  </si>
  <si>
    <t>ELIZABETH RINCON MARQUEZ (PROTESIS OCULAR)</t>
  </si>
  <si>
    <t>223-2020</t>
  </si>
  <si>
    <t>LENTECH S.A</t>
  </si>
  <si>
    <t>SUMINISTRO DE INSUMOS Y DISPOSITIVOS MÉDICOS PARA PROCEDIMIENTOS DE CONSULTA Y QUIRÚRGICOS DEL SERVICIO DE OFTALMOLOGÍA DEL HOSPITAL MILITAR CENTRAL; LOTE 4 (LENTES INTRAOCULAR FAQUICO DE CAMARA ANTERIOR).</t>
  </si>
  <si>
    <t>224-2020</t>
  </si>
  <si>
    <t>NIDIA YAMILE BELTRAN DIAZ</t>
  </si>
  <si>
    <t>ADQUISICIÓN DE BANDERAS PARA EL HOSPITAL MILITAR CENTRAL”.</t>
  </si>
  <si>
    <t>221-2020</t>
  </si>
  <si>
    <t>RINCON MARQUEZ ELIZABETH</t>
  </si>
  <si>
    <t>SUMINISTRO Y ADAPTACION DE PROTESIS OCULARES PARA LA REHABILITACIÓN DE LOS PACIENTES QUE TENGAN DIAGNÓSTICO DE CAVIDAD ANOFTALMICA o PTISIS BULBI DEL SERVICIO DE OFTALMOLOGÍA DEL HOSPITAL MILITAR CENTRAL</t>
  </si>
  <si>
    <t>226-2020</t>
  </si>
  <si>
    <t>ECOMIL S.A.S</t>
  </si>
  <si>
    <t>ADQUISICIÓN Y SOPORTE TÉCNICO PARA EQUIPOS DE COMUNICACIÓN WIFI PARA AMPLIACION DE LA RED INALAMBRICA DEL HOSPITAL MILITAR CENTRAL</t>
  </si>
  <si>
    <t>168-2020</t>
  </si>
  <si>
    <t>COMERCALLIZADORA DA VINCI S.A.S</t>
  </si>
  <si>
    <t>SUMINISTRO E INSTALACIÓN DE SEÑALIZACIÓN Y DE BANDAS ANTIDESLIZANTES PARA EL HOSPITAL MILITAR CENTRAL</t>
  </si>
  <si>
    <t>MC-122-2020-HOMIL</t>
  </si>
  <si>
    <t>https://community.secop.gov.co/Public/Tendering/OpportunityDetail/Index?noticeUID=CO1.NTC.1378039&amp;isFromPublicArea=True&amp;isModal=true&amp;asPopupView=true</t>
  </si>
  <si>
    <t>SA-038-2020-HOMIL</t>
  </si>
  <si>
    <t>https://community.secop.gov.co/Public/Tendering/OpportunityDetail/Index?noticeUID=CO1.NTC.1336530&amp;isFromPublicArea=True&amp;isModal=true&amp;asPopupView=true</t>
  </si>
  <si>
    <t>SA-041-2020-HOMIL</t>
  </si>
  <si>
    <t>https://community.secop.gov.co/Public/Tendering/OpportunityDetail/Index?noticeUID=CO1.NTC.1367277&amp;isFromPublicArea=True&amp;isModal=true&amp;asPopupView=true</t>
  </si>
  <si>
    <t>SA-042-2020-HOMIL</t>
  </si>
  <si>
    <t>https://community.secop.gov.co/Public/Tendering/OpportunityDetail/Index?noticeUID=CO1.NTC.1371937&amp;isFromPublicArea=True&amp;isModal=true&amp;asPopupView=true</t>
  </si>
  <si>
    <t>SA-044-2020-HOMIL</t>
  </si>
  <si>
    <t>https://community.secop.gov.co/Public/Tendering/OpportunityDetail/Index?noticeUID=CO1.NTC.1390421&amp;isFromPublicArea=True&amp;isModal=true&amp;asPopupView=true</t>
  </si>
  <si>
    <t>LP-008-2020-HOMIL (Presentación de oferta)</t>
  </si>
  <si>
    <t>https://community.secop.gov.co/Public/Tendering/OpportunityDetail/Index?noticeUID=CO1.NTC.1441491&amp;isFromPublicArea=True&amp;isModal=true&amp;asPopupView=true</t>
  </si>
  <si>
    <t>CD-050-2020-HOMIL</t>
  </si>
  <si>
    <t>https://community.secop.gov.co/Public/Tendering/OpportunityDetail/Index?noticeUID=CO1.NTC.1489402&amp;isFromPublicArea=True&amp;isModal=true&amp;asPopupView=true</t>
  </si>
  <si>
    <t>CM-001-2020-HOMIL</t>
  </si>
  <si>
    <t>https://community.secop.gov.co/Public/Tendering/OpportunityDetail/Index?noticeUID=CO1.NTC.1368202&amp;isFromPublicArea=True&amp;isModal=true&amp;asPopupView=true</t>
  </si>
  <si>
    <t>SAS-047-2020-HOMIL</t>
  </si>
  <si>
    <t>https://community.secop.gov.co/Public/Tendering/OpportunityDetail/Index?noticeUID=CO1.NTC.1427459&amp;isFromPublicArea=True&amp;isModal=true&amp;asPopupView=true</t>
  </si>
  <si>
    <t>https://community.secop.gov.co/Public/Tendering/OpportunityDetail/Index?noticeUID=CO1.NTC.1411305&amp;isFromPublicArea=True&amp;isModal=true&amp;asPopupView=true</t>
  </si>
  <si>
    <t>SA-045-2020-HOMIL</t>
  </si>
  <si>
    <t>https://community.secop.gov.co/Public/Tendering/OpportunityDetail/Index?noticeUID=CO1.NTC.1442328&amp;isFromPublicArea=True&amp;isModal=true&amp;asPopupView=true</t>
  </si>
  <si>
    <t>SA-048-2020-HOMIL</t>
  </si>
  <si>
    <t>MC-131-2020-HOMIL</t>
  </si>
  <si>
    <t>https://community.secop.gov.co/Public/Tendering/OpportunityDetail/Index?noticeUID=CO1.NTC.1486827&amp;isFromPublicArea=True&amp;isModal=true&amp;asPopupView=true</t>
  </si>
  <si>
    <t>MC-157-2020-HOMIL</t>
  </si>
  <si>
    <t>https://community.secop.gov.co/Public/Tendering/OpportunityDetail/Index?noticeUID=CO1.NTC.1493501&amp;isFromPublicArea=True&amp;isModal=true&amp;asPopupView=true</t>
  </si>
  <si>
    <t>MC-126-2020-HOMIL</t>
  </si>
  <si>
    <t>https://community.secop.gov.co/Public/Tendering/OpportunityDetail/Index?noticeUID=CO1.NTC.1498091&amp;isFromPublicArea=True&amp;isModal=true&amp;asPopupView=true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</si>
</sst>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quot;* #,##0_-;\-&quot;$&quot;* #,##0_-;_-&quot;$&quot;* &quot;-&quot;_-;_-@_-"/>
    <numFmt numFmtId="44" formatCode="_-&quot;$&quot;* #,##0.00_-;\-&quot;$&quot;* #,##0.00_-;_-&quot;$&quot;* &quot;-&quot;??_-;_-@_-"/>
    <numFmt numFmtId="164" formatCode="[$$-240A]\ #,##0"/>
    <numFmt numFmtId="165" formatCode="&quot;$&quot;\ #,##0"/>
    <numFmt numFmtId="166" formatCode="yyyy\-mm\-dd;@"/>
    <numFmt numFmtId="167" formatCode="&quot;$&quot;#,##0"/>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8">
    <xf numFmtId="0" fontId="0" fillId="0" borderId="0" xfId="0"/>
    <xf numFmtId="0" fontId="6" fillId="0" borderId="0" xfId="0" applyFont="1"/>
    <xf numFmtId="49" fontId="5" fillId="2" borderId="9" xfId="0" applyNumberFormat="1" applyFont="1" applyFill="1" applyBorder="1" applyAlignment="1">
      <alignment horizontal="center" vertical="center" wrapText="1"/>
    </xf>
    <xf numFmtId="0" fontId="7" fillId="2" borderId="10" xfId="0" applyFont="1" applyFill="1" applyBorder="1" applyAlignment="1">
      <alignment vertical="center" wrapText="1"/>
    </xf>
    <xf numFmtId="0" fontId="6" fillId="2" borderId="10" xfId="0" applyFont="1" applyFill="1" applyBorder="1" applyAlignment="1">
      <alignment horizontal="justify" vertical="center" wrapText="1"/>
    </xf>
    <xf numFmtId="165" fontId="6" fillId="2" borderId="9" xfId="0" applyNumberFormat="1" applyFont="1" applyFill="1" applyBorder="1" applyAlignment="1">
      <alignment horizontal="center" vertical="center"/>
    </xf>
    <xf numFmtId="165" fontId="6" fillId="2" borderId="9" xfId="1" applyNumberFormat="1" applyFont="1" applyFill="1" applyBorder="1" applyAlignment="1">
      <alignment horizontal="center" vertical="center"/>
    </xf>
    <xf numFmtId="0" fontId="6" fillId="0" borderId="9" xfId="0" applyFont="1" applyBorder="1" applyAlignment="1">
      <alignment horizontal="center" vertical="center" wrapText="1"/>
    </xf>
    <xf numFmtId="14" fontId="6" fillId="0" borderId="9" xfId="0" applyNumberFormat="1" applyFont="1" applyBorder="1" applyAlignment="1">
      <alignment horizontal="center" vertical="center" wrapText="1"/>
    </xf>
    <xf numFmtId="14"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1" fontId="6" fillId="0" borderId="10" xfId="0" applyNumberFormat="1" applyFont="1" applyBorder="1" applyAlignment="1">
      <alignment horizontal="center" vertical="center" wrapText="1"/>
    </xf>
    <xf numFmtId="166" fontId="6" fillId="3" borderId="9" xfId="0" applyNumberFormat="1" applyFont="1" applyFill="1" applyBorder="1" applyAlignment="1">
      <alignment horizontal="center" vertical="center" wrapText="1"/>
    </xf>
    <xf numFmtId="166" fontId="6" fillId="0" borderId="0" xfId="0" applyNumberFormat="1" applyFont="1"/>
    <xf numFmtId="0" fontId="8" fillId="0" borderId="10" xfId="2" applyFont="1" applyBorder="1" applyAlignment="1" applyProtection="1">
      <alignment vertical="center" wrapText="1"/>
    </xf>
    <xf numFmtId="164" fontId="4" fillId="4" borderId="8" xfId="0" applyNumberFormat="1" applyFont="1" applyFill="1" applyBorder="1" applyAlignment="1">
      <alignment horizontal="center" vertical="center" wrapText="1"/>
    </xf>
    <xf numFmtId="165" fontId="5" fillId="4" borderId="8" xfId="1" applyNumberFormat="1" applyFont="1" applyFill="1" applyBorder="1" applyAlignment="1">
      <alignment horizontal="center" vertical="center" wrapText="1"/>
    </xf>
    <xf numFmtId="4" fontId="4" fillId="4" borderId="8"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6" fontId="4" fillId="4" borderId="8" xfId="0" applyNumberFormat="1" applyFont="1" applyFill="1" applyBorder="1" applyAlignment="1">
      <alignment horizontal="center" vertical="center" wrapText="1"/>
    </xf>
    <xf numFmtId="49" fontId="6" fillId="0" borderId="9" xfId="0" applyNumberFormat="1" applyFont="1" applyBorder="1" applyAlignment="1">
      <alignment horizontal="center" vertical="center" wrapText="1"/>
    </xf>
    <xf numFmtId="0" fontId="9" fillId="0" borderId="10" xfId="0" applyFont="1" applyBorder="1" applyAlignment="1">
      <alignment horizontal="center" vertical="center"/>
    </xf>
    <xf numFmtId="167" fontId="6" fillId="2" borderId="9" xfId="0" applyNumberFormat="1" applyFont="1" applyFill="1" applyBorder="1" applyAlignment="1">
      <alignment horizontal="center" vertical="center"/>
    </xf>
    <xf numFmtId="0" fontId="9" fillId="0" borderId="10" xfId="0" applyFont="1" applyBorder="1" applyAlignment="1">
      <alignment horizontal="center" vertical="center" wrapText="1"/>
    </xf>
    <xf numFmtId="49" fontId="4" fillId="4" borderId="2" xfId="0" applyNumberFormat="1" applyFont="1" applyFill="1" applyBorder="1" applyAlignment="1">
      <alignment horizontal="center" vertical="center" wrapText="1"/>
    </xf>
    <xf numFmtId="0" fontId="6" fillId="4" borderId="0" xfId="0" applyFont="1" applyFill="1"/>
    <xf numFmtId="42" fontId="6" fillId="2" borderId="9" xfId="1" applyNumberFormat="1" applyFont="1" applyFill="1" applyBorder="1" applyAlignment="1">
      <alignment horizontal="center" vertical="center"/>
    </xf>
    <xf numFmtId="49" fontId="5" fillId="0" borderId="9" xfId="0" applyNumberFormat="1" applyFont="1" applyBorder="1" applyAlignment="1">
      <alignment horizontal="center" vertical="center" wrapText="1"/>
    </xf>
    <xf numFmtId="166"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164" fontId="4" fillId="4" borderId="5" xfId="0" applyNumberFormat="1" applyFont="1" applyFill="1" applyBorder="1" applyAlignment="1">
      <alignment horizontal="center" vertical="center" wrapText="1"/>
    </xf>
    <xf numFmtId="164" fontId="4" fillId="4" borderId="3" xfId="0" applyNumberFormat="1"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215</xdr:row>
          <xdr:rowOff>0</xdr:rowOff>
        </xdr:from>
        <xdr:to>
          <xdr:col>5</xdr:col>
          <xdr:colOff>619125</xdr:colOff>
          <xdr:row>215</xdr:row>
          <xdr:rowOff>228600</xdr:rowOff>
        </xdr:to>
        <xdr:sp macro="" textlink="">
          <xdr:nvSpPr>
            <xdr:cNvPr id="1142" name="Control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6424&amp;isFromPublicArea=True&amp;isModal=true&amp;asPopupView=true" TargetMode="External"/><Relationship Id="rId13" Type="http://schemas.openxmlformats.org/officeDocument/2006/relationships/drawing" Target="../drawings/drawing1.xml"/><Relationship Id="rId3" Type="http://schemas.openxmlformats.org/officeDocument/2006/relationships/hyperlink" Target="https://community.secop.gov.co/Public/Tendering/OpportunityDetail/Index?noticeUID=CO1.NTC.1207884&amp;isFromPublicArea=True&amp;isModal=true&amp;asPopupView=true" TargetMode="External"/><Relationship Id="rId7" Type="http://schemas.openxmlformats.org/officeDocument/2006/relationships/hyperlink" Target="https://community.secop.gov.co/Public/Tendering/OpportunityDetail/Index?noticeUID=CO1.NTC.1179105&amp;isFromPublicArea=True&amp;isModal=true&amp;asPopupView=true" TargetMode="External"/><Relationship Id="rId12" Type="http://schemas.openxmlformats.org/officeDocument/2006/relationships/printerSettings" Target="../printerSettings/printerSettings1.bin"/><Relationship Id="rId2" Type="http://schemas.openxmlformats.org/officeDocument/2006/relationships/hyperlink" Target="https://community.secop.gov.co/Public/Tendering/OpportunityDetail/Index?noticeUID=CO1.NTC.1224512&amp;isFromPublicArea=True&amp;isModal=true&amp;asPopupView=true" TargetMode="External"/><Relationship Id="rId16" Type="http://schemas.openxmlformats.org/officeDocument/2006/relationships/image" Target="../media/image1.emf"/><Relationship Id="rId1" Type="http://schemas.openxmlformats.org/officeDocument/2006/relationships/hyperlink" Target="https://community.secop.gov.co/Public/Tendering/OpportunityDetail/Index?noticeUID=CO1.NTC.1185435&amp;isFromPublicArea=True&amp;isModal=true&amp;asPopupView=true" TargetMode="External"/><Relationship Id="rId6" Type="http://schemas.openxmlformats.org/officeDocument/2006/relationships/hyperlink" Target="https://community.secop.gov.co/Public/Tendering/OpportunityDetail/Index?noticeUID=CO1.NTC.1154294&amp;isFromPublicArea=True&amp;isModal=true&amp;asPopupView=true" TargetMode="External"/><Relationship Id="rId11" Type="http://schemas.openxmlformats.org/officeDocument/2006/relationships/hyperlink" Target="https://community.secop.gov.co/Public/Tendering/OpportunityDetail/Index?noticeUID=CO1.NTC.1180191&amp;isFromPublicArea=True&amp;isModal=true&amp;asPopupView=true" TargetMode="External"/><Relationship Id="rId5" Type="http://schemas.openxmlformats.org/officeDocument/2006/relationships/hyperlink" Target="https://community.secop.gov.co/Public/Tendering/OpportunityDetail/Index?noticeUID=CO1.NTC.1154294&amp;isFromPublicArea=True&amp;isModal=true&amp;asPopupView=true" TargetMode="External"/><Relationship Id="rId15" Type="http://schemas.openxmlformats.org/officeDocument/2006/relationships/control" Target="../activeX/activeX1.xml"/><Relationship Id="rId10" Type="http://schemas.openxmlformats.org/officeDocument/2006/relationships/hyperlink" Target="https://community.secop.gov.co/Public/Tendering/OpportunityDetail/Index?noticeUID=CO1.NTC.1160914&amp;isFromPublicArea=True&amp;isModal=true&amp;asPopupView=true" TargetMode="External"/><Relationship Id="rId4" Type="http://schemas.openxmlformats.org/officeDocument/2006/relationships/hyperlink" Target="https://community.secop.gov.co/Public/Tendering/OpportunityDetail/Index?noticeUID=CO1.NTC.1145612&amp;isFromPublicArea=True&amp;isModal=true&amp;asPopupView=true" TargetMode="External"/><Relationship Id="rId9" Type="http://schemas.openxmlformats.org/officeDocument/2006/relationships/hyperlink" Target="https://community.secop.gov.co/Public/Tendering/OpportunityDetail/Index?noticeUID=CO1.NTC.1467837&amp;isFromPublicArea=True&amp;isModal=true&amp;asPopupView=true" TargetMode="External"/><Relationship Id="rId1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U225"/>
  <sheetViews>
    <sheetView tabSelected="1" zoomScaleNormal="100" workbookViewId="0">
      <pane xSplit="1" ySplit="2" topLeftCell="B3" activePane="bottomRight" state="frozen"/>
      <selection pane="topRight" activeCell="B1" sqref="B1"/>
      <selection pane="bottomLeft" activeCell="A3" sqref="A3"/>
      <selection pane="bottomRight" sqref="A1:A2"/>
    </sheetView>
  </sheetViews>
  <sheetFormatPr baseColWidth="10" defaultRowHeight="12.75" x14ac:dyDescent="0.2"/>
  <cols>
    <col min="1" max="1" width="13.85546875" style="1" customWidth="1"/>
    <col min="2" max="2" width="18.7109375" style="1" customWidth="1"/>
    <col min="3" max="3" width="19.28515625" style="1" customWidth="1"/>
    <col min="4" max="4" width="16.42578125" style="1" customWidth="1"/>
    <col min="5" max="5" width="24.140625" style="1" customWidth="1"/>
    <col min="6" max="6" width="29.7109375" style="1" customWidth="1"/>
    <col min="7" max="7" width="25.28515625" style="1" customWidth="1"/>
    <col min="8" max="8" width="48.42578125" style="1" customWidth="1"/>
    <col min="9" max="9" width="14.42578125" style="1" customWidth="1"/>
    <col min="10" max="10" width="15.85546875" style="1" bestFit="1" customWidth="1"/>
    <col min="11" max="11" width="15.42578125" style="1" customWidth="1"/>
    <col min="12" max="12" width="15.140625" style="1" customWidth="1"/>
    <col min="13" max="13" width="17.28515625" style="1" customWidth="1"/>
    <col min="14" max="15" width="17.140625" style="1" hidden="1" customWidth="1"/>
    <col min="16" max="16" width="16.42578125" style="1" hidden="1" customWidth="1"/>
    <col min="17" max="17" width="19.28515625" style="1" customWidth="1"/>
    <col min="18" max="19" width="13.5703125" style="13" bestFit="1" customWidth="1"/>
    <col min="20" max="20" width="28.85546875" style="1" customWidth="1"/>
    <col min="21" max="21" width="20.5703125" style="1" customWidth="1"/>
    <col min="22" max="16384" width="11.42578125" style="1"/>
  </cols>
  <sheetData>
    <row r="1" spans="1:21" s="25" customFormat="1" ht="15.75" customHeight="1" thickBot="1" x14ac:dyDescent="0.25">
      <c r="A1" s="29" t="s">
        <v>11</v>
      </c>
      <c r="B1" s="29" t="s">
        <v>63</v>
      </c>
      <c r="C1" s="31" t="s">
        <v>19</v>
      </c>
      <c r="D1" s="31" t="s">
        <v>4</v>
      </c>
      <c r="E1" s="31" t="s">
        <v>15</v>
      </c>
      <c r="F1" s="31" t="s">
        <v>14</v>
      </c>
      <c r="G1" s="31" t="s">
        <v>13</v>
      </c>
      <c r="H1" s="29" t="s">
        <v>0</v>
      </c>
      <c r="I1" s="33" t="s">
        <v>1</v>
      </c>
      <c r="J1" s="34"/>
      <c r="K1" s="34"/>
      <c r="L1" s="34"/>
      <c r="M1" s="34"/>
      <c r="N1" s="34"/>
      <c r="O1" s="34"/>
      <c r="P1" s="34"/>
      <c r="Q1" s="35"/>
      <c r="R1" s="36" t="s">
        <v>2</v>
      </c>
      <c r="S1" s="37"/>
      <c r="T1" s="28"/>
      <c r="U1" s="29" t="s">
        <v>16</v>
      </c>
    </row>
    <row r="2" spans="1:21" s="25" customFormat="1" ht="51.75" thickBot="1" x14ac:dyDescent="0.25">
      <c r="A2" s="30"/>
      <c r="B2" s="30"/>
      <c r="C2" s="31"/>
      <c r="D2" s="32"/>
      <c r="E2" s="31"/>
      <c r="F2" s="31"/>
      <c r="G2" s="32"/>
      <c r="H2" s="30"/>
      <c r="I2" s="15" t="s">
        <v>5</v>
      </c>
      <c r="J2" s="16" t="s">
        <v>928</v>
      </c>
      <c r="K2" s="16" t="s">
        <v>927</v>
      </c>
      <c r="L2" s="17" t="s">
        <v>6</v>
      </c>
      <c r="M2" s="18" t="s">
        <v>7</v>
      </c>
      <c r="N2" s="18" t="s">
        <v>8</v>
      </c>
      <c r="O2" s="18" t="s">
        <v>12</v>
      </c>
      <c r="P2" s="18" t="s">
        <v>18</v>
      </c>
      <c r="Q2" s="18" t="s">
        <v>9</v>
      </c>
      <c r="R2" s="19" t="s">
        <v>10</v>
      </c>
      <c r="S2" s="19" t="s">
        <v>17</v>
      </c>
      <c r="T2" s="24" t="s">
        <v>3</v>
      </c>
      <c r="U2" s="30"/>
    </row>
    <row r="3" spans="1:21" ht="84.95" customHeight="1" x14ac:dyDescent="0.2">
      <c r="A3" s="2" t="s">
        <v>41</v>
      </c>
      <c r="B3" s="7" t="s">
        <v>703</v>
      </c>
      <c r="C3" s="20" t="s">
        <v>42</v>
      </c>
      <c r="D3" s="10" t="s">
        <v>22</v>
      </c>
      <c r="E3" s="23" t="s">
        <v>44</v>
      </c>
      <c r="F3" s="14" t="s">
        <v>82</v>
      </c>
      <c r="G3" s="3" t="s">
        <v>43</v>
      </c>
      <c r="H3" s="4" t="s">
        <v>39</v>
      </c>
      <c r="I3" s="5">
        <v>58000000</v>
      </c>
      <c r="J3" s="26">
        <v>0</v>
      </c>
      <c r="K3" s="26">
        <v>0</v>
      </c>
      <c r="L3" s="26">
        <v>58000000</v>
      </c>
      <c r="M3" s="26"/>
      <c r="N3" s="26"/>
      <c r="O3" s="26"/>
      <c r="P3" s="26"/>
      <c r="Q3" s="26">
        <f>SUM(L3:P3)</f>
        <v>58000000</v>
      </c>
      <c r="R3" s="12">
        <v>43843</v>
      </c>
      <c r="S3" s="12">
        <v>44196</v>
      </c>
      <c r="T3" s="9" t="s">
        <v>64</v>
      </c>
      <c r="U3" s="7" t="s">
        <v>26</v>
      </c>
    </row>
    <row r="4" spans="1:21" ht="84.95" customHeight="1" x14ac:dyDescent="0.2">
      <c r="A4" s="2" t="s">
        <v>45</v>
      </c>
      <c r="B4" s="7" t="s">
        <v>703</v>
      </c>
      <c r="C4" s="20" t="s">
        <v>46</v>
      </c>
      <c r="D4" s="10" t="s">
        <v>22</v>
      </c>
      <c r="E4" s="23" t="s">
        <v>40</v>
      </c>
      <c r="F4" s="14" t="s">
        <v>83</v>
      </c>
      <c r="G4" s="3" t="s">
        <v>47</v>
      </c>
      <c r="H4" s="4" t="s">
        <v>39</v>
      </c>
      <c r="I4" s="5">
        <v>57500000</v>
      </c>
      <c r="J4" s="26">
        <v>0</v>
      </c>
      <c r="K4" s="26">
        <v>0</v>
      </c>
      <c r="L4" s="26">
        <v>57500000</v>
      </c>
      <c r="M4" s="26"/>
      <c r="N4" s="26"/>
      <c r="O4" s="26"/>
      <c r="P4" s="26"/>
      <c r="Q4" s="26">
        <f t="shared" ref="Q4:Q14" si="0">SUM(L4:P4)</f>
        <v>57500000</v>
      </c>
      <c r="R4" s="12">
        <v>43847</v>
      </c>
      <c r="S4" s="12">
        <v>44196</v>
      </c>
      <c r="T4" s="9" t="s">
        <v>64</v>
      </c>
      <c r="U4" s="7" t="s">
        <v>26</v>
      </c>
    </row>
    <row r="5" spans="1:21" ht="84.95" customHeight="1" x14ac:dyDescent="0.2">
      <c r="A5" s="2" t="s">
        <v>48</v>
      </c>
      <c r="B5" s="7" t="s">
        <v>703</v>
      </c>
      <c r="C5" s="20" t="s">
        <v>49</v>
      </c>
      <c r="D5" s="10" t="s">
        <v>22</v>
      </c>
      <c r="E5" s="23" t="s">
        <v>40</v>
      </c>
      <c r="F5" s="14" t="s">
        <v>83</v>
      </c>
      <c r="G5" s="3" t="s">
        <v>50</v>
      </c>
      <c r="H5" s="4" t="s">
        <v>39</v>
      </c>
      <c r="I5" s="5">
        <v>57333333</v>
      </c>
      <c r="J5" s="26">
        <v>0</v>
      </c>
      <c r="K5" s="26">
        <v>28500000</v>
      </c>
      <c r="L5" s="26">
        <v>28833333</v>
      </c>
      <c r="M5" s="26"/>
      <c r="N5" s="26"/>
      <c r="O5" s="26"/>
      <c r="P5" s="26"/>
      <c r="Q5" s="26">
        <f t="shared" si="0"/>
        <v>28833333</v>
      </c>
      <c r="R5" s="12">
        <v>43847</v>
      </c>
      <c r="S5" s="12">
        <v>44196</v>
      </c>
      <c r="T5" s="9" t="s">
        <v>64</v>
      </c>
      <c r="U5" s="7" t="s">
        <v>26</v>
      </c>
    </row>
    <row r="6" spans="1:21" ht="84.95" customHeight="1" x14ac:dyDescent="0.2">
      <c r="A6" s="2" t="s">
        <v>36</v>
      </c>
      <c r="B6" s="7" t="s">
        <v>703</v>
      </c>
      <c r="C6" s="20" t="s">
        <v>37</v>
      </c>
      <c r="D6" s="10" t="s">
        <v>22</v>
      </c>
      <c r="E6" s="23" t="s">
        <v>40</v>
      </c>
      <c r="F6" s="14" t="s">
        <v>83</v>
      </c>
      <c r="G6" s="3" t="s">
        <v>38</v>
      </c>
      <c r="H6" s="4" t="s">
        <v>39</v>
      </c>
      <c r="I6" s="5">
        <v>57166666</v>
      </c>
      <c r="J6" s="26">
        <v>0</v>
      </c>
      <c r="K6" s="26">
        <v>0</v>
      </c>
      <c r="L6" s="26">
        <v>57166666</v>
      </c>
      <c r="M6" s="26"/>
      <c r="N6" s="26"/>
      <c r="O6" s="26"/>
      <c r="P6" s="26"/>
      <c r="Q6" s="26">
        <f t="shared" si="0"/>
        <v>57166666</v>
      </c>
      <c r="R6" s="12">
        <v>43850</v>
      </c>
      <c r="S6" s="12">
        <v>43920</v>
      </c>
      <c r="T6" s="9" t="s">
        <v>64</v>
      </c>
      <c r="U6" s="7" t="s">
        <v>26</v>
      </c>
    </row>
    <row r="7" spans="1:21" ht="84.95" customHeight="1" x14ac:dyDescent="0.2">
      <c r="A7" s="2" t="s">
        <v>20</v>
      </c>
      <c r="B7" s="7" t="s">
        <v>703</v>
      </c>
      <c r="C7" s="20" t="s">
        <v>21</v>
      </c>
      <c r="D7" s="10" t="s">
        <v>22</v>
      </c>
      <c r="E7" s="23" t="s">
        <v>27</v>
      </c>
      <c r="F7" s="14" t="s">
        <v>84</v>
      </c>
      <c r="G7" s="3" t="s">
        <v>23</v>
      </c>
      <c r="H7" s="4" t="s">
        <v>24</v>
      </c>
      <c r="I7" s="5">
        <v>79800000</v>
      </c>
      <c r="J7" s="26">
        <v>0</v>
      </c>
      <c r="K7" s="26">
        <v>0</v>
      </c>
      <c r="L7" s="26">
        <v>79800000</v>
      </c>
      <c r="M7" s="26"/>
      <c r="N7" s="26"/>
      <c r="O7" s="26"/>
      <c r="P7" s="26"/>
      <c r="Q7" s="26">
        <f t="shared" si="0"/>
        <v>79800000</v>
      </c>
      <c r="R7" s="12">
        <v>43850</v>
      </c>
      <c r="S7" s="12">
        <v>44196</v>
      </c>
      <c r="T7" s="9" t="s">
        <v>25</v>
      </c>
      <c r="U7" s="7" t="s">
        <v>26</v>
      </c>
    </row>
    <row r="8" spans="1:21" ht="84.95" customHeight="1" x14ac:dyDescent="0.2">
      <c r="A8" s="2" t="s">
        <v>28</v>
      </c>
      <c r="B8" s="7" t="s">
        <v>703</v>
      </c>
      <c r="C8" s="20" t="s">
        <v>29</v>
      </c>
      <c r="D8" s="10" t="s">
        <v>22</v>
      </c>
      <c r="E8" s="23" t="s">
        <v>35</v>
      </c>
      <c r="F8" s="14" t="s">
        <v>85</v>
      </c>
      <c r="G8" s="3" t="s">
        <v>30</v>
      </c>
      <c r="H8" s="4" t="s">
        <v>31</v>
      </c>
      <c r="I8" s="5">
        <v>116733333</v>
      </c>
      <c r="J8" s="26">
        <v>0</v>
      </c>
      <c r="K8" s="26">
        <v>0</v>
      </c>
      <c r="L8" s="26">
        <v>116733333</v>
      </c>
      <c r="M8" s="26"/>
      <c r="N8" s="26"/>
      <c r="O8" s="26"/>
      <c r="P8" s="26"/>
      <c r="Q8" s="26">
        <f t="shared" si="0"/>
        <v>116733333</v>
      </c>
      <c r="R8" s="12">
        <v>43851</v>
      </c>
      <c r="S8" s="12">
        <v>44196</v>
      </c>
      <c r="T8" s="9" t="s">
        <v>33</v>
      </c>
      <c r="U8" s="7" t="s">
        <v>34</v>
      </c>
    </row>
    <row r="9" spans="1:21" ht="84.95" customHeight="1" x14ac:dyDescent="0.2">
      <c r="A9" s="2" t="s">
        <v>76</v>
      </c>
      <c r="B9" s="7" t="s">
        <v>703</v>
      </c>
      <c r="C9" s="20" t="s">
        <v>77</v>
      </c>
      <c r="D9" s="10" t="s">
        <v>22</v>
      </c>
      <c r="E9" s="23" t="s">
        <v>80</v>
      </c>
      <c r="F9" s="14" t="s">
        <v>86</v>
      </c>
      <c r="G9" s="3" t="s">
        <v>78</v>
      </c>
      <c r="H9" s="4" t="s">
        <v>79</v>
      </c>
      <c r="I9" s="5">
        <v>70351453</v>
      </c>
      <c r="J9" s="26">
        <v>0</v>
      </c>
      <c r="K9" s="26">
        <v>0</v>
      </c>
      <c r="L9" s="26">
        <v>70351453</v>
      </c>
      <c r="M9" s="26"/>
      <c r="N9" s="26"/>
      <c r="O9" s="26"/>
      <c r="P9" s="26"/>
      <c r="Q9" s="26">
        <f t="shared" si="0"/>
        <v>70351453</v>
      </c>
      <c r="R9" s="12">
        <v>43859</v>
      </c>
      <c r="S9" s="12">
        <v>44184</v>
      </c>
      <c r="T9" s="9" t="s">
        <v>81</v>
      </c>
      <c r="U9" s="8" t="s">
        <v>34</v>
      </c>
    </row>
    <row r="10" spans="1:21" ht="84.95" customHeight="1" x14ac:dyDescent="0.2">
      <c r="A10" s="2" t="s">
        <v>58</v>
      </c>
      <c r="B10" s="7" t="s">
        <v>530</v>
      </c>
      <c r="C10" s="20" t="s">
        <v>49</v>
      </c>
      <c r="D10" s="10" t="s">
        <v>52</v>
      </c>
      <c r="E10" s="23" t="s">
        <v>61</v>
      </c>
      <c r="F10" s="14" t="s">
        <v>87</v>
      </c>
      <c r="G10" s="3" t="s">
        <v>59</v>
      </c>
      <c r="H10" s="4" t="s">
        <v>60</v>
      </c>
      <c r="I10" s="5">
        <v>57000000</v>
      </c>
      <c r="J10" s="26">
        <v>0</v>
      </c>
      <c r="K10" s="26">
        <v>0</v>
      </c>
      <c r="L10" s="26">
        <v>57000000</v>
      </c>
      <c r="M10" s="26"/>
      <c r="N10" s="26"/>
      <c r="O10" s="26"/>
      <c r="P10" s="26"/>
      <c r="Q10" s="26">
        <f t="shared" si="0"/>
        <v>57000000</v>
      </c>
      <c r="R10" s="12">
        <v>43860</v>
      </c>
      <c r="S10" s="12">
        <v>43921</v>
      </c>
      <c r="T10" s="9" t="s">
        <v>62</v>
      </c>
      <c r="U10" s="7" t="s">
        <v>57</v>
      </c>
    </row>
    <row r="11" spans="1:21" ht="84.95" customHeight="1" x14ac:dyDescent="0.2">
      <c r="A11" s="2" t="s">
        <v>51</v>
      </c>
      <c r="B11" s="7" t="s">
        <v>530</v>
      </c>
      <c r="C11" s="20" t="s">
        <v>42</v>
      </c>
      <c r="D11" s="10" t="s">
        <v>52</v>
      </c>
      <c r="E11" s="23" t="s">
        <v>54</v>
      </c>
      <c r="F11" s="14" t="s">
        <v>88</v>
      </c>
      <c r="G11" s="3" t="s">
        <v>53</v>
      </c>
      <c r="H11" s="4" t="s">
        <v>55</v>
      </c>
      <c r="I11" s="5">
        <v>57000000</v>
      </c>
      <c r="J11" s="26">
        <v>0</v>
      </c>
      <c r="K11" s="26">
        <v>96009</v>
      </c>
      <c r="L11" s="26">
        <f>57000000-96009</f>
        <v>56903991</v>
      </c>
      <c r="M11" s="26"/>
      <c r="N11" s="26"/>
      <c r="O11" s="26"/>
      <c r="P11" s="26"/>
      <c r="Q11" s="26">
        <f t="shared" si="0"/>
        <v>56903991</v>
      </c>
      <c r="R11" s="12">
        <v>43860</v>
      </c>
      <c r="S11" s="12">
        <v>43921</v>
      </c>
      <c r="T11" s="9" t="s">
        <v>56</v>
      </c>
      <c r="U11" s="7" t="s">
        <v>57</v>
      </c>
    </row>
    <row r="12" spans="1:21" ht="84.95" customHeight="1" x14ac:dyDescent="0.2">
      <c r="A12" s="2" t="s">
        <v>65</v>
      </c>
      <c r="B12" s="7" t="s">
        <v>530</v>
      </c>
      <c r="C12" s="20" t="s">
        <v>37</v>
      </c>
      <c r="D12" s="10" t="s">
        <v>66</v>
      </c>
      <c r="E12" s="23" t="s">
        <v>70</v>
      </c>
      <c r="F12" s="14" t="s">
        <v>89</v>
      </c>
      <c r="G12" s="3" t="s">
        <v>67</v>
      </c>
      <c r="H12" s="4" t="s">
        <v>68</v>
      </c>
      <c r="I12" s="5">
        <v>5388000</v>
      </c>
      <c r="J12" s="26">
        <v>0</v>
      </c>
      <c r="K12" s="26">
        <v>0</v>
      </c>
      <c r="L12" s="26">
        <v>5388000</v>
      </c>
      <c r="M12" s="26"/>
      <c r="N12" s="26"/>
      <c r="O12" s="26"/>
      <c r="P12" s="26"/>
      <c r="Q12" s="26">
        <f t="shared" si="0"/>
        <v>5388000</v>
      </c>
      <c r="R12" s="12">
        <v>43861</v>
      </c>
      <c r="S12" s="12">
        <v>43906</v>
      </c>
      <c r="T12" s="9" t="s">
        <v>69</v>
      </c>
      <c r="U12" s="8" t="s">
        <v>26</v>
      </c>
    </row>
    <row r="13" spans="1:21" ht="84.95" customHeight="1" x14ac:dyDescent="0.2">
      <c r="A13" s="2" t="s">
        <v>71</v>
      </c>
      <c r="B13" s="7" t="s">
        <v>530</v>
      </c>
      <c r="C13" s="20" t="s">
        <v>29</v>
      </c>
      <c r="D13" s="10" t="s">
        <v>52</v>
      </c>
      <c r="E13" s="23" t="s">
        <v>74</v>
      </c>
      <c r="F13" s="14" t="s">
        <v>90</v>
      </c>
      <c r="G13" s="3" t="s">
        <v>72</v>
      </c>
      <c r="H13" s="4" t="s">
        <v>73</v>
      </c>
      <c r="I13" s="5">
        <v>56996500</v>
      </c>
      <c r="J13" s="26">
        <v>0</v>
      </c>
      <c r="K13" s="26">
        <v>465200</v>
      </c>
      <c r="L13" s="26">
        <f>56996500-465200</f>
        <v>56531300</v>
      </c>
      <c r="M13" s="26"/>
      <c r="N13" s="26"/>
      <c r="O13" s="26"/>
      <c r="P13" s="26"/>
      <c r="Q13" s="26">
        <f t="shared" si="0"/>
        <v>56531300</v>
      </c>
      <c r="R13" s="12">
        <v>43865</v>
      </c>
      <c r="S13" s="12">
        <v>43921</v>
      </c>
      <c r="T13" s="9" t="s">
        <v>75</v>
      </c>
      <c r="U13" s="8" t="s">
        <v>57</v>
      </c>
    </row>
    <row r="14" spans="1:21" ht="84.95" customHeight="1" x14ac:dyDescent="0.2">
      <c r="A14" s="2" t="s">
        <v>91</v>
      </c>
      <c r="B14" s="7" t="s">
        <v>703</v>
      </c>
      <c r="C14" s="20" t="s">
        <v>91</v>
      </c>
      <c r="D14" s="10" t="s">
        <v>22</v>
      </c>
      <c r="E14" s="23" t="s">
        <v>95</v>
      </c>
      <c r="F14" s="14" t="s">
        <v>96</v>
      </c>
      <c r="G14" s="3" t="s">
        <v>92</v>
      </c>
      <c r="H14" s="4" t="s">
        <v>93</v>
      </c>
      <c r="I14" s="5">
        <v>81348960</v>
      </c>
      <c r="J14" s="26">
        <v>0</v>
      </c>
      <c r="K14" s="26">
        <v>0</v>
      </c>
      <c r="L14" s="26">
        <v>81348960</v>
      </c>
      <c r="M14" s="26"/>
      <c r="N14" s="26"/>
      <c r="O14" s="26"/>
      <c r="P14" s="26"/>
      <c r="Q14" s="26">
        <f t="shared" si="0"/>
        <v>81348960</v>
      </c>
      <c r="R14" s="12">
        <v>43871</v>
      </c>
      <c r="S14" s="12">
        <v>44196</v>
      </c>
      <c r="T14" s="9" t="s">
        <v>94</v>
      </c>
      <c r="U14" s="8" t="s">
        <v>97</v>
      </c>
    </row>
    <row r="15" spans="1:21" ht="84.95" customHeight="1" x14ac:dyDescent="0.2">
      <c r="A15" s="2" t="s">
        <v>98</v>
      </c>
      <c r="B15" s="7" t="s">
        <v>530</v>
      </c>
      <c r="C15" s="20" t="s">
        <v>48</v>
      </c>
      <c r="D15" s="10" t="s">
        <v>99</v>
      </c>
      <c r="E15" s="23" t="s">
        <v>103</v>
      </c>
      <c r="F15" s="14" t="s">
        <v>104</v>
      </c>
      <c r="G15" s="3" t="s">
        <v>100</v>
      </c>
      <c r="H15" s="4" t="s">
        <v>101</v>
      </c>
      <c r="I15" s="5">
        <v>15000000</v>
      </c>
      <c r="J15" s="26">
        <v>0</v>
      </c>
      <c r="K15" s="26">
        <v>0</v>
      </c>
      <c r="L15" s="26">
        <v>15000000</v>
      </c>
      <c r="M15" s="26"/>
      <c r="N15" s="26"/>
      <c r="O15" s="26"/>
      <c r="P15" s="26"/>
      <c r="Q15" s="26">
        <f t="shared" ref="Q15:Q46" si="1">SUM(L15:P15)</f>
        <v>15000000</v>
      </c>
      <c r="R15" s="12">
        <v>43868</v>
      </c>
      <c r="S15" s="12">
        <v>44196</v>
      </c>
      <c r="T15" s="9" t="s">
        <v>102</v>
      </c>
      <c r="U15" s="8" t="s">
        <v>26</v>
      </c>
    </row>
    <row r="16" spans="1:21" ht="84.95" customHeight="1" x14ac:dyDescent="0.2">
      <c r="A16" s="2" t="s">
        <v>105</v>
      </c>
      <c r="B16" s="7" t="s">
        <v>703</v>
      </c>
      <c r="C16" s="20" t="s">
        <v>36</v>
      </c>
      <c r="D16" s="10" t="s">
        <v>22</v>
      </c>
      <c r="E16" s="21" t="s">
        <v>106</v>
      </c>
      <c r="F16" s="14" t="s">
        <v>115</v>
      </c>
      <c r="G16" s="3" t="s">
        <v>107</v>
      </c>
      <c r="H16" s="4" t="s">
        <v>108</v>
      </c>
      <c r="I16" s="5">
        <v>116512286</v>
      </c>
      <c r="J16" s="26">
        <v>0</v>
      </c>
      <c r="K16" s="26">
        <v>0</v>
      </c>
      <c r="L16" s="26">
        <v>116512286</v>
      </c>
      <c r="M16" s="26"/>
      <c r="N16" s="26"/>
      <c r="O16" s="26"/>
      <c r="P16" s="26"/>
      <c r="Q16" s="26">
        <f t="shared" si="1"/>
        <v>116512286</v>
      </c>
      <c r="R16" s="12">
        <v>43873</v>
      </c>
      <c r="S16" s="12">
        <v>44196</v>
      </c>
      <c r="T16" s="9" t="s">
        <v>81</v>
      </c>
      <c r="U16" s="8" t="s">
        <v>34</v>
      </c>
    </row>
    <row r="17" spans="1:21" ht="89.25" customHeight="1" x14ac:dyDescent="0.2">
      <c r="A17" s="2" t="s">
        <v>146</v>
      </c>
      <c r="B17" s="7" t="s">
        <v>703</v>
      </c>
      <c r="C17" s="20" t="s">
        <v>58</v>
      </c>
      <c r="D17" s="10" t="s">
        <v>110</v>
      </c>
      <c r="E17" s="21" t="s">
        <v>150</v>
      </c>
      <c r="F17" s="14" t="s">
        <v>151</v>
      </c>
      <c r="G17" s="3" t="s">
        <v>147</v>
      </c>
      <c r="H17" s="4" t="s">
        <v>148</v>
      </c>
      <c r="I17" s="5">
        <v>299840963</v>
      </c>
      <c r="J17" s="26">
        <v>0</v>
      </c>
      <c r="K17" s="26">
        <v>0</v>
      </c>
      <c r="L17" s="26">
        <v>299840963</v>
      </c>
      <c r="M17" s="26"/>
      <c r="N17" s="26"/>
      <c r="O17" s="26"/>
      <c r="P17" s="26"/>
      <c r="Q17" s="26">
        <f t="shared" si="1"/>
        <v>299840963</v>
      </c>
      <c r="R17" s="12">
        <v>43887</v>
      </c>
      <c r="S17" s="12">
        <v>44196</v>
      </c>
      <c r="T17" s="9" t="s">
        <v>149</v>
      </c>
      <c r="U17" s="8" t="s">
        <v>26</v>
      </c>
    </row>
    <row r="18" spans="1:21" ht="89.25" customHeight="1" x14ac:dyDescent="0.2">
      <c r="A18" s="2" t="s">
        <v>118</v>
      </c>
      <c r="B18" s="7" t="s">
        <v>530</v>
      </c>
      <c r="C18" s="20" t="s">
        <v>58</v>
      </c>
      <c r="D18" s="10" t="s">
        <v>52</v>
      </c>
      <c r="E18" s="21" t="s">
        <v>139</v>
      </c>
      <c r="F18" s="14" t="s">
        <v>140</v>
      </c>
      <c r="G18" s="3" t="s">
        <v>131</v>
      </c>
      <c r="H18" s="4" t="s">
        <v>132</v>
      </c>
      <c r="I18" s="5">
        <v>53000000</v>
      </c>
      <c r="J18" s="26">
        <v>0</v>
      </c>
      <c r="K18" s="26">
        <v>0</v>
      </c>
      <c r="L18" s="26">
        <v>53000000</v>
      </c>
      <c r="M18" s="26"/>
      <c r="N18" s="26"/>
      <c r="O18" s="26"/>
      <c r="P18" s="26"/>
      <c r="Q18" s="26">
        <f t="shared" si="1"/>
        <v>53000000</v>
      </c>
      <c r="R18" s="12">
        <v>43878</v>
      </c>
      <c r="S18" s="12">
        <v>44196</v>
      </c>
      <c r="T18" s="9" t="s">
        <v>130</v>
      </c>
      <c r="U18" s="8" t="s">
        <v>97</v>
      </c>
    </row>
    <row r="19" spans="1:21" ht="89.25" customHeight="1" x14ac:dyDescent="0.2">
      <c r="A19" s="2" t="s">
        <v>109</v>
      </c>
      <c r="B19" s="7" t="s">
        <v>703</v>
      </c>
      <c r="C19" s="20" t="s">
        <v>65</v>
      </c>
      <c r="D19" s="10" t="s">
        <v>110</v>
      </c>
      <c r="E19" s="21" t="s">
        <v>113</v>
      </c>
      <c r="F19" s="14" t="s">
        <v>116</v>
      </c>
      <c r="G19" s="3" t="s">
        <v>111</v>
      </c>
      <c r="H19" s="4" t="s">
        <v>112</v>
      </c>
      <c r="I19" s="5">
        <v>25974493</v>
      </c>
      <c r="J19" s="26">
        <v>0</v>
      </c>
      <c r="K19" s="26">
        <v>0</v>
      </c>
      <c r="L19" s="26">
        <v>25974493</v>
      </c>
      <c r="M19" s="26"/>
      <c r="N19" s="26"/>
      <c r="O19" s="26"/>
      <c r="P19" s="26"/>
      <c r="Q19" s="26">
        <f t="shared" si="1"/>
        <v>25974493</v>
      </c>
      <c r="R19" s="12">
        <v>43878</v>
      </c>
      <c r="S19" s="12">
        <v>44196</v>
      </c>
      <c r="T19" s="9" t="s">
        <v>114</v>
      </c>
      <c r="U19" s="8" t="s">
        <v>623</v>
      </c>
    </row>
    <row r="20" spans="1:21" ht="89.25" customHeight="1" x14ac:dyDescent="0.2">
      <c r="A20" s="2" t="s">
        <v>127</v>
      </c>
      <c r="B20" s="7" t="s">
        <v>530</v>
      </c>
      <c r="C20" s="20" t="s">
        <v>71</v>
      </c>
      <c r="D20" s="10" t="s">
        <v>123</v>
      </c>
      <c r="E20" s="21" t="s">
        <v>134</v>
      </c>
      <c r="F20" s="14" t="s">
        <v>133</v>
      </c>
      <c r="G20" s="3" t="s">
        <v>128</v>
      </c>
      <c r="H20" s="4" t="s">
        <v>129</v>
      </c>
      <c r="I20" s="5">
        <v>40000000</v>
      </c>
      <c r="J20" s="26">
        <v>0</v>
      </c>
      <c r="K20" s="26">
        <v>20000000</v>
      </c>
      <c r="L20" s="26">
        <f>40000000-20000000</f>
        <v>20000000</v>
      </c>
      <c r="M20" s="26"/>
      <c r="N20" s="26"/>
      <c r="O20" s="26"/>
      <c r="P20" s="26"/>
      <c r="Q20" s="26">
        <f t="shared" si="1"/>
        <v>20000000</v>
      </c>
      <c r="R20" s="12">
        <v>43879</v>
      </c>
      <c r="S20" s="12">
        <v>44196</v>
      </c>
      <c r="T20" s="9" t="s">
        <v>130</v>
      </c>
      <c r="U20" s="8" t="s">
        <v>97</v>
      </c>
    </row>
    <row r="21" spans="1:21" ht="89.25" customHeight="1" x14ac:dyDescent="0.2">
      <c r="A21" s="2" t="s">
        <v>122</v>
      </c>
      <c r="B21" s="7" t="s">
        <v>530</v>
      </c>
      <c r="C21" s="20" t="s">
        <v>65</v>
      </c>
      <c r="D21" s="10" t="s">
        <v>123</v>
      </c>
      <c r="E21" s="21" t="s">
        <v>135</v>
      </c>
      <c r="F21" s="14" t="s">
        <v>136</v>
      </c>
      <c r="G21" s="3" t="s">
        <v>124</v>
      </c>
      <c r="H21" s="4" t="s">
        <v>125</v>
      </c>
      <c r="I21" s="5">
        <v>10000000</v>
      </c>
      <c r="J21" s="26">
        <v>0</v>
      </c>
      <c r="K21" s="26">
        <v>0</v>
      </c>
      <c r="L21" s="26">
        <v>10000000</v>
      </c>
      <c r="M21" s="26"/>
      <c r="N21" s="26"/>
      <c r="O21" s="26"/>
      <c r="P21" s="26"/>
      <c r="Q21" s="26">
        <f t="shared" si="1"/>
        <v>10000000</v>
      </c>
      <c r="R21" s="12">
        <v>43881</v>
      </c>
      <c r="S21" s="12">
        <v>44196</v>
      </c>
      <c r="T21" s="9" t="s">
        <v>126</v>
      </c>
      <c r="U21" s="8" t="s">
        <v>97</v>
      </c>
    </row>
    <row r="22" spans="1:21" ht="89.25" customHeight="1" x14ac:dyDescent="0.2">
      <c r="A22" s="2" t="s">
        <v>117</v>
      </c>
      <c r="B22" s="7" t="s">
        <v>530</v>
      </c>
      <c r="C22" s="20" t="s">
        <v>118</v>
      </c>
      <c r="D22" s="10" t="s">
        <v>52</v>
      </c>
      <c r="E22" s="21" t="s">
        <v>137</v>
      </c>
      <c r="F22" s="14" t="s">
        <v>138</v>
      </c>
      <c r="G22" s="3" t="s">
        <v>119</v>
      </c>
      <c r="H22" s="4" t="s">
        <v>120</v>
      </c>
      <c r="I22" s="5">
        <v>56909370</v>
      </c>
      <c r="J22" s="26">
        <v>0</v>
      </c>
      <c r="K22" s="26">
        <v>0</v>
      </c>
      <c r="L22" s="26">
        <v>56909370</v>
      </c>
      <c r="M22" s="26"/>
      <c r="N22" s="26"/>
      <c r="O22" s="26"/>
      <c r="P22" s="26"/>
      <c r="Q22" s="26">
        <f t="shared" si="1"/>
        <v>56909370</v>
      </c>
      <c r="R22" s="12">
        <v>43890</v>
      </c>
      <c r="S22" s="12">
        <v>43982</v>
      </c>
      <c r="T22" s="9" t="s">
        <v>121</v>
      </c>
      <c r="U22" s="8" t="s">
        <v>57</v>
      </c>
    </row>
    <row r="23" spans="1:21" ht="89.25" customHeight="1" x14ac:dyDescent="0.2">
      <c r="A23" s="2" t="s">
        <v>141</v>
      </c>
      <c r="B23" s="7" t="s">
        <v>530</v>
      </c>
      <c r="C23" s="20" t="s">
        <v>76</v>
      </c>
      <c r="D23" s="10" t="s">
        <v>142</v>
      </c>
      <c r="E23" s="21" t="s">
        <v>152</v>
      </c>
      <c r="F23" s="14" t="s">
        <v>153</v>
      </c>
      <c r="G23" s="3" t="s">
        <v>143</v>
      </c>
      <c r="H23" s="4" t="s">
        <v>144</v>
      </c>
      <c r="I23" s="5">
        <v>30000000</v>
      </c>
      <c r="J23" s="26">
        <v>0</v>
      </c>
      <c r="K23" s="26">
        <v>0</v>
      </c>
      <c r="L23" s="26">
        <v>30000000</v>
      </c>
      <c r="M23" s="26"/>
      <c r="N23" s="26"/>
      <c r="O23" s="26"/>
      <c r="P23" s="26"/>
      <c r="Q23" s="26">
        <f t="shared" si="1"/>
        <v>30000000</v>
      </c>
      <c r="R23" s="12">
        <v>43889</v>
      </c>
      <c r="S23" s="12">
        <v>44196</v>
      </c>
      <c r="T23" s="9" t="s">
        <v>145</v>
      </c>
      <c r="U23" s="8" t="s">
        <v>26</v>
      </c>
    </row>
    <row r="24" spans="1:21" ht="89.25" customHeight="1" x14ac:dyDescent="0.2">
      <c r="A24" s="2" t="s">
        <v>178</v>
      </c>
      <c r="B24" s="7" t="s">
        <v>530</v>
      </c>
      <c r="C24" s="20" t="s">
        <v>98</v>
      </c>
      <c r="D24" s="10" t="s">
        <v>52</v>
      </c>
      <c r="E24" s="21" t="s">
        <v>183</v>
      </c>
      <c r="F24" s="14" t="s">
        <v>184</v>
      </c>
      <c r="G24" s="3" t="s">
        <v>179</v>
      </c>
      <c r="H24" s="4" t="s">
        <v>180</v>
      </c>
      <c r="I24" s="22">
        <v>25294323</v>
      </c>
      <c r="J24" s="26">
        <v>0</v>
      </c>
      <c r="K24" s="26">
        <v>0</v>
      </c>
      <c r="L24" s="26">
        <v>25294323</v>
      </c>
      <c r="M24" s="26"/>
      <c r="N24" s="26"/>
      <c r="O24" s="26"/>
      <c r="P24" s="26"/>
      <c r="Q24" s="26">
        <f t="shared" si="1"/>
        <v>25294323</v>
      </c>
      <c r="R24" s="12">
        <v>43895</v>
      </c>
      <c r="S24" s="12">
        <v>44196</v>
      </c>
      <c r="T24" s="9" t="s">
        <v>181</v>
      </c>
      <c r="U24" s="8" t="s">
        <v>57</v>
      </c>
    </row>
    <row r="25" spans="1:21" ht="89.25" customHeight="1" x14ac:dyDescent="0.2">
      <c r="A25" s="2" t="s">
        <v>182</v>
      </c>
      <c r="B25" s="7" t="s">
        <v>530</v>
      </c>
      <c r="C25" s="20" t="s">
        <v>98</v>
      </c>
      <c r="D25" s="10" t="s">
        <v>52</v>
      </c>
      <c r="E25" s="21" t="s">
        <v>183</v>
      </c>
      <c r="F25" s="14" t="s">
        <v>184</v>
      </c>
      <c r="G25" s="3" t="s">
        <v>72</v>
      </c>
      <c r="H25" s="4" t="s">
        <v>180</v>
      </c>
      <c r="I25" s="22">
        <v>13871913</v>
      </c>
      <c r="J25" s="26">
        <v>0</v>
      </c>
      <c r="K25" s="26">
        <v>0</v>
      </c>
      <c r="L25" s="26">
        <v>13871913</v>
      </c>
      <c r="M25" s="26"/>
      <c r="N25" s="26"/>
      <c r="O25" s="26"/>
      <c r="P25" s="26"/>
      <c r="Q25" s="26">
        <f t="shared" si="1"/>
        <v>13871913</v>
      </c>
      <c r="R25" s="12">
        <v>43895</v>
      </c>
      <c r="S25" s="12">
        <v>44196</v>
      </c>
      <c r="T25" s="9" t="s">
        <v>75</v>
      </c>
      <c r="U25" s="8" t="s">
        <v>57</v>
      </c>
    </row>
    <row r="26" spans="1:21" ht="89.25" customHeight="1" x14ac:dyDescent="0.2">
      <c r="A26" s="2" t="s">
        <v>196</v>
      </c>
      <c r="B26" s="7" t="s">
        <v>703</v>
      </c>
      <c r="C26" s="20" t="s">
        <v>105</v>
      </c>
      <c r="D26" s="10" t="s">
        <v>192</v>
      </c>
      <c r="E26" s="21" t="s">
        <v>254</v>
      </c>
      <c r="F26" s="14" t="s">
        <v>255</v>
      </c>
      <c r="G26" s="3" t="s">
        <v>197</v>
      </c>
      <c r="H26" s="4" t="s">
        <v>253</v>
      </c>
      <c r="I26" s="5">
        <v>74520000</v>
      </c>
      <c r="J26" s="26">
        <v>0</v>
      </c>
      <c r="K26" s="26">
        <v>0</v>
      </c>
      <c r="L26" s="26">
        <v>74520000</v>
      </c>
      <c r="M26" s="26"/>
      <c r="N26" s="26"/>
      <c r="O26" s="26"/>
      <c r="P26" s="26"/>
      <c r="Q26" s="26">
        <f t="shared" si="1"/>
        <v>74520000</v>
      </c>
      <c r="R26" s="12">
        <v>43909</v>
      </c>
      <c r="S26" s="12">
        <v>44196</v>
      </c>
      <c r="T26" s="9" t="s">
        <v>198</v>
      </c>
      <c r="U26" s="8" t="s">
        <v>57</v>
      </c>
    </row>
    <row r="27" spans="1:21" ht="89.25" customHeight="1" x14ac:dyDescent="0.2">
      <c r="A27" s="2" t="s">
        <v>154</v>
      </c>
      <c r="B27" s="7" t="s">
        <v>530</v>
      </c>
      <c r="C27" s="20" t="s">
        <v>51</v>
      </c>
      <c r="D27" s="10" t="s">
        <v>52</v>
      </c>
      <c r="E27" s="21" t="s">
        <v>158</v>
      </c>
      <c r="F27" s="14" t="s">
        <v>159</v>
      </c>
      <c r="G27" s="3" t="s">
        <v>155</v>
      </c>
      <c r="H27" s="4" t="s">
        <v>156</v>
      </c>
      <c r="I27" s="22">
        <v>24981194</v>
      </c>
      <c r="J27" s="26">
        <v>0</v>
      </c>
      <c r="K27" s="26">
        <v>0</v>
      </c>
      <c r="L27" s="26">
        <v>24981194</v>
      </c>
      <c r="M27" s="26"/>
      <c r="N27" s="26"/>
      <c r="O27" s="26"/>
      <c r="P27" s="26"/>
      <c r="Q27" s="26">
        <f t="shared" si="1"/>
        <v>24981194</v>
      </c>
      <c r="R27" s="12">
        <v>43895</v>
      </c>
      <c r="S27" s="12">
        <v>43920</v>
      </c>
      <c r="T27" s="9" t="s">
        <v>157</v>
      </c>
      <c r="U27" s="8" t="s">
        <v>26</v>
      </c>
    </row>
    <row r="28" spans="1:21" ht="109.5" customHeight="1" x14ac:dyDescent="0.2">
      <c r="A28" s="2" t="s">
        <v>199</v>
      </c>
      <c r="B28" s="7" t="s">
        <v>530</v>
      </c>
      <c r="C28" s="20" t="s">
        <v>141</v>
      </c>
      <c r="D28" s="10" t="s">
        <v>142</v>
      </c>
      <c r="E28" s="21" t="s">
        <v>234</v>
      </c>
      <c r="F28" s="14" t="s">
        <v>235</v>
      </c>
      <c r="G28" s="3" t="s">
        <v>200</v>
      </c>
      <c r="H28" s="4" t="s">
        <v>201</v>
      </c>
      <c r="I28" s="22">
        <v>50000000</v>
      </c>
      <c r="J28" s="26">
        <v>0</v>
      </c>
      <c r="K28" s="26">
        <v>0</v>
      </c>
      <c r="L28" s="26">
        <v>50000000</v>
      </c>
      <c r="M28" s="26"/>
      <c r="N28" s="26"/>
      <c r="O28" s="26"/>
      <c r="P28" s="26"/>
      <c r="Q28" s="26">
        <f t="shared" si="1"/>
        <v>50000000</v>
      </c>
      <c r="R28" s="12">
        <v>43901</v>
      </c>
      <c r="S28" s="12">
        <v>44196</v>
      </c>
      <c r="T28" s="9" t="s">
        <v>163</v>
      </c>
      <c r="U28" s="8" t="s">
        <v>26</v>
      </c>
    </row>
    <row r="29" spans="1:21" ht="119.25" customHeight="1" x14ac:dyDescent="0.2">
      <c r="A29" s="2" t="s">
        <v>175</v>
      </c>
      <c r="B29" s="7" t="s">
        <v>530</v>
      </c>
      <c r="C29" s="20" t="s">
        <v>105</v>
      </c>
      <c r="D29" s="10" t="s">
        <v>142</v>
      </c>
      <c r="E29" s="21" t="s">
        <v>236</v>
      </c>
      <c r="F29" s="14" t="s">
        <v>238</v>
      </c>
      <c r="G29" s="3" t="s">
        <v>202</v>
      </c>
      <c r="H29" s="4" t="s">
        <v>203</v>
      </c>
      <c r="I29" s="22">
        <v>50000000</v>
      </c>
      <c r="J29" s="26">
        <v>0</v>
      </c>
      <c r="K29" s="26">
        <v>0</v>
      </c>
      <c r="L29" s="26">
        <v>50000000</v>
      </c>
      <c r="M29" s="26"/>
      <c r="N29" s="26"/>
      <c r="O29" s="26"/>
      <c r="P29" s="26"/>
      <c r="Q29" s="26">
        <f t="shared" si="1"/>
        <v>50000000</v>
      </c>
      <c r="R29" s="12">
        <v>43902</v>
      </c>
      <c r="S29" s="12">
        <v>44196</v>
      </c>
      <c r="T29" s="9" t="s">
        <v>163</v>
      </c>
      <c r="U29" s="8" t="s">
        <v>26</v>
      </c>
    </row>
    <row r="30" spans="1:21" ht="89.25" customHeight="1" x14ac:dyDescent="0.2">
      <c r="A30" s="2" t="s">
        <v>204</v>
      </c>
      <c r="B30" s="7" t="s">
        <v>530</v>
      </c>
      <c r="C30" s="20" t="s">
        <v>196</v>
      </c>
      <c r="D30" s="10" t="s">
        <v>52</v>
      </c>
      <c r="E30" s="21" t="s">
        <v>237</v>
      </c>
      <c r="F30" s="14" t="s">
        <v>239</v>
      </c>
      <c r="G30" s="3" t="s">
        <v>200</v>
      </c>
      <c r="H30" s="4" t="s">
        <v>205</v>
      </c>
      <c r="I30" s="22">
        <v>21421520</v>
      </c>
      <c r="J30" s="26">
        <v>0</v>
      </c>
      <c r="K30" s="26">
        <v>0</v>
      </c>
      <c r="L30" s="26">
        <v>21421520</v>
      </c>
      <c r="M30" s="26"/>
      <c r="N30" s="26"/>
      <c r="O30" s="26"/>
      <c r="P30" s="26"/>
      <c r="Q30" s="26">
        <f t="shared" si="1"/>
        <v>21421520</v>
      </c>
      <c r="R30" s="12">
        <v>43902</v>
      </c>
      <c r="S30" s="12">
        <v>43981</v>
      </c>
      <c r="T30" s="9" t="s">
        <v>163</v>
      </c>
      <c r="U30" s="8" t="s">
        <v>26</v>
      </c>
    </row>
    <row r="31" spans="1:21" ht="89.25" customHeight="1" x14ac:dyDescent="0.2">
      <c r="A31" s="2" t="s">
        <v>174</v>
      </c>
      <c r="B31" s="7" t="s">
        <v>530</v>
      </c>
      <c r="C31" s="20" t="s">
        <v>175</v>
      </c>
      <c r="D31" s="10" t="s">
        <v>66</v>
      </c>
      <c r="E31" s="21" t="s">
        <v>185</v>
      </c>
      <c r="F31" s="14" t="s">
        <v>186</v>
      </c>
      <c r="G31" s="3" t="s">
        <v>176</v>
      </c>
      <c r="H31" s="4" t="s">
        <v>177</v>
      </c>
      <c r="I31" s="22">
        <v>37800000</v>
      </c>
      <c r="J31" s="26">
        <v>0</v>
      </c>
      <c r="K31" s="26">
        <v>0</v>
      </c>
      <c r="L31" s="26">
        <v>37800000</v>
      </c>
      <c r="M31" s="26"/>
      <c r="N31" s="26"/>
      <c r="O31" s="26"/>
      <c r="P31" s="26"/>
      <c r="Q31" s="26">
        <f t="shared" si="1"/>
        <v>37800000</v>
      </c>
      <c r="R31" s="12">
        <v>43903</v>
      </c>
      <c r="S31" s="12">
        <v>43951</v>
      </c>
      <c r="T31" s="9" t="s">
        <v>121</v>
      </c>
      <c r="U31" s="8" t="s">
        <v>57</v>
      </c>
    </row>
    <row r="32" spans="1:21" ht="89.25" customHeight="1" x14ac:dyDescent="0.2">
      <c r="A32" s="2" t="s">
        <v>206</v>
      </c>
      <c r="B32" s="7" t="s">
        <v>530</v>
      </c>
      <c r="C32" s="20" t="s">
        <v>178</v>
      </c>
      <c r="D32" s="10" t="s">
        <v>52</v>
      </c>
      <c r="E32" s="21" t="s">
        <v>240</v>
      </c>
      <c r="F32" s="14" t="s">
        <v>241</v>
      </c>
      <c r="G32" s="3" t="s">
        <v>207</v>
      </c>
      <c r="H32" s="4" t="s">
        <v>208</v>
      </c>
      <c r="I32" s="22">
        <v>52500000</v>
      </c>
      <c r="J32" s="26">
        <v>0</v>
      </c>
      <c r="K32" s="26">
        <v>0</v>
      </c>
      <c r="L32" s="26">
        <v>52500000</v>
      </c>
      <c r="M32" s="26"/>
      <c r="N32" s="26"/>
      <c r="O32" s="26"/>
      <c r="P32" s="26"/>
      <c r="Q32" s="26">
        <f t="shared" si="1"/>
        <v>52500000</v>
      </c>
      <c r="R32" s="12">
        <v>43903</v>
      </c>
      <c r="S32" s="12">
        <v>44196</v>
      </c>
      <c r="T32" s="9" t="s">
        <v>209</v>
      </c>
      <c r="U32" s="8" t="s">
        <v>97</v>
      </c>
    </row>
    <row r="33" spans="1:21" ht="89.25" customHeight="1" x14ac:dyDescent="0.2">
      <c r="A33" s="2" t="s">
        <v>170</v>
      </c>
      <c r="B33" s="7" t="s">
        <v>171</v>
      </c>
      <c r="C33" s="20" t="s">
        <v>41</v>
      </c>
      <c r="D33" s="10" t="s">
        <v>142</v>
      </c>
      <c r="E33" s="21" t="s">
        <v>187</v>
      </c>
      <c r="F33" s="14" t="s">
        <v>188</v>
      </c>
      <c r="G33" s="3" t="s">
        <v>172</v>
      </c>
      <c r="H33" s="4" t="s">
        <v>173</v>
      </c>
      <c r="I33" s="5">
        <v>80000000</v>
      </c>
      <c r="J33" s="26">
        <v>40000000</v>
      </c>
      <c r="K33" s="26">
        <v>0</v>
      </c>
      <c r="L33" s="26">
        <f>80000000+40000000</f>
        <v>120000000</v>
      </c>
      <c r="M33" s="26"/>
      <c r="N33" s="26"/>
      <c r="O33" s="26"/>
      <c r="P33" s="26"/>
      <c r="Q33" s="26">
        <f t="shared" si="1"/>
        <v>120000000</v>
      </c>
      <c r="R33" s="12">
        <v>43907</v>
      </c>
      <c r="S33" s="12">
        <v>44196</v>
      </c>
      <c r="T33" s="9" t="s">
        <v>163</v>
      </c>
      <c r="U33" s="8" t="s">
        <v>26</v>
      </c>
    </row>
    <row r="34" spans="1:21" ht="89.25" customHeight="1" x14ac:dyDescent="0.2">
      <c r="A34" s="2" t="s">
        <v>210</v>
      </c>
      <c r="B34" s="7" t="s">
        <v>530</v>
      </c>
      <c r="C34" s="20" t="s">
        <v>182</v>
      </c>
      <c r="D34" s="10" t="s">
        <v>192</v>
      </c>
      <c r="E34" s="21" t="s">
        <v>242</v>
      </c>
      <c r="F34" s="14" t="s">
        <v>243</v>
      </c>
      <c r="G34" s="3" t="s">
        <v>211</v>
      </c>
      <c r="H34" s="4" t="s">
        <v>212</v>
      </c>
      <c r="I34" s="22">
        <v>11379150</v>
      </c>
      <c r="J34" s="26">
        <v>0</v>
      </c>
      <c r="K34" s="26">
        <v>0</v>
      </c>
      <c r="L34" s="26">
        <v>11379150</v>
      </c>
      <c r="M34" s="26"/>
      <c r="N34" s="26"/>
      <c r="O34" s="26"/>
      <c r="P34" s="26"/>
      <c r="Q34" s="26">
        <f t="shared" si="1"/>
        <v>11379150</v>
      </c>
      <c r="R34" s="12">
        <v>43907</v>
      </c>
      <c r="S34" s="12">
        <v>43951</v>
      </c>
      <c r="T34" s="9" t="s">
        <v>213</v>
      </c>
      <c r="U34" s="8" t="s">
        <v>97</v>
      </c>
    </row>
    <row r="35" spans="1:21" ht="89.25" customHeight="1" x14ac:dyDescent="0.2">
      <c r="A35" s="2" t="s">
        <v>160</v>
      </c>
      <c r="B35" s="7" t="s">
        <v>530</v>
      </c>
      <c r="C35" s="20" t="s">
        <v>117</v>
      </c>
      <c r="D35" s="10" t="s">
        <v>142</v>
      </c>
      <c r="E35" s="21" t="s">
        <v>164</v>
      </c>
      <c r="F35" s="14" t="s">
        <v>165</v>
      </c>
      <c r="G35" s="3" t="s">
        <v>161</v>
      </c>
      <c r="H35" s="4" t="s">
        <v>162</v>
      </c>
      <c r="I35" s="22">
        <v>30000000</v>
      </c>
      <c r="J35" s="26">
        <v>0</v>
      </c>
      <c r="K35" s="26">
        <v>0</v>
      </c>
      <c r="L35" s="26">
        <v>30000000</v>
      </c>
      <c r="M35" s="26"/>
      <c r="N35" s="26"/>
      <c r="O35" s="26"/>
      <c r="P35" s="26"/>
      <c r="Q35" s="26">
        <f t="shared" si="1"/>
        <v>30000000</v>
      </c>
      <c r="R35" s="12">
        <v>43908</v>
      </c>
      <c r="S35" s="12">
        <v>44196</v>
      </c>
      <c r="T35" s="9" t="s">
        <v>163</v>
      </c>
      <c r="U35" s="8" t="s">
        <v>26</v>
      </c>
    </row>
    <row r="36" spans="1:21" ht="89.25" customHeight="1" x14ac:dyDescent="0.2">
      <c r="A36" s="2" t="s">
        <v>166</v>
      </c>
      <c r="B36" s="7" t="s">
        <v>530</v>
      </c>
      <c r="C36" s="20" t="s">
        <v>122</v>
      </c>
      <c r="D36" s="10" t="s">
        <v>52</v>
      </c>
      <c r="E36" s="21" t="s">
        <v>189</v>
      </c>
      <c r="F36" s="14" t="s">
        <v>190</v>
      </c>
      <c r="G36" s="3" t="s">
        <v>167</v>
      </c>
      <c r="H36" s="4" t="s">
        <v>168</v>
      </c>
      <c r="I36" s="22">
        <v>1938000</v>
      </c>
      <c r="J36" s="26">
        <v>0</v>
      </c>
      <c r="K36" s="26">
        <v>0</v>
      </c>
      <c r="L36" s="26">
        <v>1938000</v>
      </c>
      <c r="M36" s="26"/>
      <c r="N36" s="26"/>
      <c r="O36" s="26"/>
      <c r="P36" s="26"/>
      <c r="Q36" s="26">
        <f t="shared" si="1"/>
        <v>1938000</v>
      </c>
      <c r="R36" s="12">
        <v>43908</v>
      </c>
      <c r="S36" s="12">
        <v>44196</v>
      </c>
      <c r="T36" s="9" t="s">
        <v>169</v>
      </c>
      <c r="U36" s="8" t="s">
        <v>97</v>
      </c>
    </row>
    <row r="37" spans="1:21" ht="89.25" customHeight="1" x14ac:dyDescent="0.2">
      <c r="A37" s="2" t="s">
        <v>214</v>
      </c>
      <c r="B37" s="7" t="s">
        <v>530</v>
      </c>
      <c r="C37" s="20" t="s">
        <v>199</v>
      </c>
      <c r="D37" s="10" t="s">
        <v>52</v>
      </c>
      <c r="E37" s="21" t="s">
        <v>244</v>
      </c>
      <c r="F37" s="14" t="s">
        <v>245</v>
      </c>
      <c r="G37" s="3" t="s">
        <v>215</v>
      </c>
      <c r="H37" s="4" t="s">
        <v>216</v>
      </c>
      <c r="I37" s="22">
        <v>45000000</v>
      </c>
      <c r="J37" s="26">
        <v>0</v>
      </c>
      <c r="K37" s="26">
        <v>0</v>
      </c>
      <c r="L37" s="26">
        <v>45000000</v>
      </c>
      <c r="M37" s="26"/>
      <c r="N37" s="26"/>
      <c r="O37" s="26"/>
      <c r="P37" s="26"/>
      <c r="Q37" s="26">
        <f t="shared" si="1"/>
        <v>45000000</v>
      </c>
      <c r="R37" s="12">
        <v>43909</v>
      </c>
      <c r="S37" s="12">
        <v>44196</v>
      </c>
      <c r="T37" s="9" t="s">
        <v>217</v>
      </c>
      <c r="U37" s="8" t="s">
        <v>57</v>
      </c>
    </row>
    <row r="38" spans="1:21" ht="89.25" customHeight="1" x14ac:dyDescent="0.2">
      <c r="A38" s="2" t="s">
        <v>219</v>
      </c>
      <c r="B38" s="7" t="s">
        <v>530</v>
      </c>
      <c r="C38" s="20" t="s">
        <v>214</v>
      </c>
      <c r="D38" s="10" t="s">
        <v>192</v>
      </c>
      <c r="E38" s="21" t="s">
        <v>246</v>
      </c>
      <c r="F38" s="14" t="s">
        <v>248</v>
      </c>
      <c r="G38" s="3" t="s">
        <v>224</v>
      </c>
      <c r="H38" s="4" t="s">
        <v>247</v>
      </c>
      <c r="I38" s="22">
        <v>53000000</v>
      </c>
      <c r="J38" s="26">
        <v>0</v>
      </c>
      <c r="K38" s="26">
        <v>0</v>
      </c>
      <c r="L38" s="26">
        <v>53000000</v>
      </c>
      <c r="M38" s="26"/>
      <c r="N38" s="26"/>
      <c r="O38" s="26"/>
      <c r="P38" s="26"/>
      <c r="Q38" s="26">
        <f t="shared" si="1"/>
        <v>53000000</v>
      </c>
      <c r="R38" s="12">
        <v>43916</v>
      </c>
      <c r="S38" s="12">
        <v>44130</v>
      </c>
      <c r="T38" s="9" t="s">
        <v>225</v>
      </c>
      <c r="U38" s="8" t="s">
        <v>97</v>
      </c>
    </row>
    <row r="39" spans="1:21" ht="89.25" customHeight="1" x14ac:dyDescent="0.2">
      <c r="A39" s="2" t="s">
        <v>218</v>
      </c>
      <c r="B39" s="7" t="s">
        <v>530</v>
      </c>
      <c r="C39" s="20" t="s">
        <v>219</v>
      </c>
      <c r="D39" s="10" t="s">
        <v>220</v>
      </c>
      <c r="E39" s="21" t="s">
        <v>249</v>
      </c>
      <c r="F39" s="14" t="s">
        <v>250</v>
      </c>
      <c r="G39" s="3" t="s">
        <v>221</v>
      </c>
      <c r="H39" s="4" t="s">
        <v>222</v>
      </c>
      <c r="I39" s="22">
        <v>56000000</v>
      </c>
      <c r="J39" s="26">
        <v>16000000</v>
      </c>
      <c r="K39" s="26">
        <v>0</v>
      </c>
      <c r="L39" s="26">
        <f>56000000+16000000</f>
        <v>72000000</v>
      </c>
      <c r="M39" s="26"/>
      <c r="N39" s="26"/>
      <c r="O39" s="26"/>
      <c r="P39" s="26"/>
      <c r="Q39" s="26">
        <f t="shared" si="1"/>
        <v>72000000</v>
      </c>
      <c r="R39" s="12">
        <v>43916</v>
      </c>
      <c r="S39" s="12">
        <v>44130</v>
      </c>
      <c r="T39" s="9" t="s">
        <v>223</v>
      </c>
      <c r="U39" s="8" t="s">
        <v>97</v>
      </c>
    </row>
    <row r="40" spans="1:21" ht="89.25" customHeight="1" x14ac:dyDescent="0.2">
      <c r="A40" s="2" t="s">
        <v>191</v>
      </c>
      <c r="B40" s="7" t="s">
        <v>703</v>
      </c>
      <c r="C40" s="20" t="s">
        <v>118</v>
      </c>
      <c r="D40" s="10" t="s">
        <v>192</v>
      </c>
      <c r="E40" s="21" t="s">
        <v>256</v>
      </c>
      <c r="F40" s="14" t="s">
        <v>257</v>
      </c>
      <c r="G40" s="3" t="s">
        <v>193</v>
      </c>
      <c r="H40" s="4" t="s">
        <v>194</v>
      </c>
      <c r="I40" s="5">
        <v>58800000</v>
      </c>
      <c r="J40" s="26">
        <v>0</v>
      </c>
      <c r="K40" s="26">
        <v>0</v>
      </c>
      <c r="L40" s="26">
        <v>58800000</v>
      </c>
      <c r="M40" s="26"/>
      <c r="N40" s="26"/>
      <c r="O40" s="26"/>
      <c r="P40" s="26"/>
      <c r="Q40" s="26">
        <f t="shared" si="1"/>
        <v>58800000</v>
      </c>
      <c r="R40" s="12">
        <v>43917</v>
      </c>
      <c r="S40" s="12">
        <v>44196</v>
      </c>
      <c r="T40" s="9" t="s">
        <v>62</v>
      </c>
      <c r="U40" s="8" t="s">
        <v>57</v>
      </c>
    </row>
    <row r="41" spans="1:21" ht="89.25" customHeight="1" x14ac:dyDescent="0.2">
      <c r="A41" s="2" t="s">
        <v>195</v>
      </c>
      <c r="B41" s="7" t="s">
        <v>703</v>
      </c>
      <c r="C41" s="20" t="s">
        <v>118</v>
      </c>
      <c r="D41" s="10" t="s">
        <v>192</v>
      </c>
      <c r="E41" s="21" t="s">
        <v>256</v>
      </c>
      <c r="F41" s="14" t="s">
        <v>257</v>
      </c>
      <c r="G41" s="3" t="s">
        <v>339</v>
      </c>
      <c r="H41" s="4" t="s">
        <v>194</v>
      </c>
      <c r="I41" s="5">
        <v>120000000</v>
      </c>
      <c r="J41" s="26">
        <v>0</v>
      </c>
      <c r="K41" s="26">
        <v>0</v>
      </c>
      <c r="L41" s="26">
        <v>120000000</v>
      </c>
      <c r="M41" s="26"/>
      <c r="N41" s="26"/>
      <c r="O41" s="26"/>
      <c r="P41" s="26"/>
      <c r="Q41" s="26">
        <f t="shared" si="1"/>
        <v>120000000</v>
      </c>
      <c r="R41" s="12">
        <v>43920</v>
      </c>
      <c r="S41" s="12">
        <v>44196</v>
      </c>
      <c r="T41" s="9" t="s">
        <v>62</v>
      </c>
      <c r="U41" s="8" t="s">
        <v>57</v>
      </c>
    </row>
    <row r="42" spans="1:21" ht="89.25" customHeight="1" x14ac:dyDescent="0.2">
      <c r="A42" s="2" t="s">
        <v>226</v>
      </c>
      <c r="B42" s="7" t="s">
        <v>530</v>
      </c>
      <c r="C42" s="20" t="s">
        <v>227</v>
      </c>
      <c r="D42" s="10" t="s">
        <v>52</v>
      </c>
      <c r="E42" s="21" t="s">
        <v>252</v>
      </c>
      <c r="F42" s="14" t="s">
        <v>251</v>
      </c>
      <c r="G42" s="3" t="s">
        <v>228</v>
      </c>
      <c r="H42" s="4" t="s">
        <v>229</v>
      </c>
      <c r="I42" s="22">
        <v>32687400</v>
      </c>
      <c r="J42" s="26">
        <v>0</v>
      </c>
      <c r="K42" s="26">
        <v>0</v>
      </c>
      <c r="L42" s="26">
        <v>32687400</v>
      </c>
      <c r="M42" s="26"/>
      <c r="N42" s="26"/>
      <c r="O42" s="26"/>
      <c r="P42" s="26"/>
      <c r="Q42" s="26">
        <f t="shared" si="1"/>
        <v>32687400</v>
      </c>
      <c r="R42" s="12">
        <v>43921</v>
      </c>
      <c r="S42" s="12">
        <v>44196</v>
      </c>
      <c r="T42" s="9" t="s">
        <v>230</v>
      </c>
      <c r="U42" s="8" t="s">
        <v>97</v>
      </c>
    </row>
    <row r="43" spans="1:21" ht="89.25" customHeight="1" x14ac:dyDescent="0.2">
      <c r="A43" s="2" t="s">
        <v>231</v>
      </c>
      <c r="B43" s="7" t="s">
        <v>530</v>
      </c>
      <c r="C43" s="20" t="s">
        <v>227</v>
      </c>
      <c r="D43" s="10" t="s">
        <v>52</v>
      </c>
      <c r="E43" s="21" t="s">
        <v>252</v>
      </c>
      <c r="F43" s="14" t="s">
        <v>251</v>
      </c>
      <c r="G43" s="3" t="s">
        <v>232</v>
      </c>
      <c r="H43" s="4" t="s">
        <v>233</v>
      </c>
      <c r="I43" s="22">
        <v>4200000</v>
      </c>
      <c r="J43" s="26">
        <v>0</v>
      </c>
      <c r="K43" s="26">
        <v>0</v>
      </c>
      <c r="L43" s="26">
        <v>4200000</v>
      </c>
      <c r="M43" s="26"/>
      <c r="N43" s="26"/>
      <c r="O43" s="26"/>
      <c r="P43" s="26"/>
      <c r="Q43" s="26">
        <f t="shared" si="1"/>
        <v>4200000</v>
      </c>
      <c r="R43" s="12">
        <v>43921</v>
      </c>
      <c r="S43" s="12">
        <v>44196</v>
      </c>
      <c r="T43" s="9" t="s">
        <v>230</v>
      </c>
      <c r="U43" s="8" t="s">
        <v>97</v>
      </c>
    </row>
    <row r="44" spans="1:21" ht="89.25" customHeight="1" x14ac:dyDescent="0.2">
      <c r="A44" s="2" t="s">
        <v>274</v>
      </c>
      <c r="B44" s="7" t="s">
        <v>530</v>
      </c>
      <c r="C44" s="20" t="s">
        <v>226</v>
      </c>
      <c r="D44" s="10" t="s">
        <v>52</v>
      </c>
      <c r="E44" s="21" t="s">
        <v>304</v>
      </c>
      <c r="F44" s="14" t="s">
        <v>305</v>
      </c>
      <c r="G44" s="3" t="s">
        <v>275</v>
      </c>
      <c r="H44" s="4" t="s">
        <v>276</v>
      </c>
      <c r="I44" s="22">
        <v>10000000</v>
      </c>
      <c r="J44" s="26">
        <v>0</v>
      </c>
      <c r="K44" s="26">
        <v>0</v>
      </c>
      <c r="L44" s="26">
        <v>10000000</v>
      </c>
      <c r="M44" s="26"/>
      <c r="N44" s="26"/>
      <c r="O44" s="26"/>
      <c r="P44" s="26"/>
      <c r="Q44" s="26">
        <f t="shared" si="1"/>
        <v>10000000</v>
      </c>
      <c r="R44" s="12">
        <v>43921</v>
      </c>
      <c r="S44" s="12">
        <v>44196</v>
      </c>
      <c r="T44" s="9" t="s">
        <v>277</v>
      </c>
      <c r="U44" s="8" t="s">
        <v>57</v>
      </c>
    </row>
    <row r="45" spans="1:21" ht="89.25" customHeight="1" x14ac:dyDescent="0.2">
      <c r="A45" s="2" t="s">
        <v>347</v>
      </c>
      <c r="B45" s="7" t="s">
        <v>703</v>
      </c>
      <c r="C45" s="20" t="s">
        <v>117</v>
      </c>
      <c r="D45" s="10" t="s">
        <v>220</v>
      </c>
      <c r="E45" s="21"/>
      <c r="F45" s="14"/>
      <c r="G45" s="3" t="s">
        <v>348</v>
      </c>
      <c r="H45" s="4" t="s">
        <v>349</v>
      </c>
      <c r="I45" s="22">
        <v>581910000</v>
      </c>
      <c r="J45" s="26">
        <v>0</v>
      </c>
      <c r="K45" s="26">
        <v>326060000</v>
      </c>
      <c r="L45" s="26">
        <f>581910000-326060000</f>
        <v>255850000</v>
      </c>
      <c r="M45" s="26"/>
      <c r="N45" s="26"/>
      <c r="O45" s="26"/>
      <c r="P45" s="26"/>
      <c r="Q45" s="26">
        <f t="shared" si="1"/>
        <v>255850000</v>
      </c>
      <c r="R45" s="12">
        <v>43934</v>
      </c>
      <c r="S45" s="12">
        <v>44117</v>
      </c>
      <c r="T45" s="9" t="s">
        <v>350</v>
      </c>
      <c r="U45" s="8" t="s">
        <v>57</v>
      </c>
    </row>
    <row r="46" spans="1:21" ht="89.25" customHeight="1" x14ac:dyDescent="0.2">
      <c r="A46" s="2" t="s">
        <v>258</v>
      </c>
      <c r="B46" s="7" t="s">
        <v>703</v>
      </c>
      <c r="C46" s="20" t="s">
        <v>109</v>
      </c>
      <c r="D46" s="10" t="s">
        <v>192</v>
      </c>
      <c r="E46" s="21" t="s">
        <v>306</v>
      </c>
      <c r="F46" s="14" t="s">
        <v>307</v>
      </c>
      <c r="G46" s="3" t="s">
        <v>259</v>
      </c>
      <c r="H46" s="4" t="s">
        <v>260</v>
      </c>
      <c r="I46" s="22">
        <v>72040303</v>
      </c>
      <c r="J46" s="26">
        <v>0</v>
      </c>
      <c r="K46" s="26">
        <v>0</v>
      </c>
      <c r="L46" s="26">
        <v>72040303</v>
      </c>
      <c r="M46" s="26"/>
      <c r="N46" s="26"/>
      <c r="O46" s="26"/>
      <c r="P46" s="26"/>
      <c r="Q46" s="26">
        <f t="shared" si="1"/>
        <v>72040303</v>
      </c>
      <c r="R46" s="12">
        <v>43921</v>
      </c>
      <c r="S46" s="12">
        <v>43928</v>
      </c>
      <c r="T46" s="9" t="s">
        <v>163</v>
      </c>
      <c r="U46" s="8" t="s">
        <v>26</v>
      </c>
    </row>
    <row r="47" spans="1:21" ht="89.25" customHeight="1" x14ac:dyDescent="0.2">
      <c r="A47" s="2" t="s">
        <v>278</v>
      </c>
      <c r="B47" s="7" t="s">
        <v>703</v>
      </c>
      <c r="C47" s="20" t="s">
        <v>127</v>
      </c>
      <c r="D47" s="10" t="s">
        <v>192</v>
      </c>
      <c r="E47" s="21" t="s">
        <v>308</v>
      </c>
      <c r="F47" s="14" t="s">
        <v>309</v>
      </c>
      <c r="G47" s="3" t="s">
        <v>280</v>
      </c>
      <c r="H47" s="4" t="s">
        <v>279</v>
      </c>
      <c r="I47" s="22">
        <v>107100000</v>
      </c>
      <c r="J47" s="26">
        <v>0</v>
      </c>
      <c r="K47" s="26">
        <v>0</v>
      </c>
      <c r="L47" s="26">
        <v>107100000</v>
      </c>
      <c r="M47" s="26"/>
      <c r="N47" s="26"/>
      <c r="O47" s="26"/>
      <c r="P47" s="26"/>
      <c r="Q47" s="26">
        <f t="shared" ref="Q47:Q78" si="2">SUM(L47:P47)</f>
        <v>107100000</v>
      </c>
      <c r="R47" s="12">
        <v>43921</v>
      </c>
      <c r="S47" s="12">
        <v>44196</v>
      </c>
      <c r="T47" s="9" t="s">
        <v>25</v>
      </c>
      <c r="U47" s="8" t="s">
        <v>26</v>
      </c>
    </row>
    <row r="48" spans="1:21" ht="89.25" customHeight="1" x14ac:dyDescent="0.2">
      <c r="A48" s="2" t="s">
        <v>281</v>
      </c>
      <c r="B48" s="7" t="s">
        <v>703</v>
      </c>
      <c r="C48" s="20" t="s">
        <v>127</v>
      </c>
      <c r="D48" s="10" t="s">
        <v>192</v>
      </c>
      <c r="E48" s="21" t="s">
        <v>308</v>
      </c>
      <c r="F48" s="14" t="s">
        <v>309</v>
      </c>
      <c r="G48" s="3" t="s">
        <v>282</v>
      </c>
      <c r="H48" s="4" t="s">
        <v>279</v>
      </c>
      <c r="I48" s="22">
        <v>107100000</v>
      </c>
      <c r="J48" s="26">
        <v>0</v>
      </c>
      <c r="K48" s="26">
        <v>0</v>
      </c>
      <c r="L48" s="26">
        <v>107100000</v>
      </c>
      <c r="M48" s="26"/>
      <c r="N48" s="26"/>
      <c r="O48" s="26"/>
      <c r="P48" s="26"/>
      <c r="Q48" s="26">
        <f t="shared" si="2"/>
        <v>107100000</v>
      </c>
      <c r="R48" s="12">
        <v>43921</v>
      </c>
      <c r="S48" s="12">
        <v>44196</v>
      </c>
      <c r="T48" s="9" t="s">
        <v>25</v>
      </c>
      <c r="U48" s="8" t="s">
        <v>26</v>
      </c>
    </row>
    <row r="49" spans="1:21" ht="89.25" customHeight="1" x14ac:dyDescent="0.2">
      <c r="A49" s="2" t="s">
        <v>261</v>
      </c>
      <c r="B49" s="7" t="s">
        <v>703</v>
      </c>
      <c r="C49" s="20" t="s">
        <v>71</v>
      </c>
      <c r="D49" s="10" t="s">
        <v>310</v>
      </c>
      <c r="E49" s="21" t="s">
        <v>317</v>
      </c>
      <c r="F49" s="14" t="s">
        <v>319</v>
      </c>
      <c r="G49" s="3" t="s">
        <v>262</v>
      </c>
      <c r="H49" s="4" t="s">
        <v>263</v>
      </c>
      <c r="I49" s="22">
        <v>78438600</v>
      </c>
      <c r="J49" s="26">
        <v>0</v>
      </c>
      <c r="K49" s="26">
        <v>0</v>
      </c>
      <c r="L49" s="26">
        <v>78438600</v>
      </c>
      <c r="M49" s="26"/>
      <c r="N49" s="26"/>
      <c r="O49" s="26"/>
      <c r="P49" s="26"/>
      <c r="Q49" s="26">
        <f t="shared" si="2"/>
        <v>78438600</v>
      </c>
      <c r="R49" s="12">
        <v>43923</v>
      </c>
      <c r="S49" s="12">
        <v>44196</v>
      </c>
      <c r="T49" s="9" t="s">
        <v>130</v>
      </c>
      <c r="U49" s="8" t="s">
        <v>97</v>
      </c>
    </row>
    <row r="50" spans="1:21" ht="89.25" customHeight="1" x14ac:dyDescent="0.2">
      <c r="A50" s="2" t="s">
        <v>266</v>
      </c>
      <c r="B50" s="7" t="s">
        <v>171</v>
      </c>
      <c r="C50" s="20" t="s">
        <v>45</v>
      </c>
      <c r="D50" s="10" t="s">
        <v>142</v>
      </c>
      <c r="E50" s="23" t="s">
        <v>314</v>
      </c>
      <c r="F50" s="14" t="s">
        <v>313</v>
      </c>
      <c r="G50" s="3" t="s">
        <v>267</v>
      </c>
      <c r="H50" s="4" t="s">
        <v>268</v>
      </c>
      <c r="I50" s="22">
        <v>200000000</v>
      </c>
      <c r="J50" s="26">
        <v>0</v>
      </c>
      <c r="K50" s="26">
        <v>0</v>
      </c>
      <c r="L50" s="26">
        <v>200000000</v>
      </c>
      <c r="M50" s="26"/>
      <c r="N50" s="26"/>
      <c r="O50" s="26"/>
      <c r="P50" s="26"/>
      <c r="Q50" s="26">
        <f t="shared" si="2"/>
        <v>200000000</v>
      </c>
      <c r="R50" s="12">
        <v>43924</v>
      </c>
      <c r="S50" s="12">
        <v>44196</v>
      </c>
      <c r="T50" s="9" t="s">
        <v>269</v>
      </c>
      <c r="U50" s="8" t="s">
        <v>26</v>
      </c>
    </row>
    <row r="51" spans="1:21" ht="89.25" customHeight="1" x14ac:dyDescent="0.2">
      <c r="A51" s="2" t="s">
        <v>361</v>
      </c>
      <c r="B51" s="7" t="s">
        <v>703</v>
      </c>
      <c r="C51" s="20" t="s">
        <v>122</v>
      </c>
      <c r="D51" s="10" t="s">
        <v>192</v>
      </c>
      <c r="E51" s="21" t="s">
        <v>386</v>
      </c>
      <c r="F51" s="14" t="s">
        <v>385</v>
      </c>
      <c r="G51" s="3" t="s">
        <v>362</v>
      </c>
      <c r="H51" s="4" t="s">
        <v>363</v>
      </c>
      <c r="I51" s="22">
        <v>360396515</v>
      </c>
      <c r="J51" s="26">
        <v>0</v>
      </c>
      <c r="K51" s="26">
        <v>0</v>
      </c>
      <c r="L51" s="26">
        <v>360396515</v>
      </c>
      <c r="M51" s="26"/>
      <c r="N51" s="26"/>
      <c r="O51" s="26"/>
      <c r="P51" s="26"/>
      <c r="Q51" s="26">
        <f t="shared" si="2"/>
        <v>360396515</v>
      </c>
      <c r="R51" s="12">
        <v>43923</v>
      </c>
      <c r="S51" s="12">
        <v>44196</v>
      </c>
      <c r="T51" s="9" t="s">
        <v>364</v>
      </c>
      <c r="U51" s="8" t="s">
        <v>26</v>
      </c>
    </row>
    <row r="52" spans="1:21" ht="89.25" customHeight="1" x14ac:dyDescent="0.2">
      <c r="A52" s="2" t="s">
        <v>367</v>
      </c>
      <c r="B52" s="7" t="s">
        <v>703</v>
      </c>
      <c r="C52" s="20" t="s">
        <v>122</v>
      </c>
      <c r="D52" s="10" t="s">
        <v>192</v>
      </c>
      <c r="E52" s="21" t="s">
        <v>386</v>
      </c>
      <c r="F52" s="14" t="s">
        <v>385</v>
      </c>
      <c r="G52" s="3" t="s">
        <v>348</v>
      </c>
      <c r="H52" s="4" t="s">
        <v>368</v>
      </c>
      <c r="I52" s="22">
        <v>135245000</v>
      </c>
      <c r="J52" s="26">
        <v>0</v>
      </c>
      <c r="K52" s="26">
        <v>0</v>
      </c>
      <c r="L52" s="26">
        <v>135245000</v>
      </c>
      <c r="M52" s="26"/>
      <c r="N52" s="26"/>
      <c r="O52" s="26"/>
      <c r="P52" s="26"/>
      <c r="Q52" s="26">
        <f t="shared" si="2"/>
        <v>135245000</v>
      </c>
      <c r="R52" s="12">
        <v>43923</v>
      </c>
      <c r="S52" s="12">
        <v>44196</v>
      </c>
      <c r="T52" s="9" t="s">
        <v>364</v>
      </c>
      <c r="U52" s="8" t="s">
        <v>26</v>
      </c>
    </row>
    <row r="53" spans="1:21" ht="89.25" customHeight="1" x14ac:dyDescent="0.2">
      <c r="A53" s="2" t="s">
        <v>369</v>
      </c>
      <c r="B53" s="7" t="s">
        <v>703</v>
      </c>
      <c r="C53" s="20" t="s">
        <v>122</v>
      </c>
      <c r="D53" s="10" t="s">
        <v>192</v>
      </c>
      <c r="E53" s="21" t="s">
        <v>386</v>
      </c>
      <c r="F53" s="14" t="s">
        <v>385</v>
      </c>
      <c r="G53" s="3" t="s">
        <v>370</v>
      </c>
      <c r="H53" s="4" t="s">
        <v>371</v>
      </c>
      <c r="I53" s="22">
        <v>65734500</v>
      </c>
      <c r="J53" s="26">
        <v>0</v>
      </c>
      <c r="K53" s="26">
        <v>0</v>
      </c>
      <c r="L53" s="26">
        <v>65734500</v>
      </c>
      <c r="M53" s="26"/>
      <c r="N53" s="26"/>
      <c r="O53" s="26"/>
      <c r="P53" s="26"/>
      <c r="Q53" s="26">
        <f t="shared" si="2"/>
        <v>65734500</v>
      </c>
      <c r="R53" s="12">
        <v>43923</v>
      </c>
      <c r="S53" s="12">
        <v>44196</v>
      </c>
      <c r="T53" s="9" t="s">
        <v>364</v>
      </c>
      <c r="U53" s="8" t="s">
        <v>26</v>
      </c>
    </row>
    <row r="54" spans="1:21" ht="89.25" customHeight="1" x14ac:dyDescent="0.2">
      <c r="A54" s="2" t="s">
        <v>373</v>
      </c>
      <c r="B54" s="7" t="s">
        <v>703</v>
      </c>
      <c r="C54" s="20" t="s">
        <v>122</v>
      </c>
      <c r="D54" s="10" t="s">
        <v>192</v>
      </c>
      <c r="E54" s="21" t="s">
        <v>386</v>
      </c>
      <c r="F54" s="14" t="s">
        <v>385</v>
      </c>
      <c r="G54" s="3" t="s">
        <v>374</v>
      </c>
      <c r="H54" s="4" t="s">
        <v>375</v>
      </c>
      <c r="I54" s="22">
        <v>127330000</v>
      </c>
      <c r="J54" s="26">
        <v>0</v>
      </c>
      <c r="K54" s="26">
        <v>0</v>
      </c>
      <c r="L54" s="26">
        <v>127330000</v>
      </c>
      <c r="M54" s="26"/>
      <c r="N54" s="26"/>
      <c r="O54" s="26"/>
      <c r="P54" s="26"/>
      <c r="Q54" s="26">
        <f t="shared" si="2"/>
        <v>127330000</v>
      </c>
      <c r="R54" s="12">
        <v>43923</v>
      </c>
      <c r="S54" s="12">
        <v>44196</v>
      </c>
      <c r="T54" s="9" t="s">
        <v>169</v>
      </c>
      <c r="U54" s="8" t="s">
        <v>26</v>
      </c>
    </row>
    <row r="55" spans="1:21" ht="89.25" customHeight="1" x14ac:dyDescent="0.2">
      <c r="A55" s="2" t="s">
        <v>365</v>
      </c>
      <c r="B55" s="7" t="s">
        <v>703</v>
      </c>
      <c r="C55" s="20" t="s">
        <v>122</v>
      </c>
      <c r="D55" s="10" t="s">
        <v>192</v>
      </c>
      <c r="E55" s="21" t="s">
        <v>386</v>
      </c>
      <c r="F55" s="14" t="s">
        <v>385</v>
      </c>
      <c r="G55" s="3" t="s">
        <v>366</v>
      </c>
      <c r="H55" s="4" t="s">
        <v>363</v>
      </c>
      <c r="I55" s="22">
        <v>112050000</v>
      </c>
      <c r="J55" s="26">
        <v>0</v>
      </c>
      <c r="K55" s="26">
        <v>0</v>
      </c>
      <c r="L55" s="26">
        <v>112050000</v>
      </c>
      <c r="M55" s="26"/>
      <c r="N55" s="26"/>
      <c r="O55" s="26"/>
      <c r="P55" s="26"/>
      <c r="Q55" s="26">
        <f t="shared" si="2"/>
        <v>112050000</v>
      </c>
      <c r="R55" s="12">
        <v>43923</v>
      </c>
      <c r="S55" s="12">
        <v>44196</v>
      </c>
      <c r="T55" s="9" t="s">
        <v>364</v>
      </c>
      <c r="U55" s="8" t="s">
        <v>26</v>
      </c>
    </row>
    <row r="56" spans="1:21" ht="89.25" customHeight="1" x14ac:dyDescent="0.2">
      <c r="A56" s="2" t="s">
        <v>372</v>
      </c>
      <c r="B56" s="7" t="s">
        <v>703</v>
      </c>
      <c r="C56" s="20" t="s">
        <v>122</v>
      </c>
      <c r="D56" s="10" t="s">
        <v>192</v>
      </c>
      <c r="E56" s="21" t="s">
        <v>386</v>
      </c>
      <c r="F56" s="14" t="s">
        <v>385</v>
      </c>
      <c r="G56" s="3" t="s">
        <v>232</v>
      </c>
      <c r="H56" s="4" t="s">
        <v>371</v>
      </c>
      <c r="I56" s="22">
        <v>99096780</v>
      </c>
      <c r="J56" s="26">
        <v>0</v>
      </c>
      <c r="K56" s="26">
        <v>0</v>
      </c>
      <c r="L56" s="26">
        <v>99096780</v>
      </c>
      <c r="M56" s="26"/>
      <c r="N56" s="26"/>
      <c r="O56" s="26"/>
      <c r="P56" s="26"/>
      <c r="Q56" s="26">
        <f t="shared" si="2"/>
        <v>99096780</v>
      </c>
      <c r="R56" s="12">
        <v>43923</v>
      </c>
      <c r="S56" s="12">
        <v>44196</v>
      </c>
      <c r="T56" s="9" t="s">
        <v>364</v>
      </c>
      <c r="U56" s="8" t="s">
        <v>26</v>
      </c>
    </row>
    <row r="57" spans="1:21" ht="89.25" customHeight="1" x14ac:dyDescent="0.2">
      <c r="A57" s="2" t="s">
        <v>264</v>
      </c>
      <c r="B57" s="7" t="s">
        <v>530</v>
      </c>
      <c r="C57" s="20" t="s">
        <v>261</v>
      </c>
      <c r="D57" s="10" t="s">
        <v>52</v>
      </c>
      <c r="E57" s="21" t="s">
        <v>325</v>
      </c>
      <c r="F57" s="14" t="s">
        <v>326</v>
      </c>
      <c r="G57" s="3" t="s">
        <v>259</v>
      </c>
      <c r="H57" s="4" t="s">
        <v>270</v>
      </c>
      <c r="I57" s="22">
        <v>40000000</v>
      </c>
      <c r="J57" s="26">
        <v>0</v>
      </c>
      <c r="K57" s="26">
        <v>0</v>
      </c>
      <c r="L57" s="26">
        <v>40000000</v>
      </c>
      <c r="M57" s="26"/>
      <c r="N57" s="26"/>
      <c r="O57" s="26"/>
      <c r="P57" s="26"/>
      <c r="Q57" s="26">
        <f t="shared" si="2"/>
        <v>40000000</v>
      </c>
      <c r="R57" s="12">
        <v>43924</v>
      </c>
      <c r="S57" s="12">
        <v>43951</v>
      </c>
      <c r="T57" s="9" t="s">
        <v>265</v>
      </c>
      <c r="U57" s="8" t="s">
        <v>97</v>
      </c>
    </row>
    <row r="58" spans="1:21" ht="89.25" customHeight="1" x14ac:dyDescent="0.2">
      <c r="A58" s="2" t="s">
        <v>271</v>
      </c>
      <c r="B58" s="7" t="s">
        <v>171</v>
      </c>
      <c r="C58" s="20" t="s">
        <v>20</v>
      </c>
      <c r="D58" s="10" t="s">
        <v>52</v>
      </c>
      <c r="E58" s="23" t="s">
        <v>316</v>
      </c>
      <c r="F58" s="14" t="s">
        <v>315</v>
      </c>
      <c r="G58" s="3" t="s">
        <v>272</v>
      </c>
      <c r="H58" s="4" t="s">
        <v>273</v>
      </c>
      <c r="I58" s="22">
        <v>70596000</v>
      </c>
      <c r="J58" s="26">
        <v>0</v>
      </c>
      <c r="K58" s="26">
        <v>0</v>
      </c>
      <c r="L58" s="26">
        <v>70596000</v>
      </c>
      <c r="M58" s="26"/>
      <c r="N58" s="26"/>
      <c r="O58" s="26"/>
      <c r="P58" s="26"/>
      <c r="Q58" s="26">
        <f t="shared" si="2"/>
        <v>70596000</v>
      </c>
      <c r="R58" s="12">
        <v>43927</v>
      </c>
      <c r="S58" s="12">
        <v>44185</v>
      </c>
      <c r="T58" s="9" t="s">
        <v>157</v>
      </c>
      <c r="U58" s="8" t="s">
        <v>26</v>
      </c>
    </row>
    <row r="59" spans="1:21" ht="107.25" customHeight="1" x14ac:dyDescent="0.2">
      <c r="A59" s="2" t="s">
        <v>283</v>
      </c>
      <c r="B59" s="7" t="s">
        <v>530</v>
      </c>
      <c r="C59" s="20" t="s">
        <v>281</v>
      </c>
      <c r="D59" s="10" t="s">
        <v>142</v>
      </c>
      <c r="E59" s="21" t="s">
        <v>323</v>
      </c>
      <c r="F59" s="14" t="s">
        <v>324</v>
      </c>
      <c r="G59" s="3" t="s">
        <v>200</v>
      </c>
      <c r="H59" s="4" t="s">
        <v>284</v>
      </c>
      <c r="I59" s="22">
        <v>30000000</v>
      </c>
      <c r="J59" s="26">
        <v>0</v>
      </c>
      <c r="K59" s="26">
        <v>0</v>
      </c>
      <c r="L59" s="26">
        <v>30000000</v>
      </c>
      <c r="M59" s="26"/>
      <c r="N59" s="26"/>
      <c r="O59" s="26"/>
      <c r="P59" s="26"/>
      <c r="Q59" s="26">
        <f t="shared" si="2"/>
        <v>30000000</v>
      </c>
      <c r="R59" s="12">
        <v>43928</v>
      </c>
      <c r="S59" s="12">
        <v>44196</v>
      </c>
      <c r="T59" s="9" t="s">
        <v>163</v>
      </c>
      <c r="U59" s="8" t="s">
        <v>26</v>
      </c>
    </row>
    <row r="60" spans="1:21" ht="89.25" customHeight="1" x14ac:dyDescent="0.2">
      <c r="A60" s="2" t="s">
        <v>518</v>
      </c>
      <c r="B60" s="7" t="s">
        <v>703</v>
      </c>
      <c r="C60" s="20" t="s">
        <v>141</v>
      </c>
      <c r="D60" s="10" t="s">
        <v>22</v>
      </c>
      <c r="E60" s="21" t="s">
        <v>522</v>
      </c>
      <c r="F60" s="14" t="s">
        <v>523</v>
      </c>
      <c r="G60" s="3" t="s">
        <v>519</v>
      </c>
      <c r="H60" s="4" t="s">
        <v>520</v>
      </c>
      <c r="I60" s="22">
        <v>225000000</v>
      </c>
      <c r="J60" s="26">
        <v>0</v>
      </c>
      <c r="K60" s="26">
        <v>0</v>
      </c>
      <c r="L60" s="26">
        <v>225000000</v>
      </c>
      <c r="M60" s="26"/>
      <c r="N60" s="26"/>
      <c r="O60" s="26"/>
      <c r="P60" s="26"/>
      <c r="Q60" s="26">
        <f t="shared" si="2"/>
        <v>225000000</v>
      </c>
      <c r="R60" s="12">
        <v>43929</v>
      </c>
      <c r="S60" s="12">
        <v>44165</v>
      </c>
      <c r="T60" s="9" t="s">
        <v>521</v>
      </c>
      <c r="U60" s="8" t="s">
        <v>97</v>
      </c>
    </row>
    <row r="61" spans="1:21" ht="89.25" customHeight="1" x14ac:dyDescent="0.2">
      <c r="A61" s="2" t="s">
        <v>285</v>
      </c>
      <c r="B61" s="7" t="s">
        <v>703</v>
      </c>
      <c r="C61" s="20" t="s">
        <v>178</v>
      </c>
      <c r="D61" s="10" t="s">
        <v>286</v>
      </c>
      <c r="E61" s="21" t="s">
        <v>318</v>
      </c>
      <c r="F61" s="14" t="s">
        <v>320</v>
      </c>
      <c r="G61" s="3" t="s">
        <v>59</v>
      </c>
      <c r="H61" s="4" t="s">
        <v>287</v>
      </c>
      <c r="I61" s="22">
        <v>91342377</v>
      </c>
      <c r="J61" s="26">
        <v>0</v>
      </c>
      <c r="K61" s="26">
        <v>0</v>
      </c>
      <c r="L61" s="26">
        <v>91342377</v>
      </c>
      <c r="M61" s="26"/>
      <c r="N61" s="26"/>
      <c r="O61" s="26"/>
      <c r="P61" s="26"/>
      <c r="Q61" s="26">
        <f t="shared" si="2"/>
        <v>91342377</v>
      </c>
      <c r="R61" s="12">
        <v>43929</v>
      </c>
      <c r="S61" s="12">
        <v>43936</v>
      </c>
      <c r="T61" s="9" t="s">
        <v>163</v>
      </c>
      <c r="U61" s="8" t="s">
        <v>26</v>
      </c>
    </row>
    <row r="62" spans="1:21" ht="89.25" customHeight="1" x14ac:dyDescent="0.2">
      <c r="A62" s="2" t="s">
        <v>288</v>
      </c>
      <c r="B62" s="7" t="s">
        <v>530</v>
      </c>
      <c r="C62" s="20" t="s">
        <v>191</v>
      </c>
      <c r="D62" s="10" t="s">
        <v>52</v>
      </c>
      <c r="E62" s="21" t="s">
        <v>321</v>
      </c>
      <c r="F62" s="14" t="s">
        <v>322</v>
      </c>
      <c r="G62" s="3" t="s">
        <v>289</v>
      </c>
      <c r="H62" s="4" t="s">
        <v>290</v>
      </c>
      <c r="I62" s="22">
        <v>8000000</v>
      </c>
      <c r="J62" s="26">
        <v>0</v>
      </c>
      <c r="K62" s="26">
        <v>0</v>
      </c>
      <c r="L62" s="26">
        <v>8000000</v>
      </c>
      <c r="M62" s="26"/>
      <c r="N62" s="26"/>
      <c r="O62" s="26"/>
      <c r="P62" s="26"/>
      <c r="Q62" s="26">
        <f t="shared" si="2"/>
        <v>8000000</v>
      </c>
      <c r="R62" s="12">
        <v>43934</v>
      </c>
      <c r="S62" s="12">
        <v>44196</v>
      </c>
      <c r="T62" s="9" t="s">
        <v>291</v>
      </c>
      <c r="U62" s="8" t="s">
        <v>26</v>
      </c>
    </row>
    <row r="63" spans="1:21" ht="89.25" customHeight="1" x14ac:dyDescent="0.2">
      <c r="A63" s="2" t="s">
        <v>334</v>
      </c>
      <c r="B63" s="7" t="s">
        <v>171</v>
      </c>
      <c r="C63" s="20" t="s">
        <v>76</v>
      </c>
      <c r="D63" s="10" t="s">
        <v>192</v>
      </c>
      <c r="E63" s="21" t="s">
        <v>387</v>
      </c>
      <c r="F63" s="14" t="s">
        <v>388</v>
      </c>
      <c r="G63" s="3" t="s">
        <v>335</v>
      </c>
      <c r="H63" s="4" t="s">
        <v>336</v>
      </c>
      <c r="I63" s="22">
        <v>96768391</v>
      </c>
      <c r="J63" s="26">
        <v>0</v>
      </c>
      <c r="K63" s="26">
        <v>0</v>
      </c>
      <c r="L63" s="26">
        <v>96768391</v>
      </c>
      <c r="M63" s="26"/>
      <c r="N63" s="26"/>
      <c r="O63" s="26"/>
      <c r="P63" s="26"/>
      <c r="Q63" s="26">
        <f t="shared" si="2"/>
        <v>96768391</v>
      </c>
      <c r="R63" s="12">
        <v>43929</v>
      </c>
      <c r="S63" s="12">
        <v>44012</v>
      </c>
      <c r="T63" s="9" t="s">
        <v>337</v>
      </c>
      <c r="U63" s="8" t="s">
        <v>26</v>
      </c>
    </row>
    <row r="64" spans="1:21" ht="89.25" customHeight="1" x14ac:dyDescent="0.2">
      <c r="A64" s="2" t="s">
        <v>357</v>
      </c>
      <c r="B64" s="7" t="s">
        <v>530</v>
      </c>
      <c r="C64" s="20" t="s">
        <v>154</v>
      </c>
      <c r="D64" s="10" t="s">
        <v>192</v>
      </c>
      <c r="E64" s="21" t="s">
        <v>389</v>
      </c>
      <c r="F64" s="14" t="s">
        <v>390</v>
      </c>
      <c r="G64" s="3" t="s">
        <v>358</v>
      </c>
      <c r="H64" s="4" t="s">
        <v>359</v>
      </c>
      <c r="I64" s="22">
        <v>8247176</v>
      </c>
      <c r="J64" s="26">
        <v>0</v>
      </c>
      <c r="K64" s="26">
        <v>0</v>
      </c>
      <c r="L64" s="26">
        <v>8247176</v>
      </c>
      <c r="M64" s="26"/>
      <c r="N64" s="26"/>
      <c r="O64" s="26"/>
      <c r="P64" s="26"/>
      <c r="Q64" s="26">
        <f t="shared" si="2"/>
        <v>8247176</v>
      </c>
      <c r="R64" s="12">
        <v>43929</v>
      </c>
      <c r="S64" s="12">
        <v>44196</v>
      </c>
      <c r="T64" s="9" t="s">
        <v>360</v>
      </c>
      <c r="U64" s="8" t="s">
        <v>26</v>
      </c>
    </row>
    <row r="65" spans="1:21" ht="89.25" customHeight="1" x14ac:dyDescent="0.2">
      <c r="A65" s="2" t="s">
        <v>354</v>
      </c>
      <c r="B65" s="7" t="s">
        <v>703</v>
      </c>
      <c r="C65" s="20" t="s">
        <v>146</v>
      </c>
      <c r="D65" s="10" t="s">
        <v>142</v>
      </c>
      <c r="E65" s="21" t="s">
        <v>391</v>
      </c>
      <c r="F65" s="14" t="s">
        <v>392</v>
      </c>
      <c r="G65" s="3" t="s">
        <v>355</v>
      </c>
      <c r="H65" s="4" t="s">
        <v>356</v>
      </c>
      <c r="I65" s="22">
        <v>25758210</v>
      </c>
      <c r="J65" s="26">
        <v>0</v>
      </c>
      <c r="K65" s="26">
        <v>0</v>
      </c>
      <c r="L65" s="26">
        <v>25758210</v>
      </c>
      <c r="M65" s="26"/>
      <c r="N65" s="26"/>
      <c r="O65" s="26"/>
      <c r="P65" s="26"/>
      <c r="Q65" s="26">
        <f t="shared" si="2"/>
        <v>25758210</v>
      </c>
      <c r="R65" s="12">
        <v>43935</v>
      </c>
      <c r="S65" s="12">
        <v>44185</v>
      </c>
      <c r="T65" s="9" t="s">
        <v>163</v>
      </c>
      <c r="U65" s="8" t="s">
        <v>26</v>
      </c>
    </row>
    <row r="66" spans="1:21" ht="89.25" customHeight="1" x14ac:dyDescent="0.2">
      <c r="A66" s="2" t="s">
        <v>292</v>
      </c>
      <c r="B66" s="7" t="s">
        <v>293</v>
      </c>
      <c r="C66" s="20" t="s">
        <v>41</v>
      </c>
      <c r="D66" s="10" t="s">
        <v>192</v>
      </c>
      <c r="E66" s="23" t="s">
        <v>312</v>
      </c>
      <c r="F66" s="14" t="s">
        <v>311</v>
      </c>
      <c r="G66" s="3" t="s">
        <v>294</v>
      </c>
      <c r="H66" s="4" t="s">
        <v>303</v>
      </c>
      <c r="I66" s="22">
        <v>244164200</v>
      </c>
      <c r="J66" s="26">
        <v>0</v>
      </c>
      <c r="K66" s="26">
        <v>0</v>
      </c>
      <c r="L66" s="26">
        <v>244164200</v>
      </c>
      <c r="M66" s="26"/>
      <c r="N66" s="26"/>
      <c r="O66" s="26"/>
      <c r="P66" s="26"/>
      <c r="Q66" s="26">
        <f t="shared" si="2"/>
        <v>244164200</v>
      </c>
      <c r="R66" s="12">
        <v>43936</v>
      </c>
      <c r="S66" s="12">
        <v>44043</v>
      </c>
      <c r="T66" s="9" t="s">
        <v>62</v>
      </c>
      <c r="U66" s="8" t="s">
        <v>57</v>
      </c>
    </row>
    <row r="67" spans="1:21" ht="89.25" customHeight="1" x14ac:dyDescent="0.2">
      <c r="A67" s="2" t="s">
        <v>295</v>
      </c>
      <c r="B67" s="7" t="s">
        <v>293</v>
      </c>
      <c r="C67" s="20" t="s">
        <v>41</v>
      </c>
      <c r="D67" s="10" t="s">
        <v>192</v>
      </c>
      <c r="E67" s="23" t="s">
        <v>312</v>
      </c>
      <c r="F67" s="14" t="s">
        <v>311</v>
      </c>
      <c r="G67" s="3" t="s">
        <v>296</v>
      </c>
      <c r="H67" s="4" t="s">
        <v>302</v>
      </c>
      <c r="I67" s="22">
        <v>140115000</v>
      </c>
      <c r="J67" s="26">
        <v>0</v>
      </c>
      <c r="K67" s="26">
        <v>0</v>
      </c>
      <c r="L67" s="26">
        <v>140115000</v>
      </c>
      <c r="M67" s="26"/>
      <c r="N67" s="26"/>
      <c r="O67" s="26"/>
      <c r="P67" s="26"/>
      <c r="Q67" s="26">
        <f t="shared" si="2"/>
        <v>140115000</v>
      </c>
      <c r="R67" s="12">
        <v>43936</v>
      </c>
      <c r="S67" s="12">
        <v>44043</v>
      </c>
      <c r="T67" s="9" t="s">
        <v>297</v>
      </c>
      <c r="U67" s="8" t="s">
        <v>57</v>
      </c>
    </row>
    <row r="68" spans="1:21" ht="89.25" customHeight="1" x14ac:dyDescent="0.2">
      <c r="A68" s="2" t="s">
        <v>298</v>
      </c>
      <c r="B68" s="7" t="s">
        <v>293</v>
      </c>
      <c r="C68" s="20" t="s">
        <v>41</v>
      </c>
      <c r="D68" s="10" t="s">
        <v>192</v>
      </c>
      <c r="E68" s="23" t="s">
        <v>312</v>
      </c>
      <c r="F68" s="14" t="s">
        <v>311</v>
      </c>
      <c r="G68" s="3" t="s">
        <v>299</v>
      </c>
      <c r="H68" s="4" t="s">
        <v>301</v>
      </c>
      <c r="I68" s="22">
        <v>152005007</v>
      </c>
      <c r="J68" s="26">
        <v>0</v>
      </c>
      <c r="K68" s="26">
        <v>0</v>
      </c>
      <c r="L68" s="26">
        <v>152005007</v>
      </c>
      <c r="M68" s="26"/>
      <c r="N68" s="26"/>
      <c r="O68" s="26"/>
      <c r="P68" s="26"/>
      <c r="Q68" s="26">
        <f t="shared" si="2"/>
        <v>152005007</v>
      </c>
      <c r="R68" s="12">
        <v>43936</v>
      </c>
      <c r="S68" s="12">
        <v>44043</v>
      </c>
      <c r="T68" s="9" t="s">
        <v>300</v>
      </c>
      <c r="U68" s="8" t="s">
        <v>57</v>
      </c>
    </row>
    <row r="69" spans="1:21" ht="89.25" customHeight="1" x14ac:dyDescent="0.2">
      <c r="A69" s="2" t="s">
        <v>376</v>
      </c>
      <c r="B69" s="7" t="s">
        <v>293</v>
      </c>
      <c r="C69" s="20" t="s">
        <v>45</v>
      </c>
      <c r="D69" s="10" t="s">
        <v>52</v>
      </c>
      <c r="E69" s="23" t="s">
        <v>393</v>
      </c>
      <c r="F69" s="14" t="s">
        <v>394</v>
      </c>
      <c r="G69" s="3" t="s">
        <v>259</v>
      </c>
      <c r="H69" s="4" t="s">
        <v>378</v>
      </c>
      <c r="I69" s="22">
        <v>578842000</v>
      </c>
      <c r="J69" s="26">
        <v>0</v>
      </c>
      <c r="K69" s="26">
        <v>0</v>
      </c>
      <c r="L69" s="26">
        <v>578842000</v>
      </c>
      <c r="M69" s="26"/>
      <c r="N69" s="26"/>
      <c r="O69" s="26"/>
      <c r="P69" s="26"/>
      <c r="Q69" s="26">
        <f t="shared" si="2"/>
        <v>578842000</v>
      </c>
      <c r="R69" s="12">
        <v>43936</v>
      </c>
      <c r="S69" s="12">
        <v>44196</v>
      </c>
      <c r="T69" s="9" t="s">
        <v>265</v>
      </c>
      <c r="U69" s="8" t="s">
        <v>97</v>
      </c>
    </row>
    <row r="70" spans="1:21" ht="89.25" customHeight="1" x14ac:dyDescent="0.2">
      <c r="A70" s="2" t="s">
        <v>377</v>
      </c>
      <c r="B70" s="7" t="s">
        <v>293</v>
      </c>
      <c r="C70" s="20" t="s">
        <v>45</v>
      </c>
      <c r="D70" s="10" t="s">
        <v>52</v>
      </c>
      <c r="E70" s="23" t="s">
        <v>393</v>
      </c>
      <c r="F70" s="14" t="s">
        <v>394</v>
      </c>
      <c r="G70" s="3" t="s">
        <v>379</v>
      </c>
      <c r="H70" s="4" t="s">
        <v>380</v>
      </c>
      <c r="I70" s="22">
        <v>65310500</v>
      </c>
      <c r="J70" s="26">
        <v>32655000</v>
      </c>
      <c r="K70" s="26">
        <v>0</v>
      </c>
      <c r="L70" s="26">
        <f>65310500+65310500</f>
        <v>130621000</v>
      </c>
      <c r="M70" s="26"/>
      <c r="N70" s="26"/>
      <c r="O70" s="26"/>
      <c r="P70" s="26"/>
      <c r="Q70" s="26">
        <f t="shared" si="2"/>
        <v>130621000</v>
      </c>
      <c r="R70" s="12">
        <v>43936</v>
      </c>
      <c r="S70" s="12">
        <v>44043</v>
      </c>
      <c r="T70" s="9" t="s">
        <v>265</v>
      </c>
      <c r="U70" s="8" t="s">
        <v>97</v>
      </c>
    </row>
    <row r="71" spans="1:21" ht="89.25" customHeight="1" x14ac:dyDescent="0.2">
      <c r="A71" s="2" t="s">
        <v>442</v>
      </c>
      <c r="B71" s="7" t="s">
        <v>293</v>
      </c>
      <c r="C71" s="20" t="s">
        <v>48</v>
      </c>
      <c r="D71" s="10" t="s">
        <v>142</v>
      </c>
      <c r="E71" s="23" t="s">
        <v>450</v>
      </c>
      <c r="F71" s="14" t="s">
        <v>449</v>
      </c>
      <c r="G71" s="3" t="s">
        <v>443</v>
      </c>
      <c r="H71" s="4" t="s">
        <v>444</v>
      </c>
      <c r="I71" s="22">
        <v>1584039985</v>
      </c>
      <c r="J71" s="26">
        <v>0</v>
      </c>
      <c r="K71" s="26">
        <v>0</v>
      </c>
      <c r="L71" s="26">
        <v>1584039985</v>
      </c>
      <c r="M71" s="26"/>
      <c r="N71" s="26"/>
      <c r="O71" s="26"/>
      <c r="P71" s="26"/>
      <c r="Q71" s="26">
        <f t="shared" si="2"/>
        <v>1584039985</v>
      </c>
      <c r="R71" s="12">
        <v>43955</v>
      </c>
      <c r="S71" s="12">
        <v>44196</v>
      </c>
      <c r="T71" s="9" t="s">
        <v>163</v>
      </c>
      <c r="U71" s="8" t="s">
        <v>26</v>
      </c>
    </row>
    <row r="72" spans="1:21" ht="89.25" customHeight="1" x14ac:dyDescent="0.2">
      <c r="A72" s="2" t="s">
        <v>327</v>
      </c>
      <c r="B72" s="7" t="s">
        <v>328</v>
      </c>
      <c r="C72" s="20" t="s">
        <v>41</v>
      </c>
      <c r="D72" s="10" t="s">
        <v>192</v>
      </c>
      <c r="E72" s="21" t="s">
        <v>395</v>
      </c>
      <c r="F72" s="14" t="s">
        <v>396</v>
      </c>
      <c r="G72" s="3" t="s">
        <v>329</v>
      </c>
      <c r="H72" s="4" t="s">
        <v>330</v>
      </c>
      <c r="I72" s="22">
        <v>467184759</v>
      </c>
      <c r="J72" s="26">
        <v>0</v>
      </c>
      <c r="K72" s="26">
        <v>0</v>
      </c>
      <c r="L72" s="26">
        <v>467184759</v>
      </c>
      <c r="M72" s="26"/>
      <c r="N72" s="26"/>
      <c r="O72" s="26"/>
      <c r="P72" s="26"/>
      <c r="Q72" s="26">
        <f t="shared" si="2"/>
        <v>467184759</v>
      </c>
      <c r="R72" s="12">
        <v>43937</v>
      </c>
      <c r="S72" s="12">
        <v>44028</v>
      </c>
      <c r="T72" s="9" t="s">
        <v>331</v>
      </c>
      <c r="U72" s="8" t="s">
        <v>26</v>
      </c>
    </row>
    <row r="73" spans="1:21" ht="89.25" customHeight="1" x14ac:dyDescent="0.2">
      <c r="A73" s="2" t="s">
        <v>351</v>
      </c>
      <c r="B73" s="7" t="s">
        <v>703</v>
      </c>
      <c r="C73" s="20" t="s">
        <v>182</v>
      </c>
      <c r="D73" s="10" t="s">
        <v>286</v>
      </c>
      <c r="E73" s="21" t="s">
        <v>398</v>
      </c>
      <c r="F73" s="14" t="s">
        <v>399</v>
      </c>
      <c r="G73" s="3" t="s">
        <v>397</v>
      </c>
      <c r="H73" s="4" t="s">
        <v>352</v>
      </c>
      <c r="I73" s="22">
        <v>652942950</v>
      </c>
      <c r="J73" s="26">
        <v>0</v>
      </c>
      <c r="K73" s="26">
        <v>82942950</v>
      </c>
      <c r="L73" s="26">
        <f>652942950-82942950</f>
        <v>570000000</v>
      </c>
      <c r="M73" s="26"/>
      <c r="N73" s="26"/>
      <c r="O73" s="26"/>
      <c r="P73" s="26"/>
      <c r="Q73" s="26">
        <f t="shared" si="2"/>
        <v>570000000</v>
      </c>
      <c r="R73" s="12">
        <v>43941</v>
      </c>
      <c r="S73" s="12">
        <v>44196</v>
      </c>
      <c r="T73" s="9" t="s">
        <v>350</v>
      </c>
      <c r="U73" s="8" t="s">
        <v>57</v>
      </c>
    </row>
    <row r="74" spans="1:21" ht="89.25" customHeight="1" x14ac:dyDescent="0.2">
      <c r="A74" s="2" t="s">
        <v>353</v>
      </c>
      <c r="B74" s="7" t="s">
        <v>703</v>
      </c>
      <c r="C74" s="20" t="s">
        <v>182</v>
      </c>
      <c r="D74" s="10" t="s">
        <v>286</v>
      </c>
      <c r="E74" s="21" t="s">
        <v>398</v>
      </c>
      <c r="F74" s="14" t="s">
        <v>399</v>
      </c>
      <c r="G74" s="3" t="s">
        <v>348</v>
      </c>
      <c r="H74" s="4" t="s">
        <v>352</v>
      </c>
      <c r="I74" s="22">
        <v>220000000</v>
      </c>
      <c r="J74" s="26">
        <v>0</v>
      </c>
      <c r="K74" s="26">
        <v>0</v>
      </c>
      <c r="L74" s="26">
        <v>220000000</v>
      </c>
      <c r="M74" s="26"/>
      <c r="N74" s="26"/>
      <c r="O74" s="26"/>
      <c r="P74" s="26"/>
      <c r="Q74" s="26">
        <f t="shared" si="2"/>
        <v>220000000</v>
      </c>
      <c r="R74" s="12">
        <v>43941</v>
      </c>
      <c r="S74" s="12">
        <v>44196</v>
      </c>
      <c r="T74" s="9" t="s">
        <v>350</v>
      </c>
      <c r="U74" s="8" t="s">
        <v>57</v>
      </c>
    </row>
    <row r="75" spans="1:21" ht="89.25" customHeight="1" x14ac:dyDescent="0.2">
      <c r="A75" s="2" t="s">
        <v>338</v>
      </c>
      <c r="B75" s="7" t="s">
        <v>171</v>
      </c>
      <c r="C75" s="20" t="s">
        <v>58</v>
      </c>
      <c r="D75" s="10" t="s">
        <v>52</v>
      </c>
      <c r="E75" s="21" t="s">
        <v>400</v>
      </c>
      <c r="F75" s="14" t="s">
        <v>401</v>
      </c>
      <c r="G75" s="3" t="s">
        <v>340</v>
      </c>
      <c r="H75" s="4" t="s">
        <v>341</v>
      </c>
      <c r="I75" s="22">
        <v>199823126</v>
      </c>
      <c r="J75" s="26">
        <v>0</v>
      </c>
      <c r="K75" s="26">
        <v>0</v>
      </c>
      <c r="L75" s="26">
        <v>199823126</v>
      </c>
      <c r="M75" s="26"/>
      <c r="N75" s="26"/>
      <c r="O75" s="26"/>
      <c r="P75" s="26"/>
      <c r="Q75" s="26">
        <f t="shared" si="2"/>
        <v>199823126</v>
      </c>
      <c r="R75" s="12">
        <v>43942</v>
      </c>
      <c r="S75" s="12">
        <v>44104</v>
      </c>
      <c r="T75" s="9" t="s">
        <v>342</v>
      </c>
      <c r="U75" s="8" t="s">
        <v>26</v>
      </c>
    </row>
    <row r="76" spans="1:21" ht="89.25" customHeight="1" x14ac:dyDescent="0.2">
      <c r="A76" s="2" t="s">
        <v>482</v>
      </c>
      <c r="B76" s="7" t="s">
        <v>530</v>
      </c>
      <c r="C76" s="20" t="s">
        <v>367</v>
      </c>
      <c r="D76" s="10" t="s">
        <v>52</v>
      </c>
      <c r="E76" s="21" t="s">
        <v>499</v>
      </c>
      <c r="F76" s="14" t="s">
        <v>500</v>
      </c>
      <c r="G76" s="3" t="s">
        <v>483</v>
      </c>
      <c r="H76" s="4" t="s">
        <v>484</v>
      </c>
      <c r="I76" s="22">
        <v>57000000</v>
      </c>
      <c r="J76" s="26">
        <v>0</v>
      </c>
      <c r="K76" s="26">
        <v>0</v>
      </c>
      <c r="L76" s="26">
        <v>57000000</v>
      </c>
      <c r="M76" s="26"/>
      <c r="N76" s="26"/>
      <c r="O76" s="26"/>
      <c r="P76" s="26"/>
      <c r="Q76" s="26">
        <f t="shared" si="2"/>
        <v>57000000</v>
      </c>
      <c r="R76" s="12">
        <v>43945</v>
      </c>
      <c r="S76" s="12">
        <v>44196</v>
      </c>
      <c r="T76" s="9" t="s">
        <v>485</v>
      </c>
      <c r="U76" s="8" t="s">
        <v>57</v>
      </c>
    </row>
    <row r="77" spans="1:21" ht="89.25" customHeight="1" x14ac:dyDescent="0.2">
      <c r="A77" s="2" t="s">
        <v>343</v>
      </c>
      <c r="B77" s="7" t="s">
        <v>171</v>
      </c>
      <c r="C77" s="20" t="s">
        <v>91</v>
      </c>
      <c r="D77" s="10" t="s">
        <v>52</v>
      </c>
      <c r="E77" s="21" t="s">
        <v>402</v>
      </c>
      <c r="F77" s="14" t="s">
        <v>403</v>
      </c>
      <c r="G77" s="3" t="s">
        <v>344</v>
      </c>
      <c r="H77" s="4" t="s">
        <v>345</v>
      </c>
      <c r="I77" s="22">
        <v>80000000</v>
      </c>
      <c r="J77" s="26">
        <v>0</v>
      </c>
      <c r="K77" s="26">
        <v>0</v>
      </c>
      <c r="L77" s="26">
        <v>80000000</v>
      </c>
      <c r="M77" s="26"/>
      <c r="N77" s="26"/>
      <c r="O77" s="26"/>
      <c r="P77" s="26"/>
      <c r="Q77" s="26">
        <f t="shared" si="2"/>
        <v>80000000</v>
      </c>
      <c r="R77" s="12">
        <v>43948</v>
      </c>
      <c r="S77" s="12">
        <v>44196</v>
      </c>
      <c r="T77" s="9" t="s">
        <v>346</v>
      </c>
      <c r="U77" s="8" t="s">
        <v>26</v>
      </c>
    </row>
    <row r="78" spans="1:21" ht="89.25" customHeight="1" x14ac:dyDescent="0.2">
      <c r="A78" s="2" t="s">
        <v>381</v>
      </c>
      <c r="B78" s="7" t="s">
        <v>171</v>
      </c>
      <c r="C78" s="20" t="s">
        <v>105</v>
      </c>
      <c r="D78" s="10" t="s">
        <v>52</v>
      </c>
      <c r="E78" s="21" t="s">
        <v>404</v>
      </c>
      <c r="F78" s="14" t="s">
        <v>405</v>
      </c>
      <c r="G78" s="3" t="s">
        <v>382</v>
      </c>
      <c r="H78" s="4" t="s">
        <v>383</v>
      </c>
      <c r="I78" s="22">
        <v>91100000</v>
      </c>
      <c r="J78" s="26">
        <v>0</v>
      </c>
      <c r="K78" s="26">
        <v>0</v>
      </c>
      <c r="L78" s="26">
        <v>91100000</v>
      </c>
      <c r="M78" s="26"/>
      <c r="N78" s="26"/>
      <c r="O78" s="26"/>
      <c r="P78" s="26"/>
      <c r="Q78" s="26">
        <f t="shared" si="2"/>
        <v>91100000</v>
      </c>
      <c r="R78" s="12">
        <v>43948</v>
      </c>
      <c r="S78" s="12">
        <v>44196</v>
      </c>
      <c r="T78" s="9" t="s">
        <v>121</v>
      </c>
      <c r="U78" s="8" t="s">
        <v>57</v>
      </c>
    </row>
    <row r="79" spans="1:21" ht="89.25" customHeight="1" x14ac:dyDescent="0.2">
      <c r="A79" s="2" t="s">
        <v>332</v>
      </c>
      <c r="B79" s="7" t="s">
        <v>171</v>
      </c>
      <c r="C79" s="20" t="s">
        <v>51</v>
      </c>
      <c r="D79" s="10" t="s">
        <v>52</v>
      </c>
      <c r="E79" s="21" t="s">
        <v>406</v>
      </c>
      <c r="F79" s="14" t="s">
        <v>407</v>
      </c>
      <c r="G79" s="3" t="s">
        <v>339</v>
      </c>
      <c r="H79" s="4" t="s">
        <v>333</v>
      </c>
      <c r="I79" s="22">
        <v>6200000</v>
      </c>
      <c r="J79" s="26">
        <v>0</v>
      </c>
      <c r="K79" s="26">
        <v>0</v>
      </c>
      <c r="L79" s="26">
        <v>6200000</v>
      </c>
      <c r="M79" s="26"/>
      <c r="N79" s="26"/>
      <c r="O79" s="26"/>
      <c r="P79" s="26"/>
      <c r="Q79" s="26">
        <f t="shared" ref="Q79:Q108" si="3">SUM(L79:P79)</f>
        <v>6200000</v>
      </c>
      <c r="R79" s="12">
        <v>43949</v>
      </c>
      <c r="S79" s="12">
        <v>44196</v>
      </c>
      <c r="T79" s="9" t="s">
        <v>169</v>
      </c>
      <c r="U79" s="8" t="s">
        <v>97</v>
      </c>
    </row>
    <row r="80" spans="1:21" ht="89.25" customHeight="1" x14ac:dyDescent="0.2">
      <c r="A80" s="2" t="s">
        <v>384</v>
      </c>
      <c r="B80" s="7" t="s">
        <v>171</v>
      </c>
      <c r="C80" s="20" t="s">
        <v>105</v>
      </c>
      <c r="D80" s="10" t="s">
        <v>52</v>
      </c>
      <c r="E80" s="21" t="s">
        <v>404</v>
      </c>
      <c r="F80" s="14" t="s">
        <v>405</v>
      </c>
      <c r="G80" s="3" t="s">
        <v>176</v>
      </c>
      <c r="H80" s="4" t="s">
        <v>383</v>
      </c>
      <c r="I80" s="22">
        <v>284100000</v>
      </c>
      <c r="J80" s="26">
        <v>0</v>
      </c>
      <c r="K80" s="26">
        <v>0</v>
      </c>
      <c r="L80" s="26">
        <v>284100000</v>
      </c>
      <c r="M80" s="26"/>
      <c r="N80" s="26"/>
      <c r="O80" s="26"/>
      <c r="P80" s="26"/>
      <c r="Q80" s="26">
        <f t="shared" si="3"/>
        <v>284100000</v>
      </c>
      <c r="R80" s="12">
        <v>43948</v>
      </c>
      <c r="S80" s="12">
        <v>44196</v>
      </c>
      <c r="T80" s="9" t="s">
        <v>121</v>
      </c>
      <c r="U80" s="8" t="s">
        <v>57</v>
      </c>
    </row>
    <row r="81" spans="1:21" ht="89.25" customHeight="1" x14ac:dyDescent="0.2">
      <c r="A81" s="2" t="s">
        <v>412</v>
      </c>
      <c r="B81" s="7" t="s">
        <v>530</v>
      </c>
      <c r="C81" s="20" t="s">
        <v>365</v>
      </c>
      <c r="D81" s="10" t="s">
        <v>123</v>
      </c>
      <c r="E81" s="21" t="s">
        <v>452</v>
      </c>
      <c r="F81" s="14" t="s">
        <v>451</v>
      </c>
      <c r="G81" s="3" t="s">
        <v>413</v>
      </c>
      <c r="H81" s="4" t="s">
        <v>414</v>
      </c>
      <c r="I81" s="22">
        <v>28903315</v>
      </c>
      <c r="J81" s="26">
        <v>0</v>
      </c>
      <c r="K81" s="26">
        <v>0</v>
      </c>
      <c r="L81" s="26">
        <v>28903315</v>
      </c>
      <c r="M81" s="26"/>
      <c r="N81" s="26"/>
      <c r="O81" s="26"/>
      <c r="P81" s="26"/>
      <c r="Q81" s="26">
        <f t="shared" si="3"/>
        <v>28903315</v>
      </c>
      <c r="R81" s="12">
        <v>43949</v>
      </c>
      <c r="S81" s="12">
        <v>44196</v>
      </c>
      <c r="T81" s="9" t="s">
        <v>157</v>
      </c>
      <c r="U81" s="8" t="s">
        <v>26</v>
      </c>
    </row>
    <row r="82" spans="1:21" ht="89.25" customHeight="1" x14ac:dyDescent="0.2">
      <c r="A82" s="2" t="s">
        <v>408</v>
      </c>
      <c r="B82" s="7" t="s">
        <v>530</v>
      </c>
      <c r="C82" s="20" t="s">
        <v>206</v>
      </c>
      <c r="D82" s="10" t="s">
        <v>409</v>
      </c>
      <c r="E82" s="21" t="s">
        <v>458</v>
      </c>
      <c r="F82" s="14" t="s">
        <v>457</v>
      </c>
      <c r="G82" s="3" t="s">
        <v>410</v>
      </c>
      <c r="H82" s="4" t="s">
        <v>411</v>
      </c>
      <c r="I82" s="22">
        <v>29807575</v>
      </c>
      <c r="J82" s="26">
        <v>0</v>
      </c>
      <c r="K82" s="26">
        <v>0</v>
      </c>
      <c r="L82" s="26">
        <v>29807575</v>
      </c>
      <c r="M82" s="26"/>
      <c r="N82" s="26"/>
      <c r="O82" s="26"/>
      <c r="P82" s="26"/>
      <c r="Q82" s="26">
        <f t="shared" si="3"/>
        <v>29807575</v>
      </c>
      <c r="R82" s="12">
        <v>43949</v>
      </c>
      <c r="S82" s="12">
        <v>44073</v>
      </c>
      <c r="T82" s="9" t="s">
        <v>163</v>
      </c>
      <c r="U82" s="8" t="s">
        <v>26</v>
      </c>
    </row>
    <row r="83" spans="1:21" ht="89.25" customHeight="1" x14ac:dyDescent="0.2">
      <c r="A83" s="2" t="s">
        <v>490</v>
      </c>
      <c r="B83" s="7" t="s">
        <v>530</v>
      </c>
      <c r="C83" s="20" t="s">
        <v>372</v>
      </c>
      <c r="D83" s="10" t="s">
        <v>52</v>
      </c>
      <c r="E83" s="21" t="s">
        <v>501</v>
      </c>
      <c r="F83" s="14" t="s">
        <v>502</v>
      </c>
      <c r="G83" s="3" t="s">
        <v>491</v>
      </c>
      <c r="H83" s="4" t="s">
        <v>492</v>
      </c>
      <c r="I83" s="22">
        <v>4395000</v>
      </c>
      <c r="J83" s="26">
        <v>0</v>
      </c>
      <c r="K83" s="26">
        <v>0</v>
      </c>
      <c r="L83" s="26">
        <v>4395000</v>
      </c>
      <c r="M83" s="26"/>
      <c r="N83" s="26"/>
      <c r="O83" s="26"/>
      <c r="P83" s="26"/>
      <c r="Q83" s="26">
        <f t="shared" si="3"/>
        <v>4395000</v>
      </c>
      <c r="R83" s="12">
        <v>43949</v>
      </c>
      <c r="S83" s="12">
        <v>44196</v>
      </c>
      <c r="T83" s="9" t="s">
        <v>493</v>
      </c>
      <c r="U83" s="8" t="s">
        <v>97</v>
      </c>
    </row>
    <row r="84" spans="1:21" ht="89.25" customHeight="1" x14ac:dyDescent="0.2">
      <c r="A84" s="2" t="s">
        <v>415</v>
      </c>
      <c r="B84" s="7" t="s">
        <v>530</v>
      </c>
      <c r="C84" s="20" t="s">
        <v>271</v>
      </c>
      <c r="D84" s="10" t="s">
        <v>52</v>
      </c>
      <c r="E84" s="21" t="s">
        <v>454</v>
      </c>
      <c r="F84" s="14" t="s">
        <v>453</v>
      </c>
      <c r="G84" s="3" t="s">
        <v>416</v>
      </c>
      <c r="H84" s="4" t="s">
        <v>417</v>
      </c>
      <c r="I84" s="22">
        <v>57057195</v>
      </c>
      <c r="J84" s="26">
        <v>0</v>
      </c>
      <c r="K84" s="26">
        <v>0</v>
      </c>
      <c r="L84" s="26">
        <v>57057195</v>
      </c>
      <c r="M84" s="26"/>
      <c r="N84" s="26"/>
      <c r="O84" s="26"/>
      <c r="P84" s="26"/>
      <c r="Q84" s="26">
        <f t="shared" si="3"/>
        <v>57057195</v>
      </c>
      <c r="R84" s="12">
        <v>43951</v>
      </c>
      <c r="S84" s="12">
        <v>44196</v>
      </c>
      <c r="T84" s="9" t="s">
        <v>418</v>
      </c>
      <c r="U84" s="8" t="s">
        <v>97</v>
      </c>
    </row>
    <row r="85" spans="1:21" ht="89.25" customHeight="1" x14ac:dyDescent="0.2">
      <c r="A85" s="2" t="s">
        <v>439</v>
      </c>
      <c r="B85" s="7" t="s">
        <v>530</v>
      </c>
      <c r="C85" s="20" t="s">
        <v>285</v>
      </c>
      <c r="D85" s="10" t="s">
        <v>52</v>
      </c>
      <c r="E85" s="21" t="s">
        <v>456</v>
      </c>
      <c r="F85" s="14" t="s">
        <v>455</v>
      </c>
      <c r="G85" s="3" t="s">
        <v>440</v>
      </c>
      <c r="H85" s="4" t="s">
        <v>441</v>
      </c>
      <c r="I85" s="22">
        <v>26520000</v>
      </c>
      <c r="J85" s="26">
        <v>0</v>
      </c>
      <c r="K85" s="26">
        <v>0</v>
      </c>
      <c r="L85" s="26">
        <v>26520000</v>
      </c>
      <c r="M85" s="26"/>
      <c r="N85" s="26"/>
      <c r="O85" s="26"/>
      <c r="P85" s="26"/>
      <c r="Q85" s="26">
        <f t="shared" si="3"/>
        <v>26520000</v>
      </c>
      <c r="R85" s="12">
        <v>43951</v>
      </c>
      <c r="S85" s="12">
        <v>44196</v>
      </c>
      <c r="T85" s="9" t="s">
        <v>418</v>
      </c>
      <c r="U85" s="8" t="s">
        <v>97</v>
      </c>
    </row>
    <row r="86" spans="1:21" ht="89.25" customHeight="1" x14ac:dyDescent="0.2">
      <c r="A86" s="2" t="s">
        <v>419</v>
      </c>
      <c r="B86" s="7" t="s">
        <v>530</v>
      </c>
      <c r="C86" s="20" t="s">
        <v>288</v>
      </c>
      <c r="D86" s="10" t="s">
        <v>52</v>
      </c>
      <c r="E86" s="21" t="s">
        <v>462</v>
      </c>
      <c r="F86" s="14" t="s">
        <v>460</v>
      </c>
      <c r="G86" s="3" t="s">
        <v>416</v>
      </c>
      <c r="H86" s="4" t="s">
        <v>420</v>
      </c>
      <c r="I86" s="22">
        <v>32000000</v>
      </c>
      <c r="J86" s="26">
        <v>0</v>
      </c>
      <c r="K86" s="26">
        <v>0</v>
      </c>
      <c r="L86" s="26">
        <v>32000000</v>
      </c>
      <c r="M86" s="26"/>
      <c r="N86" s="26"/>
      <c r="O86" s="26"/>
      <c r="P86" s="26"/>
      <c r="Q86" s="26">
        <f t="shared" si="3"/>
        <v>32000000</v>
      </c>
      <c r="R86" s="12">
        <v>43951</v>
      </c>
      <c r="S86" s="12">
        <v>44196</v>
      </c>
      <c r="T86" s="9" t="s">
        <v>418</v>
      </c>
      <c r="U86" s="8" t="s">
        <v>97</v>
      </c>
    </row>
    <row r="87" spans="1:21" ht="89.25" customHeight="1" x14ac:dyDescent="0.2">
      <c r="A87" s="2" t="s">
        <v>436</v>
      </c>
      <c r="B87" s="7" t="s">
        <v>530</v>
      </c>
      <c r="C87" s="20" t="s">
        <v>264</v>
      </c>
      <c r="D87" s="10" t="s">
        <v>192</v>
      </c>
      <c r="E87" s="21" t="s">
        <v>461</v>
      </c>
      <c r="F87" s="14" t="s">
        <v>459</v>
      </c>
      <c r="G87" s="3" t="s">
        <v>437</v>
      </c>
      <c r="H87" s="4" t="s">
        <v>438</v>
      </c>
      <c r="I87" s="22">
        <v>10312000</v>
      </c>
      <c r="J87" s="26">
        <v>0</v>
      </c>
      <c r="K87" s="26">
        <v>0</v>
      </c>
      <c r="L87" s="26">
        <v>10312000</v>
      </c>
      <c r="M87" s="26"/>
      <c r="N87" s="26"/>
      <c r="O87" s="26"/>
      <c r="P87" s="26"/>
      <c r="Q87" s="26">
        <f t="shared" si="3"/>
        <v>10312000</v>
      </c>
      <c r="R87" s="12">
        <v>43966</v>
      </c>
      <c r="S87" s="12">
        <v>44135</v>
      </c>
      <c r="T87" s="9" t="s">
        <v>291</v>
      </c>
      <c r="U87" s="8" t="s">
        <v>26</v>
      </c>
    </row>
    <row r="88" spans="1:21" ht="89.25" customHeight="1" x14ac:dyDescent="0.2">
      <c r="A88" s="2" t="s">
        <v>486</v>
      </c>
      <c r="B88" s="7" t="s">
        <v>530</v>
      </c>
      <c r="C88" s="20" t="s">
        <v>369</v>
      </c>
      <c r="D88" s="10" t="s">
        <v>52</v>
      </c>
      <c r="E88" s="21" t="s">
        <v>503</v>
      </c>
      <c r="F88" s="14" t="s">
        <v>504</v>
      </c>
      <c r="G88" s="3" t="s">
        <v>487</v>
      </c>
      <c r="H88" s="4" t="s">
        <v>488</v>
      </c>
      <c r="I88" s="22">
        <v>4000000</v>
      </c>
      <c r="J88" s="26">
        <v>0</v>
      </c>
      <c r="K88" s="26">
        <v>0</v>
      </c>
      <c r="L88" s="26">
        <v>4000000</v>
      </c>
      <c r="M88" s="26"/>
      <c r="N88" s="26"/>
      <c r="O88" s="26"/>
      <c r="P88" s="26"/>
      <c r="Q88" s="26">
        <f t="shared" si="3"/>
        <v>4000000</v>
      </c>
      <c r="R88" s="12">
        <v>43956</v>
      </c>
      <c r="S88" s="12">
        <v>44196</v>
      </c>
      <c r="T88" s="9" t="s">
        <v>489</v>
      </c>
      <c r="U88" s="8" t="s">
        <v>97</v>
      </c>
    </row>
    <row r="89" spans="1:21" ht="89.25" customHeight="1" x14ac:dyDescent="0.2">
      <c r="A89" s="2" t="s">
        <v>421</v>
      </c>
      <c r="B89" s="7" t="s">
        <v>171</v>
      </c>
      <c r="C89" s="20" t="s">
        <v>146</v>
      </c>
      <c r="D89" s="10" t="s">
        <v>192</v>
      </c>
      <c r="E89" s="23" t="s">
        <v>464</v>
      </c>
      <c r="F89" s="14" t="s">
        <v>463</v>
      </c>
      <c r="G89" s="3" t="s">
        <v>422</v>
      </c>
      <c r="H89" s="4" t="s">
        <v>423</v>
      </c>
      <c r="I89" s="22">
        <v>230706600</v>
      </c>
      <c r="J89" s="26">
        <v>0</v>
      </c>
      <c r="K89" s="26">
        <v>0</v>
      </c>
      <c r="L89" s="26">
        <v>230706600</v>
      </c>
      <c r="M89" s="26"/>
      <c r="N89" s="26"/>
      <c r="O89" s="26"/>
      <c r="P89" s="26"/>
      <c r="Q89" s="26">
        <f t="shared" si="3"/>
        <v>230706600</v>
      </c>
      <c r="R89" s="12">
        <v>43955</v>
      </c>
      <c r="S89" s="12">
        <v>44058</v>
      </c>
      <c r="T89" s="9" t="s">
        <v>342</v>
      </c>
      <c r="U89" s="8" t="s">
        <v>26</v>
      </c>
    </row>
    <row r="90" spans="1:21" ht="89.25" customHeight="1" x14ac:dyDescent="0.2">
      <c r="A90" s="2" t="s">
        <v>426</v>
      </c>
      <c r="B90" s="7" t="s">
        <v>293</v>
      </c>
      <c r="C90" s="20" t="s">
        <v>36</v>
      </c>
      <c r="D90" s="10" t="s">
        <v>52</v>
      </c>
      <c r="E90" s="23" t="s">
        <v>466</v>
      </c>
      <c r="F90" s="14" t="s">
        <v>465</v>
      </c>
      <c r="G90" s="3" t="s">
        <v>72</v>
      </c>
      <c r="H90" s="4" t="s">
        <v>427</v>
      </c>
      <c r="I90" s="22">
        <v>166972588</v>
      </c>
      <c r="J90" s="26">
        <v>0</v>
      </c>
      <c r="K90" s="26">
        <v>0</v>
      </c>
      <c r="L90" s="26">
        <v>166972588</v>
      </c>
      <c r="M90" s="26"/>
      <c r="N90" s="26"/>
      <c r="O90" s="26"/>
      <c r="P90" s="26"/>
      <c r="Q90" s="26">
        <f t="shared" si="3"/>
        <v>166972588</v>
      </c>
      <c r="R90" s="12">
        <v>43956</v>
      </c>
      <c r="S90" s="12">
        <v>44196</v>
      </c>
      <c r="T90" s="9" t="s">
        <v>75</v>
      </c>
      <c r="U90" s="8" t="s">
        <v>57</v>
      </c>
    </row>
    <row r="91" spans="1:21" ht="89.25" customHeight="1" x14ac:dyDescent="0.2">
      <c r="A91" s="2" t="s">
        <v>424</v>
      </c>
      <c r="B91" s="7" t="s">
        <v>293</v>
      </c>
      <c r="C91" s="20" t="s">
        <v>36</v>
      </c>
      <c r="D91" s="10" t="s">
        <v>52</v>
      </c>
      <c r="E91" s="23" t="s">
        <v>466</v>
      </c>
      <c r="F91" s="14" t="s">
        <v>465</v>
      </c>
      <c r="G91" s="3" t="s">
        <v>59</v>
      </c>
      <c r="H91" s="4" t="s">
        <v>425</v>
      </c>
      <c r="I91" s="22">
        <v>73678212</v>
      </c>
      <c r="J91" s="26">
        <v>0</v>
      </c>
      <c r="K91" s="26">
        <v>0</v>
      </c>
      <c r="L91" s="26">
        <v>73678212</v>
      </c>
      <c r="M91" s="26"/>
      <c r="N91" s="26"/>
      <c r="O91" s="26"/>
      <c r="P91" s="26"/>
      <c r="Q91" s="26">
        <f t="shared" si="3"/>
        <v>73678212</v>
      </c>
      <c r="R91" s="12">
        <v>43956</v>
      </c>
      <c r="S91" s="12">
        <v>44196</v>
      </c>
      <c r="T91" s="9" t="s">
        <v>62</v>
      </c>
      <c r="U91" s="8" t="s">
        <v>57</v>
      </c>
    </row>
    <row r="92" spans="1:21" ht="89.25" customHeight="1" x14ac:dyDescent="0.2">
      <c r="A92" s="2" t="s">
        <v>445</v>
      </c>
      <c r="B92" s="7" t="s">
        <v>171</v>
      </c>
      <c r="C92" s="20" t="s">
        <v>28</v>
      </c>
      <c r="D92" s="10" t="s">
        <v>142</v>
      </c>
      <c r="E92" s="23" t="s">
        <v>467</v>
      </c>
      <c r="F92" s="14" t="s">
        <v>468</v>
      </c>
      <c r="G92" s="3" t="s">
        <v>446</v>
      </c>
      <c r="H92" s="4" t="s">
        <v>447</v>
      </c>
      <c r="I92" s="22">
        <v>100000000</v>
      </c>
      <c r="J92" s="26">
        <v>0</v>
      </c>
      <c r="K92" s="26">
        <v>0</v>
      </c>
      <c r="L92" s="26">
        <v>100000000</v>
      </c>
      <c r="M92" s="26"/>
      <c r="N92" s="26"/>
      <c r="O92" s="26"/>
      <c r="P92" s="26"/>
      <c r="Q92" s="26">
        <f t="shared" si="3"/>
        <v>100000000</v>
      </c>
      <c r="R92" s="12">
        <v>43957</v>
      </c>
      <c r="S92" s="12">
        <v>44196</v>
      </c>
      <c r="T92" s="9" t="s">
        <v>448</v>
      </c>
      <c r="U92" s="8" t="s">
        <v>26</v>
      </c>
    </row>
    <row r="93" spans="1:21" ht="89.25" customHeight="1" x14ac:dyDescent="0.2">
      <c r="A93" s="2" t="s">
        <v>529</v>
      </c>
      <c r="B93" s="7" t="s">
        <v>530</v>
      </c>
      <c r="C93" s="20" t="s">
        <v>361</v>
      </c>
      <c r="D93" s="10" t="s">
        <v>52</v>
      </c>
      <c r="E93" s="23" t="s">
        <v>505</v>
      </c>
      <c r="F93" s="14" t="s">
        <v>506</v>
      </c>
      <c r="G93" s="3" t="s">
        <v>531</v>
      </c>
      <c r="H93" s="4" t="s">
        <v>532</v>
      </c>
      <c r="I93" s="22">
        <v>35500000</v>
      </c>
      <c r="J93" s="26">
        <v>0</v>
      </c>
      <c r="K93" s="26">
        <v>0</v>
      </c>
      <c r="L93" s="26">
        <v>35500000</v>
      </c>
      <c r="M93" s="26"/>
      <c r="N93" s="26"/>
      <c r="O93" s="26"/>
      <c r="P93" s="26"/>
      <c r="Q93" s="26">
        <f t="shared" si="3"/>
        <v>35500000</v>
      </c>
      <c r="R93" s="12">
        <v>43985</v>
      </c>
      <c r="S93" s="12">
        <v>44196</v>
      </c>
      <c r="T93" s="9" t="s">
        <v>497</v>
      </c>
      <c r="U93" s="8" t="s">
        <v>97</v>
      </c>
    </row>
    <row r="94" spans="1:21" ht="89.25" customHeight="1" x14ac:dyDescent="0.2">
      <c r="A94" s="2" t="s">
        <v>498</v>
      </c>
      <c r="B94" s="7" t="s">
        <v>530</v>
      </c>
      <c r="C94" s="20" t="s">
        <v>361</v>
      </c>
      <c r="D94" s="10" t="s">
        <v>52</v>
      </c>
      <c r="E94" s="21" t="s">
        <v>505</v>
      </c>
      <c r="F94" s="14" t="s">
        <v>506</v>
      </c>
      <c r="G94" s="3" t="s">
        <v>362</v>
      </c>
      <c r="H94" s="4" t="s">
        <v>496</v>
      </c>
      <c r="I94" s="22">
        <v>16000000</v>
      </c>
      <c r="J94" s="26">
        <v>0</v>
      </c>
      <c r="K94" s="26">
        <v>0</v>
      </c>
      <c r="L94" s="26">
        <v>16000000</v>
      </c>
      <c r="M94" s="26"/>
      <c r="N94" s="26"/>
      <c r="O94" s="26"/>
      <c r="P94" s="26"/>
      <c r="Q94" s="26">
        <f t="shared" si="3"/>
        <v>16000000</v>
      </c>
      <c r="R94" s="12">
        <v>43963</v>
      </c>
      <c r="S94" s="12">
        <v>44196</v>
      </c>
      <c r="T94" s="9" t="s">
        <v>497</v>
      </c>
      <c r="U94" s="8" t="s">
        <v>97</v>
      </c>
    </row>
    <row r="95" spans="1:21" ht="89.25" customHeight="1" x14ac:dyDescent="0.2">
      <c r="A95" s="2" t="s">
        <v>511</v>
      </c>
      <c r="B95" s="7" t="s">
        <v>703</v>
      </c>
      <c r="C95" s="20" t="s">
        <v>199</v>
      </c>
      <c r="D95" s="10" t="s">
        <v>192</v>
      </c>
      <c r="E95" s="21" t="s">
        <v>514</v>
      </c>
      <c r="F95" s="14" t="s">
        <v>515</v>
      </c>
      <c r="G95" s="3" t="s">
        <v>512</v>
      </c>
      <c r="H95" s="4" t="s">
        <v>513</v>
      </c>
      <c r="I95" s="22">
        <v>8282400</v>
      </c>
      <c r="J95" s="26">
        <v>0</v>
      </c>
      <c r="K95" s="26">
        <v>0</v>
      </c>
      <c r="L95" s="26">
        <v>8282400</v>
      </c>
      <c r="M95" s="26"/>
      <c r="N95" s="26"/>
      <c r="O95" s="26"/>
      <c r="P95" s="26"/>
      <c r="Q95" s="26">
        <f t="shared" si="3"/>
        <v>8282400</v>
      </c>
      <c r="R95" s="12">
        <v>43965</v>
      </c>
      <c r="S95" s="12">
        <v>43972</v>
      </c>
      <c r="T95" s="9" t="s">
        <v>25</v>
      </c>
      <c r="U95" s="8" t="s">
        <v>26</v>
      </c>
    </row>
    <row r="96" spans="1:21" ht="89.25" customHeight="1" x14ac:dyDescent="0.2">
      <c r="A96" s="2" t="s">
        <v>432</v>
      </c>
      <c r="B96" s="7" t="s">
        <v>703</v>
      </c>
      <c r="C96" s="20" t="s">
        <v>196</v>
      </c>
      <c r="D96" s="10" t="s">
        <v>52</v>
      </c>
      <c r="E96" s="21" t="s">
        <v>471</v>
      </c>
      <c r="F96" s="14" t="s">
        <v>472</v>
      </c>
      <c r="G96" s="3" t="s">
        <v>433</v>
      </c>
      <c r="H96" s="4" t="s">
        <v>434</v>
      </c>
      <c r="I96" s="22">
        <v>200000000</v>
      </c>
      <c r="J96" s="26">
        <v>100000000</v>
      </c>
      <c r="K96" s="26">
        <v>0</v>
      </c>
      <c r="L96" s="26">
        <f>200000000+100000000</f>
        <v>300000000</v>
      </c>
      <c r="M96" s="26"/>
      <c r="N96" s="26"/>
      <c r="O96" s="26"/>
      <c r="P96" s="26"/>
      <c r="Q96" s="26">
        <f t="shared" si="3"/>
        <v>300000000</v>
      </c>
      <c r="R96" s="12">
        <v>43965</v>
      </c>
      <c r="S96" s="12">
        <v>44195</v>
      </c>
      <c r="T96" s="9" t="s">
        <v>435</v>
      </c>
      <c r="U96" s="8" t="s">
        <v>97</v>
      </c>
    </row>
    <row r="97" spans="1:21" ht="89.25" customHeight="1" x14ac:dyDescent="0.2">
      <c r="A97" s="2" t="s">
        <v>494</v>
      </c>
      <c r="B97" s="7" t="s">
        <v>530</v>
      </c>
      <c r="C97" s="20" t="s">
        <v>266</v>
      </c>
      <c r="D97" s="10" t="s">
        <v>52</v>
      </c>
      <c r="E97" s="21" t="s">
        <v>507</v>
      </c>
      <c r="F97" s="14" t="s">
        <v>508</v>
      </c>
      <c r="G97" s="3" t="s">
        <v>495</v>
      </c>
      <c r="H97" s="4" t="s">
        <v>496</v>
      </c>
      <c r="I97" s="22">
        <v>5200000</v>
      </c>
      <c r="J97" s="26">
        <v>0</v>
      </c>
      <c r="K97" s="26">
        <v>0</v>
      </c>
      <c r="L97" s="26">
        <v>5200000</v>
      </c>
      <c r="M97" s="26"/>
      <c r="N97" s="26"/>
      <c r="O97" s="26"/>
      <c r="P97" s="26"/>
      <c r="Q97" s="26">
        <f t="shared" si="3"/>
        <v>5200000</v>
      </c>
      <c r="R97" s="12">
        <v>43977</v>
      </c>
      <c r="S97" s="12">
        <v>44196</v>
      </c>
      <c r="T97" s="9" t="s">
        <v>497</v>
      </c>
      <c r="U97" s="8" t="s">
        <v>97</v>
      </c>
    </row>
    <row r="98" spans="1:21" ht="89.25" customHeight="1" x14ac:dyDescent="0.2">
      <c r="A98" s="2" t="s">
        <v>548</v>
      </c>
      <c r="B98" s="7" t="s">
        <v>328</v>
      </c>
      <c r="C98" s="20" t="s">
        <v>45</v>
      </c>
      <c r="D98" s="10" t="s">
        <v>192</v>
      </c>
      <c r="E98" s="21" t="s">
        <v>549</v>
      </c>
      <c r="F98" s="14" t="s">
        <v>550</v>
      </c>
      <c r="G98" s="3" t="s">
        <v>551</v>
      </c>
      <c r="H98" s="4" t="s">
        <v>552</v>
      </c>
      <c r="I98" s="22">
        <v>79917113.579999998</v>
      </c>
      <c r="J98" s="26">
        <v>0</v>
      </c>
      <c r="K98" s="26">
        <v>0</v>
      </c>
      <c r="L98" s="26">
        <v>79917113.579999998</v>
      </c>
      <c r="M98" s="26"/>
      <c r="N98" s="26"/>
      <c r="O98" s="26"/>
      <c r="P98" s="26"/>
      <c r="Q98" s="26">
        <f t="shared" si="3"/>
        <v>79917113.579999998</v>
      </c>
      <c r="R98" s="12">
        <v>43991</v>
      </c>
      <c r="S98" s="12">
        <v>44175</v>
      </c>
      <c r="T98" s="9" t="s">
        <v>553</v>
      </c>
      <c r="U98" s="8" t="s">
        <v>26</v>
      </c>
    </row>
    <row r="99" spans="1:21" ht="89.25" customHeight="1" x14ac:dyDescent="0.2">
      <c r="A99" s="2" t="s">
        <v>611</v>
      </c>
      <c r="B99" s="7" t="s">
        <v>328</v>
      </c>
      <c r="C99" s="20" t="s">
        <v>45</v>
      </c>
      <c r="D99" s="10" t="s">
        <v>192</v>
      </c>
      <c r="E99" s="21" t="s">
        <v>549</v>
      </c>
      <c r="F99" s="14" t="s">
        <v>550</v>
      </c>
      <c r="G99" s="3" t="s">
        <v>554</v>
      </c>
      <c r="H99" s="4" t="s">
        <v>552</v>
      </c>
      <c r="I99" s="22">
        <v>125522586</v>
      </c>
      <c r="J99" s="26">
        <v>0</v>
      </c>
      <c r="K99" s="26">
        <v>0</v>
      </c>
      <c r="L99" s="26">
        <v>125522586</v>
      </c>
      <c r="M99" s="26"/>
      <c r="N99" s="26"/>
      <c r="O99" s="26"/>
      <c r="P99" s="26"/>
      <c r="Q99" s="26">
        <f t="shared" si="3"/>
        <v>125522586</v>
      </c>
      <c r="R99" s="12">
        <v>43990</v>
      </c>
      <c r="S99" s="12">
        <v>44043</v>
      </c>
      <c r="T99" s="9" t="s">
        <v>553</v>
      </c>
      <c r="U99" s="8" t="s">
        <v>26</v>
      </c>
    </row>
    <row r="100" spans="1:21" ht="89.25" customHeight="1" x14ac:dyDescent="0.2">
      <c r="A100" s="2" t="s">
        <v>574</v>
      </c>
      <c r="B100" s="7" t="s">
        <v>171</v>
      </c>
      <c r="C100" s="20" t="s">
        <v>65</v>
      </c>
      <c r="D100" s="10" t="s">
        <v>561</v>
      </c>
      <c r="E100" s="21" t="s">
        <v>575</v>
      </c>
      <c r="F100" s="14" t="s">
        <v>576</v>
      </c>
      <c r="G100" s="3" t="s">
        <v>577</v>
      </c>
      <c r="H100" s="4" t="s">
        <v>578</v>
      </c>
      <c r="I100" s="22">
        <v>108763360.48</v>
      </c>
      <c r="J100" s="26">
        <v>0</v>
      </c>
      <c r="K100" s="26">
        <v>0</v>
      </c>
      <c r="L100" s="26">
        <v>108763360.48</v>
      </c>
      <c r="M100" s="26"/>
      <c r="N100" s="26"/>
      <c r="O100" s="26"/>
      <c r="P100" s="26"/>
      <c r="Q100" s="26">
        <f t="shared" si="3"/>
        <v>108763360.48</v>
      </c>
      <c r="R100" s="12">
        <v>43984</v>
      </c>
      <c r="S100" s="12">
        <v>44074</v>
      </c>
      <c r="T100" s="9" t="s">
        <v>566</v>
      </c>
      <c r="U100" s="8" t="s">
        <v>26</v>
      </c>
    </row>
    <row r="101" spans="1:21" ht="89.25" customHeight="1" x14ac:dyDescent="0.2">
      <c r="A101" s="2" t="s">
        <v>428</v>
      </c>
      <c r="B101" s="7" t="s">
        <v>703</v>
      </c>
      <c r="C101" s="20" t="s">
        <v>154</v>
      </c>
      <c r="D101" s="10" t="s">
        <v>192</v>
      </c>
      <c r="E101" s="21" t="s">
        <v>470</v>
      </c>
      <c r="F101" s="14" t="s">
        <v>469</v>
      </c>
      <c r="G101" s="3" t="s">
        <v>429</v>
      </c>
      <c r="H101" s="4" t="s">
        <v>430</v>
      </c>
      <c r="I101" s="22">
        <v>92460000</v>
      </c>
      <c r="J101" s="26">
        <v>0</v>
      </c>
      <c r="K101" s="26">
        <v>0</v>
      </c>
      <c r="L101" s="26">
        <v>92460000</v>
      </c>
      <c r="M101" s="26"/>
      <c r="N101" s="26"/>
      <c r="O101" s="26"/>
      <c r="P101" s="26"/>
      <c r="Q101" s="26">
        <f t="shared" si="3"/>
        <v>92460000</v>
      </c>
      <c r="R101" s="12">
        <v>43966</v>
      </c>
      <c r="S101" s="12">
        <v>44196</v>
      </c>
      <c r="T101" s="9" t="s">
        <v>431</v>
      </c>
      <c r="U101" s="8" t="s">
        <v>57</v>
      </c>
    </row>
    <row r="102" spans="1:21" ht="89.25" customHeight="1" x14ac:dyDescent="0.2">
      <c r="A102" s="2" t="s">
        <v>473</v>
      </c>
      <c r="B102" s="7" t="s">
        <v>530</v>
      </c>
      <c r="C102" s="20" t="s">
        <v>160</v>
      </c>
      <c r="D102" s="10" t="s">
        <v>110</v>
      </c>
      <c r="E102" s="21" t="s">
        <v>476</v>
      </c>
      <c r="F102" s="14" t="s">
        <v>477</v>
      </c>
      <c r="G102" s="3" t="s">
        <v>474</v>
      </c>
      <c r="H102" s="4" t="s">
        <v>475</v>
      </c>
      <c r="I102" s="22">
        <v>48000000</v>
      </c>
      <c r="J102" s="26">
        <v>0</v>
      </c>
      <c r="K102" s="26">
        <v>0</v>
      </c>
      <c r="L102" s="26">
        <v>48000000</v>
      </c>
      <c r="M102" s="26"/>
      <c r="N102" s="26"/>
      <c r="O102" s="26"/>
      <c r="P102" s="26"/>
      <c r="Q102" s="26">
        <f t="shared" si="3"/>
        <v>48000000</v>
      </c>
      <c r="R102" s="12">
        <v>43965</v>
      </c>
      <c r="S102" s="12">
        <v>44196</v>
      </c>
      <c r="T102" s="9" t="s">
        <v>342</v>
      </c>
      <c r="U102" s="8" t="s">
        <v>26</v>
      </c>
    </row>
    <row r="103" spans="1:21" ht="89.25" customHeight="1" x14ac:dyDescent="0.2">
      <c r="A103" s="2" t="s">
        <v>478</v>
      </c>
      <c r="B103" s="7" t="s">
        <v>530</v>
      </c>
      <c r="C103" s="20" t="s">
        <v>258</v>
      </c>
      <c r="D103" s="10" t="s">
        <v>192</v>
      </c>
      <c r="E103" s="21" t="s">
        <v>509</v>
      </c>
      <c r="F103" s="14" t="s">
        <v>510</v>
      </c>
      <c r="G103" s="3" t="s">
        <v>479</v>
      </c>
      <c r="H103" s="4" t="s">
        <v>480</v>
      </c>
      <c r="I103" s="22">
        <v>3587523</v>
      </c>
      <c r="J103" s="26">
        <v>0</v>
      </c>
      <c r="K103" s="26">
        <v>0</v>
      </c>
      <c r="L103" s="26">
        <v>3587523</v>
      </c>
      <c r="M103" s="26"/>
      <c r="N103" s="26"/>
      <c r="O103" s="26"/>
      <c r="P103" s="26"/>
      <c r="Q103" s="26">
        <f t="shared" si="3"/>
        <v>3587523</v>
      </c>
      <c r="R103" s="12">
        <v>43971</v>
      </c>
      <c r="S103" s="12">
        <v>44042</v>
      </c>
      <c r="T103" s="9" t="s">
        <v>481</v>
      </c>
      <c r="U103" s="8" t="s">
        <v>26</v>
      </c>
    </row>
    <row r="104" spans="1:21" ht="89.25" customHeight="1" x14ac:dyDescent="0.2">
      <c r="A104" s="2" t="s">
        <v>516</v>
      </c>
      <c r="B104" s="7" t="s">
        <v>530</v>
      </c>
      <c r="C104" s="20" t="s">
        <v>292</v>
      </c>
      <c r="D104" s="10" t="s">
        <v>52</v>
      </c>
      <c r="E104" s="21" t="s">
        <v>524</v>
      </c>
      <c r="F104" s="14" t="s">
        <v>525</v>
      </c>
      <c r="G104" s="3" t="s">
        <v>440</v>
      </c>
      <c r="H104" s="4" t="s">
        <v>610</v>
      </c>
      <c r="I104" s="22">
        <v>48384000</v>
      </c>
      <c r="J104" s="26">
        <v>0</v>
      </c>
      <c r="K104" s="26">
        <v>0</v>
      </c>
      <c r="L104" s="26">
        <v>48384000</v>
      </c>
      <c r="M104" s="26"/>
      <c r="N104" s="26"/>
      <c r="O104" s="26"/>
      <c r="P104" s="26"/>
      <c r="Q104" s="26">
        <f t="shared" si="3"/>
        <v>48384000</v>
      </c>
      <c r="R104" s="12">
        <v>43983</v>
      </c>
      <c r="S104" s="12">
        <v>44196</v>
      </c>
      <c r="T104" s="9" t="s">
        <v>517</v>
      </c>
      <c r="U104" s="8" t="s">
        <v>97</v>
      </c>
    </row>
    <row r="105" spans="1:21" ht="89.25" customHeight="1" x14ac:dyDescent="0.2">
      <c r="A105" s="2" t="s">
        <v>526</v>
      </c>
      <c r="B105" s="7" t="s">
        <v>530</v>
      </c>
      <c r="C105" s="20" t="s">
        <v>482</v>
      </c>
      <c r="D105" s="10" t="s">
        <v>123</v>
      </c>
      <c r="E105" s="21" t="s">
        <v>597</v>
      </c>
      <c r="F105" s="14" t="s">
        <v>598</v>
      </c>
      <c r="G105" s="3" t="s">
        <v>527</v>
      </c>
      <c r="H105" s="4" t="s">
        <v>528</v>
      </c>
      <c r="I105" s="22">
        <v>25000000</v>
      </c>
      <c r="J105" s="26">
        <v>0</v>
      </c>
      <c r="K105" s="26">
        <v>0</v>
      </c>
      <c r="L105" s="26">
        <v>25000000</v>
      </c>
      <c r="M105" s="26"/>
      <c r="N105" s="26"/>
      <c r="O105" s="26"/>
      <c r="P105" s="26"/>
      <c r="Q105" s="26">
        <f t="shared" si="3"/>
        <v>25000000</v>
      </c>
      <c r="R105" s="12">
        <v>43985</v>
      </c>
      <c r="S105" s="12">
        <v>44196</v>
      </c>
      <c r="T105" s="9" t="s">
        <v>157</v>
      </c>
      <c r="U105" s="8" t="s">
        <v>26</v>
      </c>
    </row>
    <row r="106" spans="1:21" ht="118.5" customHeight="1" x14ac:dyDescent="0.2">
      <c r="A106" s="2" t="s">
        <v>643</v>
      </c>
      <c r="B106" s="7" t="s">
        <v>619</v>
      </c>
      <c r="C106" s="20" t="s">
        <v>178</v>
      </c>
      <c r="D106" s="10" t="s">
        <v>535</v>
      </c>
      <c r="E106" s="21" t="s">
        <v>650</v>
      </c>
      <c r="F106" s="14" t="s">
        <v>651</v>
      </c>
      <c r="G106" s="3" t="s">
        <v>644</v>
      </c>
      <c r="H106" s="4" t="s">
        <v>645</v>
      </c>
      <c r="I106" s="22">
        <v>118500000</v>
      </c>
      <c r="J106" s="26">
        <v>0</v>
      </c>
      <c r="K106" s="26">
        <v>47400000</v>
      </c>
      <c r="L106" s="26">
        <f>118500000-47400000</f>
        <v>71100000</v>
      </c>
      <c r="M106" s="26"/>
      <c r="N106" s="26"/>
      <c r="O106" s="26"/>
      <c r="P106" s="26"/>
      <c r="Q106" s="26">
        <f t="shared" si="3"/>
        <v>71100000</v>
      </c>
      <c r="R106" s="12">
        <v>44026</v>
      </c>
      <c r="S106" s="12">
        <v>44165</v>
      </c>
      <c r="T106" s="9" t="s">
        <v>646</v>
      </c>
      <c r="U106" s="8" t="s">
        <v>622</v>
      </c>
    </row>
    <row r="107" spans="1:21" ht="89.25" customHeight="1" x14ac:dyDescent="0.2">
      <c r="A107" s="2" t="s">
        <v>559</v>
      </c>
      <c r="B107" s="7" t="s">
        <v>171</v>
      </c>
      <c r="C107" s="20" t="s">
        <v>560</v>
      </c>
      <c r="D107" s="10" t="s">
        <v>561</v>
      </c>
      <c r="E107" s="21" t="s">
        <v>562</v>
      </c>
      <c r="F107" s="14" t="s">
        <v>563</v>
      </c>
      <c r="G107" s="3" t="s">
        <v>564</v>
      </c>
      <c r="H107" s="4" t="s">
        <v>565</v>
      </c>
      <c r="I107" s="22">
        <v>515428838</v>
      </c>
      <c r="J107" s="26">
        <v>0</v>
      </c>
      <c r="K107" s="26">
        <v>0</v>
      </c>
      <c r="L107" s="26">
        <v>515428838</v>
      </c>
      <c r="M107" s="26"/>
      <c r="N107" s="26"/>
      <c r="O107" s="26"/>
      <c r="P107" s="26"/>
      <c r="Q107" s="26">
        <f t="shared" si="3"/>
        <v>515428838</v>
      </c>
      <c r="R107" s="12">
        <v>43991</v>
      </c>
      <c r="S107" s="12">
        <v>44114</v>
      </c>
      <c r="T107" s="9" t="s">
        <v>566</v>
      </c>
      <c r="U107" s="8" t="s">
        <v>26</v>
      </c>
    </row>
    <row r="108" spans="1:21" ht="89.25" customHeight="1" x14ac:dyDescent="0.2">
      <c r="A108" s="2" t="s">
        <v>540</v>
      </c>
      <c r="B108" s="7" t="s">
        <v>171</v>
      </c>
      <c r="C108" s="20" t="s">
        <v>196</v>
      </c>
      <c r="D108" s="10" t="s">
        <v>52</v>
      </c>
      <c r="E108" s="21" t="s">
        <v>541</v>
      </c>
      <c r="F108" s="14" t="s">
        <v>239</v>
      </c>
      <c r="G108" s="3" t="s">
        <v>542</v>
      </c>
      <c r="H108" s="4" t="s">
        <v>543</v>
      </c>
      <c r="I108" s="22">
        <v>101250000</v>
      </c>
      <c r="J108" s="26">
        <v>0</v>
      </c>
      <c r="K108" s="26">
        <v>0</v>
      </c>
      <c r="L108" s="26">
        <v>101250000</v>
      </c>
      <c r="M108" s="26"/>
      <c r="N108" s="26"/>
      <c r="O108" s="26"/>
      <c r="P108" s="26"/>
      <c r="Q108" s="26">
        <f t="shared" si="3"/>
        <v>101250000</v>
      </c>
      <c r="R108" s="12">
        <v>43991</v>
      </c>
      <c r="S108" s="12">
        <v>44165</v>
      </c>
      <c r="T108" s="9" t="s">
        <v>300</v>
      </c>
      <c r="U108" s="8" t="s">
        <v>622</v>
      </c>
    </row>
    <row r="109" spans="1:21" ht="89.25" customHeight="1" x14ac:dyDescent="0.2">
      <c r="A109" s="2" t="s">
        <v>533</v>
      </c>
      <c r="B109" s="7" t="s">
        <v>534</v>
      </c>
      <c r="C109" s="20" t="s">
        <v>182</v>
      </c>
      <c r="D109" s="10" t="s">
        <v>535</v>
      </c>
      <c r="E109" s="21" t="s">
        <v>536</v>
      </c>
      <c r="F109" s="14" t="s">
        <v>537</v>
      </c>
      <c r="G109" s="3" t="s">
        <v>538</v>
      </c>
      <c r="H109" s="4" t="s">
        <v>539</v>
      </c>
      <c r="I109" s="22">
        <v>450000000</v>
      </c>
      <c r="J109" s="26">
        <v>0</v>
      </c>
      <c r="K109" s="26">
        <v>0</v>
      </c>
      <c r="L109" s="26">
        <v>450000000</v>
      </c>
      <c r="M109" s="26"/>
      <c r="N109" s="26"/>
      <c r="O109" s="26"/>
      <c r="P109" s="26"/>
      <c r="Q109" s="26">
        <f t="shared" ref="Q109:Q119" si="4">SUM(L109:P109)</f>
        <v>450000000</v>
      </c>
      <c r="R109" s="12">
        <v>43992</v>
      </c>
      <c r="S109" s="12">
        <v>44165</v>
      </c>
      <c r="T109" s="9" t="s">
        <v>121</v>
      </c>
      <c r="U109" s="8" t="s">
        <v>26</v>
      </c>
    </row>
    <row r="110" spans="1:21" ht="89.25" customHeight="1" x14ac:dyDescent="0.2">
      <c r="A110" s="2" t="s">
        <v>555</v>
      </c>
      <c r="B110" s="7" t="s">
        <v>530</v>
      </c>
      <c r="C110" s="20" t="s">
        <v>338</v>
      </c>
      <c r="D110" s="10" t="s">
        <v>52</v>
      </c>
      <c r="E110" s="21" t="s">
        <v>556</v>
      </c>
      <c r="F110" s="14" t="s">
        <v>599</v>
      </c>
      <c r="G110" s="3" t="s">
        <v>557</v>
      </c>
      <c r="H110" s="4" t="s">
        <v>558</v>
      </c>
      <c r="I110" s="22">
        <v>57000000</v>
      </c>
      <c r="J110" s="26">
        <v>28000000</v>
      </c>
      <c r="K110" s="26">
        <v>0</v>
      </c>
      <c r="L110" s="26">
        <v>57000000</v>
      </c>
      <c r="M110" s="26"/>
      <c r="N110" s="26"/>
      <c r="O110" s="26"/>
      <c r="P110" s="26"/>
      <c r="Q110" s="26">
        <f t="shared" si="4"/>
        <v>57000000</v>
      </c>
      <c r="R110" s="12">
        <v>43992</v>
      </c>
      <c r="S110" s="12">
        <v>44196</v>
      </c>
      <c r="T110" s="9" t="s">
        <v>56</v>
      </c>
      <c r="U110" s="8" t="s">
        <v>57</v>
      </c>
    </row>
    <row r="111" spans="1:21" ht="89.25" customHeight="1" x14ac:dyDescent="0.2">
      <c r="A111" s="2" t="s">
        <v>544</v>
      </c>
      <c r="B111" s="7" t="s">
        <v>530</v>
      </c>
      <c r="C111" s="20" t="s">
        <v>490</v>
      </c>
      <c r="D111" s="10" t="s">
        <v>52</v>
      </c>
      <c r="E111" s="21" t="s">
        <v>545</v>
      </c>
      <c r="F111" s="14" t="s">
        <v>652</v>
      </c>
      <c r="G111" s="3" t="s">
        <v>546</v>
      </c>
      <c r="H111" s="4" t="s">
        <v>547</v>
      </c>
      <c r="I111" s="22">
        <v>57000000</v>
      </c>
      <c r="J111" s="26">
        <v>0</v>
      </c>
      <c r="K111" s="26">
        <v>0</v>
      </c>
      <c r="L111" s="26">
        <v>57000000</v>
      </c>
      <c r="M111" s="26"/>
      <c r="N111" s="26"/>
      <c r="O111" s="26"/>
      <c r="P111" s="26"/>
      <c r="Q111" s="26">
        <f t="shared" si="4"/>
        <v>57000000</v>
      </c>
      <c r="R111" s="12">
        <v>43991</v>
      </c>
      <c r="S111" s="12">
        <v>44196</v>
      </c>
      <c r="T111" s="9" t="s">
        <v>62</v>
      </c>
      <c r="U111" s="8" t="s">
        <v>26</v>
      </c>
    </row>
    <row r="112" spans="1:21" ht="89.25" customHeight="1" x14ac:dyDescent="0.2">
      <c r="A112" s="2" t="s">
        <v>571</v>
      </c>
      <c r="B112" s="7" t="s">
        <v>530</v>
      </c>
      <c r="C112" s="20" t="s">
        <v>353</v>
      </c>
      <c r="D112" s="10" t="s">
        <v>52</v>
      </c>
      <c r="E112" s="21" t="s">
        <v>601</v>
      </c>
      <c r="F112" s="14" t="s">
        <v>600</v>
      </c>
      <c r="G112" s="3" t="s">
        <v>572</v>
      </c>
      <c r="H112" s="4" t="s">
        <v>573</v>
      </c>
      <c r="I112" s="22">
        <v>47000000</v>
      </c>
      <c r="J112" s="6">
        <v>23500000</v>
      </c>
      <c r="K112" s="26">
        <v>0</v>
      </c>
      <c r="L112" s="26">
        <f>47000000+23500000</f>
        <v>70500000</v>
      </c>
      <c r="M112" s="26"/>
      <c r="N112" s="26"/>
      <c r="O112" s="26"/>
      <c r="P112" s="26"/>
      <c r="Q112" s="26">
        <f>SUM(L112:P112)</f>
        <v>70500000</v>
      </c>
      <c r="R112" s="12">
        <v>43999</v>
      </c>
      <c r="S112" s="12">
        <v>44196</v>
      </c>
      <c r="T112" s="9" t="s">
        <v>169</v>
      </c>
      <c r="U112" s="8" t="s">
        <v>570</v>
      </c>
    </row>
    <row r="113" spans="1:21" ht="89.25" customHeight="1" x14ac:dyDescent="0.2">
      <c r="A113" s="2" t="s">
        <v>567</v>
      </c>
      <c r="B113" s="7" t="s">
        <v>530</v>
      </c>
      <c r="C113" s="20" t="s">
        <v>353</v>
      </c>
      <c r="D113" s="10" t="s">
        <v>52</v>
      </c>
      <c r="E113" s="21" t="s">
        <v>601</v>
      </c>
      <c r="F113" s="14" t="s">
        <v>600</v>
      </c>
      <c r="G113" s="3" t="s">
        <v>568</v>
      </c>
      <c r="H113" s="4" t="s">
        <v>569</v>
      </c>
      <c r="I113" s="22">
        <v>6000000</v>
      </c>
      <c r="J113" s="26">
        <v>0</v>
      </c>
      <c r="K113" s="26">
        <v>0</v>
      </c>
      <c r="L113" s="26">
        <v>6000000</v>
      </c>
      <c r="M113" s="26"/>
      <c r="N113" s="26"/>
      <c r="O113" s="26"/>
      <c r="P113" s="26"/>
      <c r="Q113" s="26">
        <f t="shared" si="4"/>
        <v>6000000</v>
      </c>
      <c r="R113" s="12">
        <v>43999</v>
      </c>
      <c r="S113" s="12">
        <v>44196</v>
      </c>
      <c r="T113" s="9" t="s">
        <v>169</v>
      </c>
      <c r="U113" s="8" t="s">
        <v>570</v>
      </c>
    </row>
    <row r="114" spans="1:21" ht="89.25" customHeight="1" x14ac:dyDescent="0.2">
      <c r="A114" s="2" t="s">
        <v>579</v>
      </c>
      <c r="B114" s="7" t="s">
        <v>530</v>
      </c>
      <c r="C114" s="20" t="s">
        <v>408</v>
      </c>
      <c r="D114" s="10" t="s">
        <v>192</v>
      </c>
      <c r="E114" s="21" t="s">
        <v>580</v>
      </c>
      <c r="F114" s="14" t="s">
        <v>602</v>
      </c>
      <c r="G114" s="3" t="s">
        <v>294</v>
      </c>
      <c r="H114" s="4" t="s">
        <v>581</v>
      </c>
      <c r="I114" s="22">
        <v>31278365</v>
      </c>
      <c r="J114" s="26">
        <v>0</v>
      </c>
      <c r="K114" s="26">
        <v>0</v>
      </c>
      <c r="L114" s="26">
        <v>31278365</v>
      </c>
      <c r="M114" s="26"/>
      <c r="N114" s="26"/>
      <c r="O114" s="26"/>
      <c r="P114" s="26"/>
      <c r="Q114" s="26">
        <f t="shared" si="4"/>
        <v>31278365</v>
      </c>
      <c r="R114" s="12">
        <v>44005</v>
      </c>
      <c r="S114" s="12">
        <v>44196</v>
      </c>
      <c r="T114" s="9" t="s">
        <v>56</v>
      </c>
      <c r="U114" s="8" t="s">
        <v>582</v>
      </c>
    </row>
    <row r="115" spans="1:21" ht="89.25" customHeight="1" x14ac:dyDescent="0.2">
      <c r="A115" s="2" t="s">
        <v>587</v>
      </c>
      <c r="B115" s="7" t="s">
        <v>530</v>
      </c>
      <c r="C115" s="20" t="s">
        <v>408</v>
      </c>
      <c r="D115" s="10" t="s">
        <v>192</v>
      </c>
      <c r="E115" s="21" t="s">
        <v>580</v>
      </c>
      <c r="F115" s="14" t="s">
        <v>602</v>
      </c>
      <c r="G115" s="3" t="s">
        <v>588</v>
      </c>
      <c r="H115" s="4" t="s">
        <v>581</v>
      </c>
      <c r="I115" s="22">
        <v>7497000</v>
      </c>
      <c r="J115" s="26">
        <v>0</v>
      </c>
      <c r="K115" s="26">
        <v>0</v>
      </c>
      <c r="L115" s="26">
        <v>7497000</v>
      </c>
      <c r="M115" s="26"/>
      <c r="N115" s="26"/>
      <c r="O115" s="26"/>
      <c r="P115" s="26"/>
      <c r="Q115" s="26">
        <f t="shared" si="4"/>
        <v>7497000</v>
      </c>
      <c r="R115" s="12">
        <v>44006</v>
      </c>
      <c r="S115" s="12">
        <v>44196</v>
      </c>
      <c r="T115" s="9" t="s">
        <v>56</v>
      </c>
      <c r="U115" s="8" t="s">
        <v>582</v>
      </c>
    </row>
    <row r="116" spans="1:21" ht="89.25" customHeight="1" x14ac:dyDescent="0.2">
      <c r="A116" s="2" t="s">
        <v>612</v>
      </c>
      <c r="B116" s="7" t="s">
        <v>530</v>
      </c>
      <c r="C116" s="20" t="s">
        <v>354</v>
      </c>
      <c r="D116" s="10" t="s">
        <v>142</v>
      </c>
      <c r="E116" s="21" t="s">
        <v>653</v>
      </c>
      <c r="F116" s="14" t="s">
        <v>654</v>
      </c>
      <c r="G116" s="3" t="s">
        <v>613</v>
      </c>
      <c r="H116" s="4" t="s">
        <v>696</v>
      </c>
      <c r="I116" s="22">
        <v>29708004</v>
      </c>
      <c r="J116" s="26">
        <v>0</v>
      </c>
      <c r="K116" s="26">
        <v>0</v>
      </c>
      <c r="L116" s="26">
        <v>29708004</v>
      </c>
      <c r="M116" s="26"/>
      <c r="N116" s="26"/>
      <c r="O116" s="26"/>
      <c r="P116" s="26"/>
      <c r="Q116" s="26">
        <f>SUM(L116:P116)</f>
        <v>29708004</v>
      </c>
      <c r="R116" s="12">
        <v>44020</v>
      </c>
      <c r="S116" s="12">
        <v>44093</v>
      </c>
      <c r="T116" s="9" t="s">
        <v>614</v>
      </c>
      <c r="U116" s="8" t="s">
        <v>26</v>
      </c>
    </row>
    <row r="117" spans="1:21" ht="89.25" customHeight="1" x14ac:dyDescent="0.2">
      <c r="A117" s="2" t="s">
        <v>589</v>
      </c>
      <c r="B117" s="7" t="s">
        <v>703</v>
      </c>
      <c r="C117" s="20" t="s">
        <v>175</v>
      </c>
      <c r="D117" s="10" t="s">
        <v>52</v>
      </c>
      <c r="E117" s="21" t="s">
        <v>591</v>
      </c>
      <c r="F117" s="14" t="s">
        <v>606</v>
      </c>
      <c r="G117" s="3" t="s">
        <v>590</v>
      </c>
      <c r="H117" s="4" t="s">
        <v>592</v>
      </c>
      <c r="I117" s="22">
        <v>81972370</v>
      </c>
      <c r="J117" s="26">
        <v>0</v>
      </c>
      <c r="K117" s="26">
        <v>0</v>
      </c>
      <c r="L117" s="26">
        <v>81972370</v>
      </c>
      <c r="M117" s="26"/>
      <c r="N117" s="26"/>
      <c r="O117" s="26"/>
      <c r="P117" s="26"/>
      <c r="Q117" s="26">
        <f t="shared" si="4"/>
        <v>81972370</v>
      </c>
      <c r="R117" s="12">
        <v>44006</v>
      </c>
      <c r="S117" s="12">
        <v>44135</v>
      </c>
      <c r="T117" s="9" t="s">
        <v>121</v>
      </c>
      <c r="U117" s="8" t="s">
        <v>582</v>
      </c>
    </row>
    <row r="118" spans="1:21" ht="89.25" customHeight="1" x14ac:dyDescent="0.2">
      <c r="A118" s="2" t="s">
        <v>593</v>
      </c>
      <c r="B118" s="7" t="s">
        <v>530</v>
      </c>
      <c r="C118" s="20" t="s">
        <v>384</v>
      </c>
      <c r="D118" s="10" t="s">
        <v>52</v>
      </c>
      <c r="E118" s="21" t="s">
        <v>603</v>
      </c>
      <c r="F118" s="14" t="s">
        <v>604</v>
      </c>
      <c r="G118" s="3" t="s">
        <v>594</v>
      </c>
      <c r="H118" s="4" t="s">
        <v>595</v>
      </c>
      <c r="I118" s="22">
        <v>19930000</v>
      </c>
      <c r="J118" s="26">
        <v>0</v>
      </c>
      <c r="K118" s="26">
        <v>0</v>
      </c>
      <c r="L118" s="26">
        <v>19930000</v>
      </c>
      <c r="M118" s="26"/>
      <c r="N118" s="26"/>
      <c r="O118" s="26"/>
      <c r="P118" s="26"/>
      <c r="Q118" s="26">
        <f>SUM(L118:P118)</f>
        <v>19930000</v>
      </c>
      <c r="R118" s="12">
        <v>44012</v>
      </c>
      <c r="S118" s="12">
        <v>44196</v>
      </c>
      <c r="T118" s="9" t="s">
        <v>596</v>
      </c>
      <c r="U118" s="8" t="s">
        <v>26</v>
      </c>
    </row>
    <row r="119" spans="1:21" ht="89.25" customHeight="1" x14ac:dyDescent="0.2">
      <c r="A119" s="2" t="s">
        <v>583</v>
      </c>
      <c r="B119" s="7" t="s">
        <v>530</v>
      </c>
      <c r="C119" s="20" t="s">
        <v>436</v>
      </c>
      <c r="D119" s="10" t="s">
        <v>52</v>
      </c>
      <c r="E119" s="21" t="s">
        <v>584</v>
      </c>
      <c r="F119" s="14" t="s">
        <v>605</v>
      </c>
      <c r="G119" s="3" t="s">
        <v>585</v>
      </c>
      <c r="H119" s="4" t="s">
        <v>586</v>
      </c>
      <c r="I119" s="22">
        <v>57057195</v>
      </c>
      <c r="J119" s="26">
        <v>0</v>
      </c>
      <c r="K119" s="26">
        <v>0</v>
      </c>
      <c r="L119" s="26">
        <v>57057195</v>
      </c>
      <c r="M119" s="26"/>
      <c r="N119" s="26"/>
      <c r="O119" s="26"/>
      <c r="P119" s="26"/>
      <c r="Q119" s="26">
        <f t="shared" si="4"/>
        <v>57057195</v>
      </c>
      <c r="R119" s="12">
        <v>44007</v>
      </c>
      <c r="S119" s="12">
        <v>44196</v>
      </c>
      <c r="T119" s="9" t="s">
        <v>418</v>
      </c>
      <c r="U119" s="8" t="s">
        <v>570</v>
      </c>
    </row>
    <row r="120" spans="1:21" ht="89.25" customHeight="1" x14ac:dyDescent="0.2">
      <c r="A120" s="2" t="s">
        <v>607</v>
      </c>
      <c r="B120" s="7" t="s">
        <v>530</v>
      </c>
      <c r="C120" s="20" t="s">
        <v>439</v>
      </c>
      <c r="D120" s="10" t="s">
        <v>52</v>
      </c>
      <c r="E120" s="21" t="s">
        <v>655</v>
      </c>
      <c r="F120" s="14" t="s">
        <v>656</v>
      </c>
      <c r="G120" s="3" t="s">
        <v>608</v>
      </c>
      <c r="H120" s="4" t="s">
        <v>609</v>
      </c>
      <c r="I120" s="22">
        <v>45071100</v>
      </c>
      <c r="J120" s="26">
        <v>0</v>
      </c>
      <c r="K120" s="26">
        <v>0</v>
      </c>
      <c r="L120" s="26">
        <v>45071100</v>
      </c>
      <c r="M120" s="26"/>
      <c r="N120" s="26"/>
      <c r="O120" s="26"/>
      <c r="P120" s="26"/>
      <c r="Q120" s="26">
        <f t="shared" ref="Q120:Q138" si="5">SUM(L120:P120)</f>
        <v>45071100</v>
      </c>
      <c r="R120" s="12">
        <v>44019</v>
      </c>
      <c r="S120" s="12">
        <v>44104</v>
      </c>
      <c r="T120" s="9" t="s">
        <v>291</v>
      </c>
      <c r="U120" s="8" t="s">
        <v>26</v>
      </c>
    </row>
    <row r="121" spans="1:21" ht="103.5" customHeight="1" x14ac:dyDescent="0.2">
      <c r="A121" s="2" t="s">
        <v>851</v>
      </c>
      <c r="B121" s="7" t="s">
        <v>530</v>
      </c>
      <c r="C121" s="20" t="s">
        <v>412</v>
      </c>
      <c r="D121" s="10" t="s">
        <v>52</v>
      </c>
      <c r="E121" s="21" t="s">
        <v>885</v>
      </c>
      <c r="F121" s="14" t="s">
        <v>886</v>
      </c>
      <c r="G121" s="3" t="s">
        <v>852</v>
      </c>
      <c r="H121" s="4" t="s">
        <v>853</v>
      </c>
      <c r="I121" s="22">
        <v>40000000</v>
      </c>
      <c r="J121" s="26">
        <v>0</v>
      </c>
      <c r="K121" s="26">
        <v>0</v>
      </c>
      <c r="L121" s="26">
        <v>40000000</v>
      </c>
      <c r="M121" s="26"/>
      <c r="N121" s="26"/>
      <c r="O121" s="26"/>
      <c r="P121" s="26"/>
      <c r="Q121" s="26">
        <f t="shared" si="5"/>
        <v>40000000</v>
      </c>
      <c r="R121" s="12">
        <v>44048</v>
      </c>
      <c r="S121" s="12">
        <v>44196</v>
      </c>
      <c r="T121" s="9" t="s">
        <v>225</v>
      </c>
      <c r="U121" s="8" t="s">
        <v>97</v>
      </c>
    </row>
    <row r="122" spans="1:21" ht="103.5" customHeight="1" x14ac:dyDescent="0.2">
      <c r="A122" s="2" t="s">
        <v>615</v>
      </c>
      <c r="B122" s="7" t="s">
        <v>703</v>
      </c>
      <c r="C122" s="20" t="s">
        <v>170</v>
      </c>
      <c r="D122" s="10" t="s">
        <v>220</v>
      </c>
      <c r="E122" s="21" t="s">
        <v>657</v>
      </c>
      <c r="F122" s="14" t="s">
        <v>658</v>
      </c>
      <c r="G122" s="3" t="s">
        <v>617</v>
      </c>
      <c r="H122" s="4" t="s">
        <v>616</v>
      </c>
      <c r="I122" s="22">
        <v>295680000</v>
      </c>
      <c r="J122" s="26">
        <v>0</v>
      </c>
      <c r="K122" s="26">
        <v>0</v>
      </c>
      <c r="L122" s="26">
        <v>295680000</v>
      </c>
      <c r="M122" s="26"/>
      <c r="N122" s="26"/>
      <c r="O122" s="26"/>
      <c r="P122" s="26"/>
      <c r="Q122" s="26">
        <f t="shared" si="5"/>
        <v>295680000</v>
      </c>
      <c r="R122" s="12">
        <v>44022</v>
      </c>
      <c r="S122" s="12">
        <v>44408</v>
      </c>
      <c r="T122" s="9" t="s">
        <v>157</v>
      </c>
      <c r="U122" s="8" t="s">
        <v>26</v>
      </c>
    </row>
    <row r="123" spans="1:21" ht="103.5" customHeight="1" x14ac:dyDescent="0.2">
      <c r="A123" s="2" t="s">
        <v>618</v>
      </c>
      <c r="B123" s="7" t="s">
        <v>619</v>
      </c>
      <c r="C123" s="20" t="s">
        <v>122</v>
      </c>
      <c r="D123" s="10" t="s">
        <v>142</v>
      </c>
      <c r="E123" s="21" t="s">
        <v>659</v>
      </c>
      <c r="F123" s="14" t="s">
        <v>660</v>
      </c>
      <c r="G123" s="3" t="s">
        <v>620</v>
      </c>
      <c r="H123" s="4" t="s">
        <v>621</v>
      </c>
      <c r="I123" s="22">
        <v>267803627</v>
      </c>
      <c r="J123" s="26">
        <v>0</v>
      </c>
      <c r="K123" s="26">
        <v>0</v>
      </c>
      <c r="L123" s="26">
        <v>267803627</v>
      </c>
      <c r="M123" s="26"/>
      <c r="N123" s="26"/>
      <c r="O123" s="26"/>
      <c r="P123" s="26"/>
      <c r="Q123" s="26">
        <f t="shared" si="5"/>
        <v>267803627</v>
      </c>
      <c r="R123" s="12">
        <v>44019</v>
      </c>
      <c r="S123" s="12">
        <v>44134</v>
      </c>
      <c r="T123" s="9" t="s">
        <v>614</v>
      </c>
      <c r="U123" s="8" t="s">
        <v>26</v>
      </c>
    </row>
    <row r="124" spans="1:21" ht="103.5" customHeight="1" x14ac:dyDescent="0.2">
      <c r="A124" s="2" t="s">
        <v>624</v>
      </c>
      <c r="B124" s="7" t="s">
        <v>530</v>
      </c>
      <c r="C124" s="20" t="s">
        <v>498</v>
      </c>
      <c r="D124" s="10" t="s">
        <v>192</v>
      </c>
      <c r="E124" s="21" t="s">
        <v>663</v>
      </c>
      <c r="F124" s="14" t="s">
        <v>664</v>
      </c>
      <c r="G124" s="3" t="s">
        <v>625</v>
      </c>
      <c r="H124" s="4" t="s">
        <v>626</v>
      </c>
      <c r="I124" s="22">
        <v>13636005</v>
      </c>
      <c r="J124" s="26">
        <v>0</v>
      </c>
      <c r="K124" s="26">
        <v>0</v>
      </c>
      <c r="L124" s="26">
        <v>13636005</v>
      </c>
      <c r="M124" s="26"/>
      <c r="N124" s="26"/>
      <c r="O124" s="26"/>
      <c r="P124" s="26"/>
      <c r="Q124" s="26">
        <f t="shared" si="5"/>
        <v>13636005</v>
      </c>
      <c r="R124" s="12">
        <v>44025</v>
      </c>
      <c r="S124" s="12">
        <v>44196</v>
      </c>
      <c r="T124" s="9" t="s">
        <v>627</v>
      </c>
      <c r="U124" s="8" t="s">
        <v>26</v>
      </c>
    </row>
    <row r="125" spans="1:21" ht="103.5" customHeight="1" x14ac:dyDescent="0.2">
      <c r="A125" s="2" t="s">
        <v>628</v>
      </c>
      <c r="B125" s="7" t="s">
        <v>619</v>
      </c>
      <c r="C125" s="20" t="s">
        <v>98</v>
      </c>
      <c r="D125" s="10" t="s">
        <v>192</v>
      </c>
      <c r="E125" s="21" t="s">
        <v>661</v>
      </c>
      <c r="F125" s="14" t="s">
        <v>662</v>
      </c>
      <c r="G125" s="3" t="s">
        <v>629</v>
      </c>
      <c r="H125" s="4" t="s">
        <v>630</v>
      </c>
      <c r="I125" s="22">
        <v>84966000</v>
      </c>
      <c r="J125" s="26">
        <v>0</v>
      </c>
      <c r="K125" s="26">
        <v>0</v>
      </c>
      <c r="L125" s="26">
        <v>84966000</v>
      </c>
      <c r="M125" s="26"/>
      <c r="N125" s="26"/>
      <c r="O125" s="26"/>
      <c r="P125" s="26"/>
      <c r="Q125" s="26">
        <f t="shared" si="5"/>
        <v>84966000</v>
      </c>
      <c r="R125" s="12">
        <v>44025</v>
      </c>
      <c r="S125" s="12">
        <v>44196</v>
      </c>
      <c r="T125" s="9" t="s">
        <v>25</v>
      </c>
      <c r="U125" s="8" t="s">
        <v>26</v>
      </c>
    </row>
    <row r="126" spans="1:21" ht="103.5" customHeight="1" x14ac:dyDescent="0.2">
      <c r="A126" s="2" t="s">
        <v>631</v>
      </c>
      <c r="B126" s="7" t="s">
        <v>703</v>
      </c>
      <c r="C126" s="20" t="s">
        <v>206</v>
      </c>
      <c r="D126" s="10" t="s">
        <v>52</v>
      </c>
      <c r="E126" s="21" t="s">
        <v>665</v>
      </c>
      <c r="F126" s="14" t="s">
        <v>666</v>
      </c>
      <c r="G126" s="3" t="s">
        <v>339</v>
      </c>
      <c r="H126" s="4" t="s">
        <v>632</v>
      </c>
      <c r="I126" s="22">
        <v>26628000</v>
      </c>
      <c r="J126" s="26">
        <v>0</v>
      </c>
      <c r="K126" s="26">
        <v>0</v>
      </c>
      <c r="L126" s="26">
        <v>26628000</v>
      </c>
      <c r="M126" s="26"/>
      <c r="N126" s="26"/>
      <c r="O126" s="26"/>
      <c r="P126" s="26"/>
      <c r="Q126" s="26">
        <f t="shared" si="5"/>
        <v>26628000</v>
      </c>
      <c r="R126" s="12">
        <v>44029</v>
      </c>
      <c r="S126" s="12">
        <v>44180</v>
      </c>
      <c r="T126" s="9" t="s">
        <v>56</v>
      </c>
      <c r="U126" s="8" t="s">
        <v>57</v>
      </c>
    </row>
    <row r="127" spans="1:21" ht="103.5" customHeight="1" x14ac:dyDescent="0.2">
      <c r="A127" s="2" t="s">
        <v>633</v>
      </c>
      <c r="B127" s="7" t="s">
        <v>703</v>
      </c>
      <c r="C127" s="20" t="s">
        <v>206</v>
      </c>
      <c r="D127" s="10" t="s">
        <v>52</v>
      </c>
      <c r="E127" s="21" t="s">
        <v>665</v>
      </c>
      <c r="F127" s="14" t="s">
        <v>666</v>
      </c>
      <c r="G127" s="3" t="s">
        <v>207</v>
      </c>
      <c r="H127" s="4" t="s">
        <v>632</v>
      </c>
      <c r="I127" s="22">
        <v>36930000</v>
      </c>
      <c r="J127" s="26">
        <v>0</v>
      </c>
      <c r="K127" s="26">
        <v>0</v>
      </c>
      <c r="L127" s="26">
        <v>36930000</v>
      </c>
      <c r="M127" s="26"/>
      <c r="N127" s="26"/>
      <c r="O127" s="26"/>
      <c r="P127" s="26"/>
      <c r="Q127" s="26">
        <f t="shared" si="5"/>
        <v>36930000</v>
      </c>
      <c r="R127" s="12">
        <v>44029</v>
      </c>
      <c r="S127" s="12">
        <v>44180</v>
      </c>
      <c r="T127" s="9" t="s">
        <v>56</v>
      </c>
      <c r="U127" s="8" t="s">
        <v>57</v>
      </c>
    </row>
    <row r="128" spans="1:21" ht="103.5" customHeight="1" x14ac:dyDescent="0.2">
      <c r="A128" s="2" t="s">
        <v>634</v>
      </c>
      <c r="B128" s="7" t="s">
        <v>703</v>
      </c>
      <c r="C128" s="20" t="s">
        <v>206</v>
      </c>
      <c r="D128" s="10" t="s">
        <v>52</v>
      </c>
      <c r="E128" s="21" t="s">
        <v>665</v>
      </c>
      <c r="F128" s="14" t="s">
        <v>666</v>
      </c>
      <c r="G128" s="3" t="s">
        <v>635</v>
      </c>
      <c r="H128" s="4" t="s">
        <v>632</v>
      </c>
      <c r="I128" s="22">
        <v>28330000</v>
      </c>
      <c r="J128" s="26">
        <v>0</v>
      </c>
      <c r="K128" s="26">
        <v>128021</v>
      </c>
      <c r="L128" s="26">
        <f>28330000-128021</f>
        <v>28201979</v>
      </c>
      <c r="M128" s="26"/>
      <c r="N128" s="26"/>
      <c r="O128" s="26"/>
      <c r="P128" s="26"/>
      <c r="Q128" s="26">
        <f t="shared" si="5"/>
        <v>28201979</v>
      </c>
      <c r="R128" s="12">
        <v>44027</v>
      </c>
      <c r="S128" s="12">
        <v>44180</v>
      </c>
      <c r="T128" s="9" t="s">
        <v>56</v>
      </c>
      <c r="U128" s="8" t="s">
        <v>57</v>
      </c>
    </row>
    <row r="129" spans="1:21" ht="103.5" customHeight="1" x14ac:dyDescent="0.2">
      <c r="A129" s="2" t="s">
        <v>636</v>
      </c>
      <c r="B129" s="7" t="s">
        <v>703</v>
      </c>
      <c r="C129" s="20" t="s">
        <v>206</v>
      </c>
      <c r="D129" s="10" t="s">
        <v>52</v>
      </c>
      <c r="E129" s="21" t="s">
        <v>665</v>
      </c>
      <c r="F129" s="14" t="s">
        <v>666</v>
      </c>
      <c r="G129" s="3" t="s">
        <v>542</v>
      </c>
      <c r="H129" s="4" t="s">
        <v>632</v>
      </c>
      <c r="I129" s="22">
        <v>20040000</v>
      </c>
      <c r="J129" s="26">
        <v>0</v>
      </c>
      <c r="K129" s="26">
        <v>0</v>
      </c>
      <c r="L129" s="26">
        <v>20040000</v>
      </c>
      <c r="M129" s="26"/>
      <c r="N129" s="26"/>
      <c r="O129" s="26"/>
      <c r="P129" s="26"/>
      <c r="Q129" s="26">
        <f t="shared" si="5"/>
        <v>20040000</v>
      </c>
      <c r="R129" s="12">
        <v>44028</v>
      </c>
      <c r="S129" s="12">
        <v>44180</v>
      </c>
      <c r="T129" s="9" t="s">
        <v>56</v>
      </c>
      <c r="U129" s="8" t="s">
        <v>57</v>
      </c>
    </row>
    <row r="130" spans="1:21" ht="103.5" customHeight="1" x14ac:dyDescent="0.2">
      <c r="A130" s="2" t="s">
        <v>637</v>
      </c>
      <c r="B130" s="7" t="s">
        <v>703</v>
      </c>
      <c r="C130" s="20" t="s">
        <v>206</v>
      </c>
      <c r="D130" s="10" t="s">
        <v>52</v>
      </c>
      <c r="E130" s="21" t="s">
        <v>665</v>
      </c>
      <c r="F130" s="14" t="s">
        <v>666</v>
      </c>
      <c r="G130" s="3" t="s">
        <v>638</v>
      </c>
      <c r="H130" s="4" t="s">
        <v>632</v>
      </c>
      <c r="I130" s="22">
        <v>210000000</v>
      </c>
      <c r="J130" s="26">
        <v>0</v>
      </c>
      <c r="K130" s="26">
        <v>0</v>
      </c>
      <c r="L130" s="26">
        <v>210000000</v>
      </c>
      <c r="M130" s="26"/>
      <c r="N130" s="26"/>
      <c r="O130" s="26"/>
      <c r="P130" s="26"/>
      <c r="Q130" s="26">
        <f t="shared" si="5"/>
        <v>210000000</v>
      </c>
      <c r="R130" s="12">
        <v>44028</v>
      </c>
      <c r="S130" s="12">
        <v>44180</v>
      </c>
      <c r="T130" s="9" t="s">
        <v>56</v>
      </c>
      <c r="U130" s="8" t="s">
        <v>57</v>
      </c>
    </row>
    <row r="131" spans="1:21" ht="103.5" customHeight="1" x14ac:dyDescent="0.2">
      <c r="A131" s="2" t="s">
        <v>639</v>
      </c>
      <c r="B131" s="7" t="s">
        <v>530</v>
      </c>
      <c r="C131" s="20" t="s">
        <v>511</v>
      </c>
      <c r="D131" s="10" t="s">
        <v>52</v>
      </c>
      <c r="E131" s="21" t="s">
        <v>667</v>
      </c>
      <c r="F131" s="14" t="s">
        <v>668</v>
      </c>
      <c r="G131" s="3" t="s">
        <v>640</v>
      </c>
      <c r="H131" s="4" t="s">
        <v>641</v>
      </c>
      <c r="I131" s="22">
        <v>22000000</v>
      </c>
      <c r="J131" s="26">
        <v>0</v>
      </c>
      <c r="K131" s="26">
        <v>0</v>
      </c>
      <c r="L131" s="26">
        <v>22000000</v>
      </c>
      <c r="M131" s="26"/>
      <c r="N131" s="26"/>
      <c r="O131" s="26"/>
      <c r="P131" s="26"/>
      <c r="Q131" s="26">
        <f t="shared" si="5"/>
        <v>22000000</v>
      </c>
      <c r="R131" s="12">
        <v>44034</v>
      </c>
      <c r="S131" s="12">
        <v>44196</v>
      </c>
      <c r="T131" s="9" t="s">
        <v>642</v>
      </c>
      <c r="U131" s="8" t="s">
        <v>57</v>
      </c>
    </row>
    <row r="132" spans="1:21" ht="103.5" customHeight="1" x14ac:dyDescent="0.2">
      <c r="A132" s="2" t="s">
        <v>686</v>
      </c>
      <c r="B132" s="7" t="s">
        <v>530</v>
      </c>
      <c r="C132" s="20" t="s">
        <v>529</v>
      </c>
      <c r="D132" s="10" t="s">
        <v>192</v>
      </c>
      <c r="E132" s="21" t="s">
        <v>697</v>
      </c>
      <c r="F132" s="14" t="s">
        <v>698</v>
      </c>
      <c r="G132" s="3" t="s">
        <v>687</v>
      </c>
      <c r="H132" s="4" t="s">
        <v>688</v>
      </c>
      <c r="I132" s="22">
        <v>17162379</v>
      </c>
      <c r="J132" s="26">
        <v>0</v>
      </c>
      <c r="K132" s="26">
        <v>0</v>
      </c>
      <c r="L132" s="26">
        <v>17162379</v>
      </c>
      <c r="M132" s="26"/>
      <c r="N132" s="26"/>
      <c r="O132" s="26"/>
      <c r="P132" s="26"/>
      <c r="Q132" s="26">
        <f t="shared" si="5"/>
        <v>17162379</v>
      </c>
      <c r="R132" s="12">
        <v>44034</v>
      </c>
      <c r="S132" s="12">
        <v>44043</v>
      </c>
      <c r="T132" s="9" t="s">
        <v>689</v>
      </c>
      <c r="U132" s="8" t="s">
        <v>26</v>
      </c>
    </row>
    <row r="133" spans="1:21" ht="103.5" customHeight="1" x14ac:dyDescent="0.2">
      <c r="A133" s="2" t="s">
        <v>704</v>
      </c>
      <c r="B133" s="7" t="s">
        <v>530</v>
      </c>
      <c r="C133" s="20" t="s">
        <v>421</v>
      </c>
      <c r="D133" s="10" t="s">
        <v>142</v>
      </c>
      <c r="E133" s="21" t="s">
        <v>722</v>
      </c>
      <c r="F133" s="14" t="s">
        <v>721</v>
      </c>
      <c r="G133" s="3" t="s">
        <v>705</v>
      </c>
      <c r="H133" s="4" t="s">
        <v>706</v>
      </c>
      <c r="I133" s="22">
        <v>22538600</v>
      </c>
      <c r="J133" s="26">
        <v>0</v>
      </c>
      <c r="K133" s="26">
        <v>0</v>
      </c>
      <c r="L133" s="26">
        <v>22538600</v>
      </c>
      <c r="M133" s="26"/>
      <c r="N133" s="26"/>
      <c r="O133" s="26"/>
      <c r="P133" s="26"/>
      <c r="Q133" s="26">
        <f t="shared" si="5"/>
        <v>22538600</v>
      </c>
      <c r="R133" s="12">
        <v>44047</v>
      </c>
      <c r="S133" s="12">
        <v>44196</v>
      </c>
      <c r="T133" s="9" t="s">
        <v>707</v>
      </c>
      <c r="U133" s="8" t="s">
        <v>26</v>
      </c>
    </row>
    <row r="134" spans="1:21" ht="103.5" customHeight="1" x14ac:dyDescent="0.2">
      <c r="A134" s="2" t="s">
        <v>647</v>
      </c>
      <c r="B134" s="7" t="s">
        <v>619</v>
      </c>
      <c r="C134" s="20" t="s">
        <v>154</v>
      </c>
      <c r="D134" s="10" t="s">
        <v>52</v>
      </c>
      <c r="E134" s="21" t="s">
        <v>669</v>
      </c>
      <c r="F134" s="14" t="s">
        <v>670</v>
      </c>
      <c r="G134" s="3" t="s">
        <v>648</v>
      </c>
      <c r="H134" s="4" t="s">
        <v>649</v>
      </c>
      <c r="I134" s="22">
        <v>306104376</v>
      </c>
      <c r="J134" s="26">
        <v>0</v>
      </c>
      <c r="K134" s="26">
        <v>0</v>
      </c>
      <c r="L134" s="26">
        <v>306104376</v>
      </c>
      <c r="M134" s="26"/>
      <c r="N134" s="26"/>
      <c r="O134" s="26"/>
      <c r="P134" s="26"/>
      <c r="Q134" s="26">
        <f t="shared" si="5"/>
        <v>306104376</v>
      </c>
      <c r="R134" s="12">
        <v>44035</v>
      </c>
      <c r="S134" s="12">
        <v>44196</v>
      </c>
      <c r="T134" s="9" t="s">
        <v>342</v>
      </c>
      <c r="U134" s="8" t="s">
        <v>26</v>
      </c>
    </row>
    <row r="135" spans="1:21" ht="103.5" customHeight="1" x14ac:dyDescent="0.2">
      <c r="A135" s="2" t="s">
        <v>690</v>
      </c>
      <c r="B135" s="7" t="s">
        <v>619</v>
      </c>
      <c r="C135" s="20" t="s">
        <v>166</v>
      </c>
      <c r="D135" s="10" t="s">
        <v>52</v>
      </c>
      <c r="E135" s="21" t="s">
        <v>699</v>
      </c>
      <c r="F135" s="14" t="s">
        <v>700</v>
      </c>
      <c r="G135" s="3" t="s">
        <v>691</v>
      </c>
      <c r="H135" s="4" t="s">
        <v>692</v>
      </c>
      <c r="I135" s="22">
        <v>85563690</v>
      </c>
      <c r="J135" s="26">
        <v>0</v>
      </c>
      <c r="K135" s="26">
        <v>0</v>
      </c>
      <c r="L135" s="26">
        <v>85563690</v>
      </c>
      <c r="M135" s="26"/>
      <c r="N135" s="26"/>
      <c r="O135" s="26"/>
      <c r="P135" s="26"/>
      <c r="Q135" s="26">
        <f t="shared" si="5"/>
        <v>85563690</v>
      </c>
      <c r="R135" s="12">
        <v>44039</v>
      </c>
      <c r="S135" s="12">
        <v>44196</v>
      </c>
      <c r="T135" s="9" t="s">
        <v>225</v>
      </c>
      <c r="U135" s="8" t="s">
        <v>570</v>
      </c>
    </row>
    <row r="136" spans="1:21" ht="103.5" customHeight="1" x14ac:dyDescent="0.2">
      <c r="A136" s="2" t="s">
        <v>675</v>
      </c>
      <c r="B136" s="7" t="s">
        <v>619</v>
      </c>
      <c r="C136" s="20" t="s">
        <v>227</v>
      </c>
      <c r="D136" s="10" t="s">
        <v>192</v>
      </c>
      <c r="E136" s="21" t="s">
        <v>678</v>
      </c>
      <c r="F136" s="14" t="s">
        <v>679</v>
      </c>
      <c r="G136" s="3" t="s">
        <v>676</v>
      </c>
      <c r="H136" s="4" t="s">
        <v>677</v>
      </c>
      <c r="I136" s="22">
        <v>305835000</v>
      </c>
      <c r="J136" s="26">
        <v>0</v>
      </c>
      <c r="K136" s="26">
        <v>0</v>
      </c>
      <c r="L136" s="26">
        <v>305835000</v>
      </c>
      <c r="M136" s="26"/>
      <c r="N136" s="26"/>
      <c r="O136" s="26"/>
      <c r="P136" s="26"/>
      <c r="Q136" s="26">
        <f t="shared" si="5"/>
        <v>305835000</v>
      </c>
      <c r="R136" s="12">
        <v>44036</v>
      </c>
      <c r="S136" s="12">
        <v>44104</v>
      </c>
      <c r="T136" s="9" t="s">
        <v>337</v>
      </c>
      <c r="U136" s="8" t="s">
        <v>26</v>
      </c>
    </row>
    <row r="137" spans="1:21" ht="103.5" customHeight="1" x14ac:dyDescent="0.2">
      <c r="A137" s="2" t="s">
        <v>693</v>
      </c>
      <c r="B137" s="7" t="s">
        <v>619</v>
      </c>
      <c r="C137" s="20" t="s">
        <v>694</v>
      </c>
      <c r="D137" s="10" t="s">
        <v>52</v>
      </c>
      <c r="E137" s="21" t="s">
        <v>702</v>
      </c>
      <c r="F137" s="14" t="s">
        <v>701</v>
      </c>
      <c r="G137" s="3" t="s">
        <v>119</v>
      </c>
      <c r="H137" s="4" t="s">
        <v>695</v>
      </c>
      <c r="I137" s="22">
        <v>77900000</v>
      </c>
      <c r="J137" s="26">
        <v>0</v>
      </c>
      <c r="K137" s="26">
        <v>0</v>
      </c>
      <c r="L137" s="26">
        <v>77900000</v>
      </c>
      <c r="M137" s="26"/>
      <c r="N137" s="26"/>
      <c r="O137" s="26"/>
      <c r="P137" s="26"/>
      <c r="Q137" s="26">
        <f t="shared" si="5"/>
        <v>77900000</v>
      </c>
      <c r="R137" s="12">
        <v>44036</v>
      </c>
      <c r="S137" s="12">
        <v>44196</v>
      </c>
      <c r="T137" s="9" t="s">
        <v>121</v>
      </c>
      <c r="U137" s="8" t="s">
        <v>57</v>
      </c>
    </row>
    <row r="138" spans="1:21" ht="103.5" customHeight="1" x14ac:dyDescent="0.2">
      <c r="A138" s="2" t="s">
        <v>682</v>
      </c>
      <c r="B138" s="7" t="s">
        <v>530</v>
      </c>
      <c r="C138" s="20" t="s">
        <v>445</v>
      </c>
      <c r="D138" s="10" t="s">
        <v>220</v>
      </c>
      <c r="E138" s="21" t="s">
        <v>697</v>
      </c>
      <c r="F138" s="14" t="s">
        <v>698</v>
      </c>
      <c r="G138" s="3" t="s">
        <v>683</v>
      </c>
      <c r="H138" s="4" t="s">
        <v>684</v>
      </c>
      <c r="I138" s="22">
        <v>24276000</v>
      </c>
      <c r="J138" s="26">
        <v>0</v>
      </c>
      <c r="K138" s="26">
        <v>0</v>
      </c>
      <c r="L138" s="26">
        <v>24276000</v>
      </c>
      <c r="M138" s="26"/>
      <c r="N138" s="26"/>
      <c r="O138" s="26"/>
      <c r="P138" s="26"/>
      <c r="Q138" s="26">
        <f t="shared" si="5"/>
        <v>24276000</v>
      </c>
      <c r="R138" s="12">
        <v>44046</v>
      </c>
      <c r="S138" s="12">
        <v>44196</v>
      </c>
      <c r="T138" s="9" t="s">
        <v>685</v>
      </c>
      <c r="U138" s="8" t="s">
        <v>57</v>
      </c>
    </row>
    <row r="139" spans="1:21" ht="103.5" customHeight="1" x14ac:dyDescent="0.2">
      <c r="A139" s="2" t="s">
        <v>708</v>
      </c>
      <c r="B139" s="7" t="s">
        <v>530</v>
      </c>
      <c r="C139" s="20" t="s">
        <v>611</v>
      </c>
      <c r="D139" s="10" t="s">
        <v>52</v>
      </c>
      <c r="E139" s="21" t="s">
        <v>726</v>
      </c>
      <c r="F139" s="14" t="s">
        <v>725</v>
      </c>
      <c r="G139" s="3" t="s">
        <v>709</v>
      </c>
      <c r="H139" s="4" t="s">
        <v>710</v>
      </c>
      <c r="I139" s="22">
        <v>45000000</v>
      </c>
      <c r="J139" s="26">
        <v>0</v>
      </c>
      <c r="K139" s="26">
        <v>0</v>
      </c>
      <c r="L139" s="26">
        <v>45000000</v>
      </c>
      <c r="M139" s="26"/>
      <c r="N139" s="26"/>
      <c r="O139" s="26"/>
      <c r="P139" s="26"/>
      <c r="Q139" s="26">
        <f t="shared" ref="Q139:Q144" si="6">SUM(L139:P139)</f>
        <v>45000000</v>
      </c>
      <c r="R139" s="12">
        <v>44048</v>
      </c>
      <c r="S139" s="12">
        <v>44185</v>
      </c>
      <c r="T139" s="9" t="s">
        <v>121</v>
      </c>
      <c r="U139" s="8" t="s">
        <v>57</v>
      </c>
    </row>
    <row r="140" spans="1:21" ht="103.5" customHeight="1" x14ac:dyDescent="0.2">
      <c r="A140" s="2" t="s">
        <v>840</v>
      </c>
      <c r="B140" s="7" t="s">
        <v>530</v>
      </c>
      <c r="C140" s="20" t="s">
        <v>343</v>
      </c>
      <c r="D140" s="10" t="s">
        <v>52</v>
      </c>
      <c r="E140" s="21" t="s">
        <v>782</v>
      </c>
      <c r="F140" s="14" t="s">
        <v>783</v>
      </c>
      <c r="G140" s="3" t="s">
        <v>737</v>
      </c>
      <c r="H140" s="4" t="s">
        <v>738</v>
      </c>
      <c r="I140" s="22">
        <v>15559195</v>
      </c>
      <c r="J140" s="26">
        <v>0</v>
      </c>
      <c r="K140" s="26">
        <v>0</v>
      </c>
      <c r="L140" s="26">
        <v>15559195</v>
      </c>
      <c r="M140" s="26"/>
      <c r="N140" s="26"/>
      <c r="O140" s="26"/>
      <c r="P140" s="26"/>
      <c r="Q140" s="26">
        <f>SUM(L140:P140)</f>
        <v>15559195</v>
      </c>
      <c r="R140" s="12">
        <v>44061</v>
      </c>
      <c r="S140" s="12">
        <v>44196</v>
      </c>
      <c r="T140" s="9" t="s">
        <v>169</v>
      </c>
      <c r="U140" s="8" t="s">
        <v>97</v>
      </c>
    </row>
    <row r="141" spans="1:21" ht="103.5" customHeight="1" x14ac:dyDescent="0.2">
      <c r="A141" s="2" t="s">
        <v>868</v>
      </c>
      <c r="B141" s="7" t="s">
        <v>530</v>
      </c>
      <c r="C141" s="20" t="s">
        <v>494</v>
      </c>
      <c r="D141" s="10" t="s">
        <v>869</v>
      </c>
      <c r="E141" s="21" t="s">
        <v>887</v>
      </c>
      <c r="F141" s="14" t="s">
        <v>888</v>
      </c>
      <c r="G141" s="3" t="s">
        <v>870</v>
      </c>
      <c r="H141" s="4" t="s">
        <v>871</v>
      </c>
      <c r="I141" s="22">
        <v>30960000</v>
      </c>
      <c r="J141" s="26">
        <v>0</v>
      </c>
      <c r="K141" s="26">
        <v>0</v>
      </c>
      <c r="L141" s="26">
        <v>30960000</v>
      </c>
      <c r="M141" s="26"/>
      <c r="N141" s="26"/>
      <c r="O141" s="26"/>
      <c r="P141" s="26"/>
      <c r="Q141" s="26">
        <f>SUM(L141:P141)</f>
        <v>30960000</v>
      </c>
      <c r="R141" s="12">
        <v>44062</v>
      </c>
      <c r="S141" s="12">
        <v>44196</v>
      </c>
      <c r="T141" s="9" t="s">
        <v>25</v>
      </c>
      <c r="U141" s="8" t="s">
        <v>26</v>
      </c>
    </row>
    <row r="142" spans="1:21" ht="103.5" customHeight="1" x14ac:dyDescent="0.2">
      <c r="A142" s="2" t="s">
        <v>768</v>
      </c>
      <c r="B142" s="7" t="s">
        <v>530</v>
      </c>
      <c r="C142" s="27" t="s">
        <v>415</v>
      </c>
      <c r="D142" s="10" t="s">
        <v>142</v>
      </c>
      <c r="E142" s="21" t="s">
        <v>784</v>
      </c>
      <c r="F142" s="14" t="s">
        <v>785</v>
      </c>
      <c r="G142" s="3" t="s">
        <v>769</v>
      </c>
      <c r="H142" s="4" t="s">
        <v>770</v>
      </c>
      <c r="I142" s="22">
        <v>16000000</v>
      </c>
      <c r="J142" s="26">
        <v>0</v>
      </c>
      <c r="K142" s="26">
        <v>0</v>
      </c>
      <c r="L142" s="26">
        <v>16000000</v>
      </c>
      <c r="M142" s="26"/>
      <c r="N142" s="26"/>
      <c r="O142" s="26"/>
      <c r="P142" s="26"/>
      <c r="Q142" s="26">
        <f>SUM(L142:P142)</f>
        <v>16000000</v>
      </c>
      <c r="R142" s="12">
        <v>44061</v>
      </c>
      <c r="S142" s="12">
        <v>44196</v>
      </c>
      <c r="T142" s="9" t="s">
        <v>342</v>
      </c>
      <c r="U142" s="8" t="s">
        <v>26</v>
      </c>
    </row>
    <row r="143" spans="1:21" ht="103.5" customHeight="1" x14ac:dyDescent="0.2">
      <c r="A143" s="2" t="s">
        <v>715</v>
      </c>
      <c r="B143" s="7" t="s">
        <v>530</v>
      </c>
      <c r="C143" s="20" t="s">
        <v>426</v>
      </c>
      <c r="D143" s="10" t="s">
        <v>192</v>
      </c>
      <c r="E143" s="21" t="s">
        <v>723</v>
      </c>
      <c r="F143" s="14" t="s">
        <v>724</v>
      </c>
      <c r="G143" s="3" t="s">
        <v>716</v>
      </c>
      <c r="H143" s="4" t="s">
        <v>717</v>
      </c>
      <c r="I143" s="22">
        <v>34999447</v>
      </c>
      <c r="J143" s="26">
        <v>0</v>
      </c>
      <c r="K143" s="26">
        <v>0</v>
      </c>
      <c r="L143" s="26">
        <v>34999447</v>
      </c>
      <c r="M143" s="26"/>
      <c r="N143" s="26"/>
      <c r="O143" s="26"/>
      <c r="P143" s="26"/>
      <c r="Q143" s="26">
        <f t="shared" si="6"/>
        <v>34999447</v>
      </c>
      <c r="R143" s="12">
        <v>44048</v>
      </c>
      <c r="S143" s="12">
        <v>44196</v>
      </c>
      <c r="T143" s="9" t="s">
        <v>337</v>
      </c>
      <c r="U143" s="8" t="s">
        <v>26</v>
      </c>
    </row>
    <row r="144" spans="1:21" ht="87.75" customHeight="1" x14ac:dyDescent="0.2">
      <c r="A144" s="2" t="s">
        <v>743</v>
      </c>
      <c r="B144" s="7" t="s">
        <v>530</v>
      </c>
      <c r="C144" s="20" t="s">
        <v>298</v>
      </c>
      <c r="D144" s="10" t="s">
        <v>192</v>
      </c>
      <c r="E144" s="21" t="s">
        <v>802</v>
      </c>
      <c r="F144" s="14" t="s">
        <v>803</v>
      </c>
      <c r="G144" s="3" t="s">
        <v>744</v>
      </c>
      <c r="H144" s="4" t="s">
        <v>745</v>
      </c>
      <c r="I144" s="22">
        <v>7883750</v>
      </c>
      <c r="J144" s="26">
        <v>0</v>
      </c>
      <c r="K144" s="26">
        <v>0</v>
      </c>
      <c r="L144" s="26">
        <v>7883750</v>
      </c>
      <c r="M144" s="26"/>
      <c r="N144" s="26"/>
      <c r="O144" s="26"/>
      <c r="P144" s="26"/>
      <c r="Q144" s="26">
        <f t="shared" si="6"/>
        <v>7883750</v>
      </c>
      <c r="R144" s="12">
        <v>44053</v>
      </c>
      <c r="S144" s="12">
        <v>44196</v>
      </c>
      <c r="T144" s="9" t="s">
        <v>746</v>
      </c>
      <c r="U144" s="8" t="s">
        <v>97</v>
      </c>
    </row>
    <row r="145" spans="1:21" ht="103.5" customHeight="1" x14ac:dyDescent="0.2">
      <c r="A145" s="2" t="s">
        <v>671</v>
      </c>
      <c r="B145" s="7" t="s">
        <v>703</v>
      </c>
      <c r="C145" s="20" t="s">
        <v>166</v>
      </c>
      <c r="D145" s="10" t="s">
        <v>142</v>
      </c>
      <c r="E145" s="21" t="s">
        <v>680</v>
      </c>
      <c r="F145" s="14" t="s">
        <v>681</v>
      </c>
      <c r="G145" s="3" t="s">
        <v>672</v>
      </c>
      <c r="H145" s="4" t="s">
        <v>673</v>
      </c>
      <c r="I145" s="22">
        <v>160000000</v>
      </c>
      <c r="J145" s="26">
        <v>0</v>
      </c>
      <c r="K145" s="26">
        <v>0</v>
      </c>
      <c r="L145" s="26">
        <v>160000000</v>
      </c>
      <c r="M145" s="26"/>
      <c r="N145" s="26"/>
      <c r="O145" s="26"/>
      <c r="P145" s="26"/>
      <c r="Q145" s="26">
        <f t="shared" ref="Q145:Q151" si="7">SUM(L145:P145)</f>
        <v>160000000</v>
      </c>
      <c r="R145" s="12">
        <v>44046</v>
      </c>
      <c r="S145" s="12">
        <v>44196</v>
      </c>
      <c r="T145" s="9" t="s">
        <v>674</v>
      </c>
      <c r="U145" s="8" t="s">
        <v>26</v>
      </c>
    </row>
    <row r="146" spans="1:21" ht="103.5" customHeight="1" x14ac:dyDescent="0.2">
      <c r="A146" s="2" t="s">
        <v>711</v>
      </c>
      <c r="B146" s="7" t="s">
        <v>530</v>
      </c>
      <c r="C146" s="20" t="s">
        <v>432</v>
      </c>
      <c r="D146" s="10" t="s">
        <v>123</v>
      </c>
      <c r="E146" s="21" t="s">
        <v>727</v>
      </c>
      <c r="F146" s="14" t="s">
        <v>728</v>
      </c>
      <c r="G146" s="3" t="s">
        <v>712</v>
      </c>
      <c r="H146" s="4" t="s">
        <v>713</v>
      </c>
      <c r="I146" s="22">
        <v>42600000</v>
      </c>
      <c r="J146" s="26">
        <v>0</v>
      </c>
      <c r="K146" s="26">
        <v>0</v>
      </c>
      <c r="L146" s="26">
        <v>42600000</v>
      </c>
      <c r="M146" s="26"/>
      <c r="N146" s="26"/>
      <c r="O146" s="26"/>
      <c r="P146" s="26"/>
      <c r="Q146" s="26">
        <f t="shared" si="7"/>
        <v>42600000</v>
      </c>
      <c r="R146" s="12">
        <v>44048</v>
      </c>
      <c r="S146" s="12">
        <v>44196</v>
      </c>
      <c r="T146" s="9" t="s">
        <v>714</v>
      </c>
      <c r="U146" s="8" t="s">
        <v>26</v>
      </c>
    </row>
    <row r="147" spans="1:21" ht="138" customHeight="1" x14ac:dyDescent="0.2">
      <c r="A147" s="2" t="s">
        <v>739</v>
      </c>
      <c r="B147" s="7" t="s">
        <v>619</v>
      </c>
      <c r="C147" s="20" t="s">
        <v>199</v>
      </c>
      <c r="D147" s="10" t="s">
        <v>535</v>
      </c>
      <c r="E147" s="21" t="s">
        <v>789</v>
      </c>
      <c r="F147" s="14" t="s">
        <v>788</v>
      </c>
      <c r="G147" s="3" t="s">
        <v>740</v>
      </c>
      <c r="H147" s="4" t="s">
        <v>741</v>
      </c>
      <c r="I147" s="22">
        <v>100000000</v>
      </c>
      <c r="J147" s="26">
        <v>0</v>
      </c>
      <c r="K147" s="26">
        <v>0</v>
      </c>
      <c r="L147" s="26">
        <v>100000000</v>
      </c>
      <c r="M147" s="26"/>
      <c r="N147" s="26"/>
      <c r="O147" s="26"/>
      <c r="P147" s="26"/>
      <c r="Q147" s="26">
        <f t="shared" si="7"/>
        <v>100000000</v>
      </c>
      <c r="R147" s="12">
        <v>44049</v>
      </c>
      <c r="S147" s="12">
        <v>44165</v>
      </c>
      <c r="T147" s="9" t="s">
        <v>742</v>
      </c>
      <c r="U147" s="8" t="s">
        <v>97</v>
      </c>
    </row>
    <row r="148" spans="1:21" ht="138" customHeight="1" x14ac:dyDescent="0.2">
      <c r="A148" s="2" t="s">
        <v>757</v>
      </c>
      <c r="B148" s="7" t="s">
        <v>619</v>
      </c>
      <c r="C148" s="20" t="s">
        <v>210</v>
      </c>
      <c r="D148" s="10" t="s">
        <v>52</v>
      </c>
      <c r="E148" s="21" t="s">
        <v>786</v>
      </c>
      <c r="F148" s="14" t="s">
        <v>787</v>
      </c>
      <c r="G148" s="3" t="s">
        <v>758</v>
      </c>
      <c r="H148" s="4" t="s">
        <v>759</v>
      </c>
      <c r="I148" s="22">
        <v>243118914</v>
      </c>
      <c r="J148" s="26">
        <v>0</v>
      </c>
      <c r="K148" s="26">
        <v>0</v>
      </c>
      <c r="L148" s="26">
        <v>243118914</v>
      </c>
      <c r="M148" s="26"/>
      <c r="N148" s="26"/>
      <c r="O148" s="26"/>
      <c r="P148" s="26"/>
      <c r="Q148" s="26">
        <f t="shared" si="7"/>
        <v>243118914</v>
      </c>
      <c r="R148" s="12">
        <v>44049</v>
      </c>
      <c r="S148" s="12">
        <v>44196</v>
      </c>
      <c r="T148" s="9" t="s">
        <v>130</v>
      </c>
      <c r="U148" s="8" t="s">
        <v>97</v>
      </c>
    </row>
    <row r="149" spans="1:21" ht="138" customHeight="1" x14ac:dyDescent="0.2">
      <c r="A149" s="2" t="s">
        <v>760</v>
      </c>
      <c r="B149" s="7" t="s">
        <v>619</v>
      </c>
      <c r="C149" s="20" t="s">
        <v>210</v>
      </c>
      <c r="D149" s="10" t="s">
        <v>52</v>
      </c>
      <c r="E149" s="21" t="s">
        <v>786</v>
      </c>
      <c r="F149" s="14" t="s">
        <v>787</v>
      </c>
      <c r="G149" s="3" t="s">
        <v>761</v>
      </c>
      <c r="H149" s="4" t="s">
        <v>762</v>
      </c>
      <c r="I149" s="22">
        <v>48262232</v>
      </c>
      <c r="J149" s="26">
        <v>0</v>
      </c>
      <c r="K149" s="26">
        <v>0</v>
      </c>
      <c r="L149" s="26">
        <v>48262232</v>
      </c>
      <c r="M149" s="26"/>
      <c r="N149" s="26"/>
      <c r="O149" s="26"/>
      <c r="P149" s="26"/>
      <c r="Q149" s="26">
        <f t="shared" si="7"/>
        <v>48262232</v>
      </c>
      <c r="R149" s="12">
        <v>44049</v>
      </c>
      <c r="S149" s="12">
        <v>44196</v>
      </c>
      <c r="T149" s="9" t="s">
        <v>130</v>
      </c>
      <c r="U149" s="8" t="s">
        <v>97</v>
      </c>
    </row>
    <row r="150" spans="1:21" ht="138" customHeight="1" x14ac:dyDescent="0.2">
      <c r="A150" s="2" t="s">
        <v>763</v>
      </c>
      <c r="B150" s="7" t="s">
        <v>619</v>
      </c>
      <c r="C150" s="20" t="s">
        <v>210</v>
      </c>
      <c r="D150" s="10" t="s">
        <v>52</v>
      </c>
      <c r="E150" s="21" t="s">
        <v>786</v>
      </c>
      <c r="F150" s="14" t="s">
        <v>787</v>
      </c>
      <c r="G150" s="3" t="s">
        <v>764</v>
      </c>
      <c r="H150" s="4" t="s">
        <v>765</v>
      </c>
      <c r="I150" s="22">
        <v>10472000</v>
      </c>
      <c r="J150" s="26">
        <v>0</v>
      </c>
      <c r="K150" s="26">
        <v>0</v>
      </c>
      <c r="L150" s="26">
        <v>10472000</v>
      </c>
      <c r="M150" s="26"/>
      <c r="N150" s="26"/>
      <c r="O150" s="26"/>
      <c r="P150" s="26"/>
      <c r="Q150" s="26">
        <f t="shared" si="7"/>
        <v>10472000</v>
      </c>
      <c r="R150" s="12">
        <v>44049</v>
      </c>
      <c r="S150" s="12">
        <v>44196</v>
      </c>
      <c r="T150" s="9" t="s">
        <v>130</v>
      </c>
      <c r="U150" s="8" t="s">
        <v>97</v>
      </c>
    </row>
    <row r="151" spans="1:21" ht="103.5" customHeight="1" x14ac:dyDescent="0.2">
      <c r="A151" s="2" t="s">
        <v>718</v>
      </c>
      <c r="B151" s="7" t="s">
        <v>703</v>
      </c>
      <c r="C151" s="20" t="s">
        <v>214</v>
      </c>
      <c r="D151" s="10" t="s">
        <v>142</v>
      </c>
      <c r="E151" s="21" t="s">
        <v>729</v>
      </c>
      <c r="F151" s="14" t="s">
        <v>730</v>
      </c>
      <c r="G151" s="3" t="s">
        <v>719</v>
      </c>
      <c r="H151" s="4" t="s">
        <v>720</v>
      </c>
      <c r="I151" s="22">
        <v>72151340</v>
      </c>
      <c r="J151" s="26">
        <v>0</v>
      </c>
      <c r="K151" s="26">
        <v>0</v>
      </c>
      <c r="L151" s="26">
        <v>72151340</v>
      </c>
      <c r="M151" s="26"/>
      <c r="N151" s="26"/>
      <c r="O151" s="26"/>
      <c r="P151" s="26"/>
      <c r="Q151" s="26">
        <f t="shared" si="7"/>
        <v>72151340</v>
      </c>
      <c r="R151" s="12">
        <v>44053</v>
      </c>
      <c r="S151" s="12">
        <v>44180</v>
      </c>
      <c r="T151" s="9" t="s">
        <v>337</v>
      </c>
      <c r="U151" s="8" t="s">
        <v>26</v>
      </c>
    </row>
    <row r="152" spans="1:21" ht="103.5" customHeight="1" x14ac:dyDescent="0.2">
      <c r="A152" s="2" t="s">
        <v>731</v>
      </c>
      <c r="B152" s="7" t="s">
        <v>703</v>
      </c>
      <c r="C152" s="20" t="s">
        <v>219</v>
      </c>
      <c r="D152" s="10" t="s">
        <v>142</v>
      </c>
      <c r="E152" s="21" t="s">
        <v>732</v>
      </c>
      <c r="F152" s="14" t="s">
        <v>733</v>
      </c>
      <c r="G152" s="3" t="s">
        <v>734</v>
      </c>
      <c r="H152" s="4" t="s">
        <v>735</v>
      </c>
      <c r="I152" s="22">
        <v>79730000</v>
      </c>
      <c r="J152" s="26">
        <v>0</v>
      </c>
      <c r="K152" s="26">
        <v>0</v>
      </c>
      <c r="L152" s="26">
        <v>79730000</v>
      </c>
      <c r="M152" s="26"/>
      <c r="N152" s="26"/>
      <c r="O152" s="26"/>
      <c r="P152" s="26"/>
      <c r="Q152" s="26">
        <f t="shared" ref="Q152:Q157" si="8">SUM(L152:P152)</f>
        <v>79730000</v>
      </c>
      <c r="R152" s="12">
        <v>44053</v>
      </c>
      <c r="S152" s="12">
        <v>44196</v>
      </c>
      <c r="T152" s="9" t="s">
        <v>736</v>
      </c>
      <c r="U152" s="8" t="s">
        <v>26</v>
      </c>
    </row>
    <row r="153" spans="1:21" ht="138" customHeight="1" x14ac:dyDescent="0.2">
      <c r="A153" s="2" t="s">
        <v>771</v>
      </c>
      <c r="B153" s="7" t="s">
        <v>530</v>
      </c>
      <c r="C153" s="20" t="s">
        <v>567</v>
      </c>
      <c r="D153" s="10" t="s">
        <v>52</v>
      </c>
      <c r="E153" s="21" t="s">
        <v>790</v>
      </c>
      <c r="F153" s="14" t="s">
        <v>791</v>
      </c>
      <c r="G153" s="3" t="s">
        <v>772</v>
      </c>
      <c r="H153" s="4" t="s">
        <v>773</v>
      </c>
      <c r="I153" s="22">
        <v>25000000</v>
      </c>
      <c r="J153" s="26">
        <v>0</v>
      </c>
      <c r="K153" s="26">
        <v>0</v>
      </c>
      <c r="L153" s="26">
        <v>25000000</v>
      </c>
      <c r="M153" s="26"/>
      <c r="N153" s="26"/>
      <c r="O153" s="26"/>
      <c r="P153" s="26"/>
      <c r="Q153" s="26">
        <f t="shared" si="8"/>
        <v>25000000</v>
      </c>
      <c r="R153" s="12">
        <v>44062</v>
      </c>
      <c r="S153" s="12">
        <v>44196</v>
      </c>
      <c r="T153" s="9" t="s">
        <v>774</v>
      </c>
      <c r="U153" s="8" t="s">
        <v>97</v>
      </c>
    </row>
    <row r="154" spans="1:21" ht="138" customHeight="1" x14ac:dyDescent="0.2">
      <c r="A154" s="2" t="s">
        <v>753</v>
      </c>
      <c r="B154" s="7" t="s">
        <v>530</v>
      </c>
      <c r="C154" s="20" t="s">
        <v>486</v>
      </c>
      <c r="D154" s="10" t="s">
        <v>192</v>
      </c>
      <c r="E154" s="21" t="s">
        <v>792</v>
      </c>
      <c r="F154" s="14" t="s">
        <v>793</v>
      </c>
      <c r="G154" s="3" t="s">
        <v>754</v>
      </c>
      <c r="H154" s="4" t="s">
        <v>755</v>
      </c>
      <c r="I154" s="22">
        <v>3064250</v>
      </c>
      <c r="J154" s="26">
        <v>0</v>
      </c>
      <c r="K154" s="26">
        <v>0</v>
      </c>
      <c r="L154" s="26">
        <v>3064250</v>
      </c>
      <c r="M154" s="26"/>
      <c r="N154" s="26"/>
      <c r="O154" s="26"/>
      <c r="P154" s="26"/>
      <c r="Q154" s="26">
        <f>SUM(L154:P154)</f>
        <v>3064250</v>
      </c>
      <c r="R154" s="12">
        <v>44061</v>
      </c>
      <c r="S154" s="12">
        <v>44196</v>
      </c>
      <c r="T154" s="9" t="s">
        <v>756</v>
      </c>
      <c r="U154" s="8" t="s">
        <v>26</v>
      </c>
    </row>
    <row r="155" spans="1:21" ht="138" customHeight="1" x14ac:dyDescent="0.2">
      <c r="A155" s="2" t="s">
        <v>766</v>
      </c>
      <c r="B155" s="7" t="s">
        <v>619</v>
      </c>
      <c r="C155" s="20" t="s">
        <v>210</v>
      </c>
      <c r="D155" s="10" t="s">
        <v>52</v>
      </c>
      <c r="E155" s="21" t="s">
        <v>786</v>
      </c>
      <c r="F155" s="14" t="s">
        <v>787</v>
      </c>
      <c r="G155" s="3" t="s">
        <v>767</v>
      </c>
      <c r="H155" s="4" t="s">
        <v>762</v>
      </c>
      <c r="I155" s="22">
        <v>43401200</v>
      </c>
      <c r="J155" s="26">
        <v>0</v>
      </c>
      <c r="K155" s="26">
        <v>0</v>
      </c>
      <c r="L155" s="26">
        <v>43401200</v>
      </c>
      <c r="M155" s="26"/>
      <c r="N155" s="26"/>
      <c r="O155" s="26"/>
      <c r="P155" s="26"/>
      <c r="Q155" s="26">
        <f>SUM(L155:P155)</f>
        <v>43401200</v>
      </c>
      <c r="R155" s="12">
        <v>44062</v>
      </c>
      <c r="S155" s="12">
        <v>44196</v>
      </c>
      <c r="T155" s="9" t="s">
        <v>130</v>
      </c>
      <c r="U155" s="8" t="s">
        <v>97</v>
      </c>
    </row>
    <row r="156" spans="1:21" ht="138" customHeight="1" x14ac:dyDescent="0.2">
      <c r="A156" s="2" t="s">
        <v>747</v>
      </c>
      <c r="B156" s="7" t="s">
        <v>530</v>
      </c>
      <c r="C156" s="20" t="s">
        <v>544</v>
      </c>
      <c r="D156" s="10" t="s">
        <v>123</v>
      </c>
      <c r="E156" s="21" t="s">
        <v>794</v>
      </c>
      <c r="F156" s="14" t="s">
        <v>796</v>
      </c>
      <c r="G156" s="3" t="s">
        <v>748</v>
      </c>
      <c r="H156" s="4" t="s">
        <v>749</v>
      </c>
      <c r="I156" s="22">
        <v>3088764</v>
      </c>
      <c r="J156" s="26">
        <v>0</v>
      </c>
      <c r="K156" s="26">
        <v>0</v>
      </c>
      <c r="L156" s="26">
        <v>3088764</v>
      </c>
      <c r="M156" s="26"/>
      <c r="N156" s="26"/>
      <c r="O156" s="26"/>
      <c r="P156" s="26"/>
      <c r="Q156" s="26">
        <f t="shared" si="8"/>
        <v>3088764</v>
      </c>
      <c r="R156" s="12">
        <v>44057</v>
      </c>
      <c r="S156" s="12">
        <v>44104</v>
      </c>
      <c r="T156" s="9" t="s">
        <v>517</v>
      </c>
      <c r="U156" s="8" t="s">
        <v>97</v>
      </c>
    </row>
    <row r="157" spans="1:21" ht="138" customHeight="1" x14ac:dyDescent="0.2">
      <c r="A157" s="2" t="s">
        <v>778</v>
      </c>
      <c r="B157" s="7" t="s">
        <v>530</v>
      </c>
      <c r="C157" s="20" t="s">
        <v>516</v>
      </c>
      <c r="D157" s="10" t="s">
        <v>192</v>
      </c>
      <c r="E157" s="21" t="s">
        <v>795</v>
      </c>
      <c r="F157" s="14" t="s">
        <v>797</v>
      </c>
      <c r="G157" s="3" t="s">
        <v>779</v>
      </c>
      <c r="H157" s="4" t="s">
        <v>780</v>
      </c>
      <c r="I157" s="22">
        <v>20954710</v>
      </c>
      <c r="J157" s="26">
        <v>0</v>
      </c>
      <c r="K157" s="26">
        <v>0</v>
      </c>
      <c r="L157" s="26">
        <v>20954710</v>
      </c>
      <c r="M157" s="26"/>
      <c r="N157" s="26"/>
      <c r="O157" s="26"/>
      <c r="P157" s="26"/>
      <c r="Q157" s="26">
        <f t="shared" si="8"/>
        <v>20954710</v>
      </c>
      <c r="R157" s="12">
        <v>44054</v>
      </c>
      <c r="S157" s="12">
        <v>44135</v>
      </c>
      <c r="T157" s="9" t="s">
        <v>781</v>
      </c>
      <c r="U157" s="8" t="s">
        <v>97</v>
      </c>
    </row>
    <row r="158" spans="1:21" ht="138" customHeight="1" x14ac:dyDescent="0.2">
      <c r="A158" s="2" t="s">
        <v>750</v>
      </c>
      <c r="B158" s="7" t="s">
        <v>619</v>
      </c>
      <c r="C158" s="20" t="s">
        <v>160</v>
      </c>
      <c r="D158" s="10" t="s">
        <v>535</v>
      </c>
      <c r="E158" s="21" t="s">
        <v>800</v>
      </c>
      <c r="F158" s="14" t="s">
        <v>801</v>
      </c>
      <c r="G158" s="3" t="s">
        <v>751</v>
      </c>
      <c r="H158" s="4" t="s">
        <v>752</v>
      </c>
      <c r="I158" s="22">
        <v>75000000</v>
      </c>
      <c r="J158" s="26">
        <v>0</v>
      </c>
      <c r="K158" s="26">
        <v>0</v>
      </c>
      <c r="L158" s="26">
        <v>75000000</v>
      </c>
      <c r="M158" s="26"/>
      <c r="N158" s="26"/>
      <c r="O158" s="26"/>
      <c r="P158" s="26"/>
      <c r="Q158" s="26">
        <f t="shared" ref="Q158:Q180" si="9">SUM(L158:P158)</f>
        <v>75000000</v>
      </c>
      <c r="R158" s="12">
        <v>44056</v>
      </c>
      <c r="S158" s="12">
        <v>44196</v>
      </c>
      <c r="T158" s="9" t="s">
        <v>25</v>
      </c>
      <c r="U158" s="8" t="s">
        <v>26</v>
      </c>
    </row>
    <row r="159" spans="1:21" ht="138" customHeight="1" x14ac:dyDescent="0.2">
      <c r="A159" s="2" t="s">
        <v>775</v>
      </c>
      <c r="B159" s="7" t="s">
        <v>530</v>
      </c>
      <c r="C159" s="20" t="s">
        <v>618</v>
      </c>
      <c r="D159" s="10" t="s">
        <v>52</v>
      </c>
      <c r="E159" s="21" t="s">
        <v>798</v>
      </c>
      <c r="F159" s="14" t="s">
        <v>799</v>
      </c>
      <c r="G159" s="3" t="s">
        <v>776</v>
      </c>
      <c r="H159" s="4" t="s">
        <v>777</v>
      </c>
      <c r="I159" s="22">
        <v>50000000</v>
      </c>
      <c r="J159" s="26">
        <v>0</v>
      </c>
      <c r="K159" s="26">
        <v>0</v>
      </c>
      <c r="L159" s="26">
        <v>50000000</v>
      </c>
      <c r="M159" s="26"/>
      <c r="N159" s="26"/>
      <c r="O159" s="26"/>
      <c r="P159" s="26"/>
      <c r="Q159" s="26">
        <f t="shared" si="9"/>
        <v>50000000</v>
      </c>
      <c r="R159" s="12">
        <v>44064</v>
      </c>
      <c r="S159" s="12">
        <v>44196</v>
      </c>
      <c r="T159" s="9" t="s">
        <v>230</v>
      </c>
      <c r="U159" s="8" t="s">
        <v>97</v>
      </c>
    </row>
    <row r="160" spans="1:21" ht="138" customHeight="1" x14ac:dyDescent="0.2">
      <c r="A160" s="2" t="s">
        <v>820</v>
      </c>
      <c r="B160" s="7" t="s">
        <v>530</v>
      </c>
      <c r="C160" s="20" t="s">
        <v>587</v>
      </c>
      <c r="D160" s="10" t="s">
        <v>52</v>
      </c>
      <c r="E160" s="21" t="s">
        <v>822</v>
      </c>
      <c r="F160" s="14" t="s">
        <v>823</v>
      </c>
      <c r="G160" s="3" t="s">
        <v>282</v>
      </c>
      <c r="H160" s="4" t="s">
        <v>821</v>
      </c>
      <c r="I160" s="22">
        <v>53500000</v>
      </c>
      <c r="J160" s="26">
        <v>0</v>
      </c>
      <c r="K160" s="26">
        <v>0</v>
      </c>
      <c r="L160" s="26">
        <v>53500000</v>
      </c>
      <c r="M160" s="26"/>
      <c r="N160" s="26"/>
      <c r="O160" s="26"/>
      <c r="P160" s="26"/>
      <c r="Q160" s="26">
        <f t="shared" si="9"/>
        <v>53500000</v>
      </c>
      <c r="R160" s="12">
        <v>44071</v>
      </c>
      <c r="S160" s="12">
        <v>44196</v>
      </c>
      <c r="T160" s="9" t="s">
        <v>25</v>
      </c>
      <c r="U160" s="8" t="s">
        <v>26</v>
      </c>
    </row>
    <row r="161" spans="1:21" ht="138" customHeight="1" x14ac:dyDescent="0.2">
      <c r="A161" s="2" t="s">
        <v>805</v>
      </c>
      <c r="B161" s="7" t="s">
        <v>703</v>
      </c>
      <c r="C161" s="20" t="s">
        <v>160</v>
      </c>
      <c r="D161" s="10" t="s">
        <v>123</v>
      </c>
      <c r="E161" s="21" t="s">
        <v>824</v>
      </c>
      <c r="F161" s="14" t="s">
        <v>825</v>
      </c>
      <c r="G161" s="3" t="s">
        <v>806</v>
      </c>
      <c r="H161" s="4" t="s">
        <v>807</v>
      </c>
      <c r="I161" s="22">
        <v>24728000</v>
      </c>
      <c r="J161" s="26">
        <v>0</v>
      </c>
      <c r="K161" s="26">
        <v>0</v>
      </c>
      <c r="L161" s="26">
        <v>24728000</v>
      </c>
      <c r="M161" s="26"/>
      <c r="N161" s="26"/>
      <c r="O161" s="26"/>
      <c r="P161" s="26"/>
      <c r="Q161" s="26">
        <f t="shared" si="9"/>
        <v>24728000</v>
      </c>
      <c r="R161" s="12">
        <v>44070</v>
      </c>
      <c r="S161" s="12">
        <v>44196</v>
      </c>
      <c r="T161" s="9" t="s">
        <v>808</v>
      </c>
      <c r="U161" s="8" t="s">
        <v>26</v>
      </c>
    </row>
    <row r="162" spans="1:21" ht="138" customHeight="1" x14ac:dyDescent="0.2">
      <c r="A162" s="2" t="s">
        <v>859</v>
      </c>
      <c r="B162" s="7" t="s">
        <v>619</v>
      </c>
      <c r="C162" s="20" t="s">
        <v>218</v>
      </c>
      <c r="D162" s="10" t="s">
        <v>22</v>
      </c>
      <c r="E162" s="21" t="s">
        <v>907</v>
      </c>
      <c r="F162" s="14" t="s">
        <v>908</v>
      </c>
      <c r="G162" s="3" t="s">
        <v>842</v>
      </c>
      <c r="H162" s="4" t="s">
        <v>860</v>
      </c>
      <c r="I162" s="22">
        <v>115000000</v>
      </c>
      <c r="J162" s="26">
        <v>0</v>
      </c>
      <c r="K162" s="26">
        <v>0</v>
      </c>
      <c r="L162" s="26">
        <v>115000000</v>
      </c>
      <c r="M162" s="26"/>
      <c r="N162" s="26"/>
      <c r="O162" s="26"/>
      <c r="P162" s="26"/>
      <c r="Q162" s="26">
        <f t="shared" si="9"/>
        <v>115000000</v>
      </c>
      <c r="R162" s="12">
        <v>44078</v>
      </c>
      <c r="S162" s="12">
        <v>44196</v>
      </c>
      <c r="T162" s="9" t="s">
        <v>861</v>
      </c>
      <c r="U162" s="8" t="s">
        <v>57</v>
      </c>
    </row>
    <row r="163" spans="1:21" ht="138" customHeight="1" x14ac:dyDescent="0.2">
      <c r="A163" s="2" t="s">
        <v>862</v>
      </c>
      <c r="B163" s="7" t="s">
        <v>530</v>
      </c>
      <c r="C163" s="20" t="s">
        <v>607</v>
      </c>
      <c r="D163" s="10" t="s">
        <v>142</v>
      </c>
      <c r="E163" s="21" t="s">
        <v>889</v>
      </c>
      <c r="F163" s="14" t="s">
        <v>890</v>
      </c>
      <c r="G163" s="3" t="s">
        <v>863</v>
      </c>
      <c r="H163" s="4" t="s">
        <v>864</v>
      </c>
      <c r="I163" s="22">
        <v>50000000</v>
      </c>
      <c r="J163" s="26">
        <v>0</v>
      </c>
      <c r="K163" s="26">
        <v>0</v>
      </c>
      <c r="L163" s="26">
        <v>50000000</v>
      </c>
      <c r="M163" s="26"/>
      <c r="N163" s="26"/>
      <c r="O163" s="26"/>
      <c r="P163" s="26"/>
      <c r="Q163" s="26">
        <f t="shared" si="9"/>
        <v>50000000</v>
      </c>
      <c r="R163" s="12">
        <v>44064</v>
      </c>
      <c r="S163" s="12">
        <v>44196</v>
      </c>
      <c r="T163" s="11" t="s">
        <v>157</v>
      </c>
      <c r="U163" s="8" t="s">
        <v>26</v>
      </c>
    </row>
    <row r="164" spans="1:21" ht="138" customHeight="1" x14ac:dyDescent="0.2">
      <c r="A164" s="2" t="s">
        <v>817</v>
      </c>
      <c r="B164" s="7" t="s">
        <v>171</v>
      </c>
      <c r="C164" s="20" t="s">
        <v>175</v>
      </c>
      <c r="D164" s="10" t="s">
        <v>52</v>
      </c>
      <c r="E164" s="21" t="s">
        <v>832</v>
      </c>
      <c r="F164" s="14" t="s">
        <v>833</v>
      </c>
      <c r="G164" s="3" t="s">
        <v>818</v>
      </c>
      <c r="H164" s="4" t="s">
        <v>819</v>
      </c>
      <c r="I164" s="22">
        <v>178000000</v>
      </c>
      <c r="J164" s="26">
        <v>0</v>
      </c>
      <c r="K164" s="26">
        <v>0</v>
      </c>
      <c r="L164" s="26">
        <v>178000000</v>
      </c>
      <c r="M164" s="26"/>
      <c r="N164" s="26"/>
      <c r="O164" s="26"/>
      <c r="P164" s="26"/>
      <c r="Q164" s="26">
        <f t="shared" si="9"/>
        <v>178000000</v>
      </c>
      <c r="R164" s="12">
        <v>44069</v>
      </c>
      <c r="S164" s="12">
        <v>44196</v>
      </c>
      <c r="T164" s="9" t="s">
        <v>169</v>
      </c>
      <c r="U164" s="8" t="s">
        <v>97</v>
      </c>
    </row>
    <row r="165" spans="1:21" ht="138" customHeight="1" x14ac:dyDescent="0.2">
      <c r="A165" s="2" t="s">
        <v>834</v>
      </c>
      <c r="B165" s="7" t="s">
        <v>171</v>
      </c>
      <c r="C165" s="20" t="s">
        <v>175</v>
      </c>
      <c r="D165" s="10" t="s">
        <v>52</v>
      </c>
      <c r="E165" s="21" t="s">
        <v>832</v>
      </c>
      <c r="F165" s="14" t="s">
        <v>833</v>
      </c>
      <c r="G165" s="3" t="s">
        <v>835</v>
      </c>
      <c r="H165" s="4" t="s">
        <v>819</v>
      </c>
      <c r="I165" s="22">
        <v>12000000</v>
      </c>
      <c r="J165" s="26">
        <v>0</v>
      </c>
      <c r="K165" s="26">
        <v>0</v>
      </c>
      <c r="L165" s="26">
        <v>12000000</v>
      </c>
      <c r="M165" s="26"/>
      <c r="N165" s="26"/>
      <c r="O165" s="26"/>
      <c r="P165" s="26"/>
      <c r="Q165" s="26">
        <f t="shared" si="9"/>
        <v>12000000</v>
      </c>
      <c r="R165" s="12">
        <v>44075</v>
      </c>
      <c r="S165" s="12">
        <v>44196</v>
      </c>
      <c r="T165" s="9" t="s">
        <v>169</v>
      </c>
      <c r="U165" s="8" t="s">
        <v>97</v>
      </c>
    </row>
    <row r="166" spans="1:21" ht="138" customHeight="1" x14ac:dyDescent="0.2">
      <c r="A166" s="2" t="s">
        <v>814</v>
      </c>
      <c r="B166" s="7" t="s">
        <v>530</v>
      </c>
      <c r="C166" s="20" t="s">
        <v>612</v>
      </c>
      <c r="D166" s="10" t="s">
        <v>123</v>
      </c>
      <c r="E166" s="21" t="s">
        <v>830</v>
      </c>
      <c r="F166" s="14" t="s">
        <v>831</v>
      </c>
      <c r="G166" s="3" t="s">
        <v>815</v>
      </c>
      <c r="H166" s="4" t="s">
        <v>816</v>
      </c>
      <c r="I166" s="22">
        <v>14480000</v>
      </c>
      <c r="J166" s="26">
        <v>0</v>
      </c>
      <c r="K166" s="26">
        <v>0</v>
      </c>
      <c r="L166" s="26">
        <v>14480000</v>
      </c>
      <c r="M166" s="26"/>
      <c r="N166" s="26"/>
      <c r="O166" s="26"/>
      <c r="P166" s="26"/>
      <c r="Q166" s="26">
        <f t="shared" si="9"/>
        <v>14480000</v>
      </c>
      <c r="R166" s="12">
        <v>44070</v>
      </c>
      <c r="S166" s="12">
        <v>44196</v>
      </c>
      <c r="T166" s="9" t="s">
        <v>157</v>
      </c>
      <c r="U166" s="8" t="s">
        <v>26</v>
      </c>
    </row>
    <row r="167" spans="1:21" ht="138" customHeight="1" x14ac:dyDescent="0.2">
      <c r="A167" s="2" t="s">
        <v>857</v>
      </c>
      <c r="B167" s="7" t="s">
        <v>171</v>
      </c>
      <c r="C167" s="20" t="s">
        <v>219</v>
      </c>
      <c r="D167" s="10" t="s">
        <v>142</v>
      </c>
      <c r="E167" s="21" t="s">
        <v>934</v>
      </c>
      <c r="F167" s="14" t="s">
        <v>940</v>
      </c>
      <c r="G167" s="3" t="s">
        <v>858</v>
      </c>
      <c r="H167" s="4" t="s">
        <v>816</v>
      </c>
      <c r="I167" s="22">
        <v>570000000</v>
      </c>
      <c r="J167" s="26">
        <v>0</v>
      </c>
      <c r="K167" s="26">
        <v>0</v>
      </c>
      <c r="L167" s="26">
        <v>570000000</v>
      </c>
      <c r="M167" s="26"/>
      <c r="N167" s="26"/>
      <c r="O167" s="26"/>
      <c r="P167" s="26"/>
      <c r="Q167" s="26">
        <f t="shared" si="9"/>
        <v>570000000</v>
      </c>
      <c r="R167" s="12">
        <v>44070</v>
      </c>
      <c r="S167" s="12">
        <v>44196</v>
      </c>
      <c r="T167" s="9" t="s">
        <v>157</v>
      </c>
      <c r="U167" s="8" t="s">
        <v>26</v>
      </c>
    </row>
    <row r="168" spans="1:21" ht="138" customHeight="1" x14ac:dyDescent="0.2">
      <c r="A168" s="2" t="s">
        <v>1110</v>
      </c>
      <c r="B168" s="7" t="s">
        <v>944</v>
      </c>
      <c r="C168" s="20" t="s">
        <v>615</v>
      </c>
      <c r="D168" s="10" t="s">
        <v>52</v>
      </c>
      <c r="E168" s="21" t="s">
        <v>1113</v>
      </c>
      <c r="F168" s="14" t="s">
        <v>1114</v>
      </c>
      <c r="G168" s="3" t="s">
        <v>1111</v>
      </c>
      <c r="H168" s="4" t="s">
        <v>1112</v>
      </c>
      <c r="I168" s="22">
        <v>7000000</v>
      </c>
      <c r="J168" s="26">
        <v>3500000</v>
      </c>
      <c r="K168" s="26">
        <v>0</v>
      </c>
      <c r="L168" s="26">
        <f>7000000+3500000</f>
        <v>10500000</v>
      </c>
      <c r="M168" s="26"/>
      <c r="N168" s="26"/>
      <c r="O168" s="26"/>
      <c r="P168" s="26"/>
      <c r="Q168" s="26">
        <f t="shared" ref="Q168" si="10">SUM(L168:P168)</f>
        <v>10500000</v>
      </c>
      <c r="R168" s="12">
        <v>44074</v>
      </c>
      <c r="S168" s="12">
        <v>44135</v>
      </c>
      <c r="T168" s="9" t="s">
        <v>25</v>
      </c>
      <c r="U168" s="8" t="s">
        <v>26</v>
      </c>
    </row>
    <row r="169" spans="1:21" ht="138" customHeight="1" x14ac:dyDescent="0.2">
      <c r="A169" s="2" t="s">
        <v>804</v>
      </c>
      <c r="B169" s="7" t="s">
        <v>703</v>
      </c>
      <c r="C169" s="20" t="s">
        <v>218</v>
      </c>
      <c r="D169" s="10" t="s">
        <v>22</v>
      </c>
      <c r="E169" s="21" t="s">
        <v>828</v>
      </c>
      <c r="F169" s="14" t="s">
        <v>829</v>
      </c>
      <c r="G169" s="3" t="s">
        <v>809</v>
      </c>
      <c r="H169" s="4" t="s">
        <v>810</v>
      </c>
      <c r="I169" s="22">
        <v>70000000</v>
      </c>
      <c r="J169" s="26">
        <v>0</v>
      </c>
      <c r="K169" s="26">
        <v>0</v>
      </c>
      <c r="L169" s="26">
        <v>70000000</v>
      </c>
      <c r="M169" s="26"/>
      <c r="N169" s="26"/>
      <c r="O169" s="26"/>
      <c r="P169" s="26"/>
      <c r="Q169" s="26">
        <f t="shared" si="9"/>
        <v>70000000</v>
      </c>
      <c r="R169" s="12">
        <v>44069</v>
      </c>
      <c r="S169" s="12">
        <v>44165</v>
      </c>
      <c r="T169" s="9" t="s">
        <v>521</v>
      </c>
      <c r="U169" s="8" t="s">
        <v>97</v>
      </c>
    </row>
    <row r="170" spans="1:21" ht="138" customHeight="1" x14ac:dyDescent="0.2">
      <c r="A170" s="2" t="s">
        <v>811</v>
      </c>
      <c r="B170" s="7" t="s">
        <v>703</v>
      </c>
      <c r="C170" s="20" t="s">
        <v>347</v>
      </c>
      <c r="D170" s="10" t="s">
        <v>22</v>
      </c>
      <c r="E170" s="21" t="s">
        <v>827</v>
      </c>
      <c r="F170" s="14" t="s">
        <v>826</v>
      </c>
      <c r="G170" s="3" t="s">
        <v>812</v>
      </c>
      <c r="H170" s="4" t="s">
        <v>813</v>
      </c>
      <c r="I170" s="22">
        <v>70000000</v>
      </c>
      <c r="J170" s="26">
        <v>0</v>
      </c>
      <c r="K170" s="26">
        <v>0</v>
      </c>
      <c r="L170" s="26">
        <v>70000000</v>
      </c>
      <c r="M170" s="26"/>
      <c r="N170" s="26"/>
      <c r="O170" s="26"/>
      <c r="P170" s="26"/>
      <c r="Q170" s="26">
        <f t="shared" si="9"/>
        <v>70000000</v>
      </c>
      <c r="R170" s="12">
        <v>44070</v>
      </c>
      <c r="S170" s="12">
        <v>44165</v>
      </c>
      <c r="T170" s="9" t="s">
        <v>169</v>
      </c>
      <c r="U170" s="8" t="s">
        <v>97</v>
      </c>
    </row>
    <row r="171" spans="1:21" ht="138" customHeight="1" x14ac:dyDescent="0.2">
      <c r="A171" s="2" t="s">
        <v>841</v>
      </c>
      <c r="B171" s="7" t="s">
        <v>619</v>
      </c>
      <c r="C171" s="20" t="s">
        <v>214</v>
      </c>
      <c r="D171" s="10" t="s">
        <v>535</v>
      </c>
      <c r="E171" s="21" t="s">
        <v>904</v>
      </c>
      <c r="F171" s="14" t="s">
        <v>903</v>
      </c>
      <c r="G171" s="3" t="s">
        <v>842</v>
      </c>
      <c r="H171" s="4" t="s">
        <v>843</v>
      </c>
      <c r="I171" s="22">
        <v>400000000</v>
      </c>
      <c r="J171" s="26">
        <v>0</v>
      </c>
      <c r="K171" s="26">
        <v>0</v>
      </c>
      <c r="L171" s="26">
        <v>400000000</v>
      </c>
      <c r="M171" s="26"/>
      <c r="N171" s="26"/>
      <c r="O171" s="26"/>
      <c r="P171" s="26"/>
      <c r="Q171" s="26">
        <f t="shared" si="9"/>
        <v>400000000</v>
      </c>
      <c r="R171" s="12">
        <v>44075</v>
      </c>
      <c r="S171" s="12">
        <v>44180</v>
      </c>
      <c r="T171" s="9" t="s">
        <v>844</v>
      </c>
      <c r="U171" s="8" t="s">
        <v>57</v>
      </c>
    </row>
    <row r="172" spans="1:21" ht="138" customHeight="1" x14ac:dyDescent="0.2">
      <c r="A172" s="2" t="s">
        <v>836</v>
      </c>
      <c r="B172" s="7" t="s">
        <v>530</v>
      </c>
      <c r="C172" s="20" t="s">
        <v>633</v>
      </c>
      <c r="D172" s="10" t="s">
        <v>52</v>
      </c>
      <c r="E172" s="21" t="s">
        <v>891</v>
      </c>
      <c r="F172" s="14" t="s">
        <v>892</v>
      </c>
      <c r="G172" s="3" t="s">
        <v>179</v>
      </c>
      <c r="H172" s="4" t="s">
        <v>837</v>
      </c>
      <c r="I172" s="22">
        <v>12000000</v>
      </c>
      <c r="J172" s="26">
        <v>0</v>
      </c>
      <c r="K172" s="26">
        <v>0</v>
      </c>
      <c r="L172" s="26">
        <v>12000000</v>
      </c>
      <c r="M172" s="26"/>
      <c r="N172" s="26"/>
      <c r="O172" s="26"/>
      <c r="P172" s="26"/>
      <c r="Q172" s="26">
        <f t="shared" si="9"/>
        <v>12000000</v>
      </c>
      <c r="R172" s="12">
        <v>44076</v>
      </c>
      <c r="S172" s="12">
        <v>44196</v>
      </c>
      <c r="T172" s="9" t="s">
        <v>642</v>
      </c>
      <c r="U172" s="8" t="s">
        <v>57</v>
      </c>
    </row>
    <row r="173" spans="1:21" ht="138" customHeight="1" x14ac:dyDescent="0.2">
      <c r="A173" s="2" t="s">
        <v>845</v>
      </c>
      <c r="B173" s="7" t="s">
        <v>530</v>
      </c>
      <c r="C173" s="20" t="s">
        <v>633</v>
      </c>
      <c r="D173" s="10" t="s">
        <v>52</v>
      </c>
      <c r="E173" s="21" t="s">
        <v>891</v>
      </c>
      <c r="F173" s="14" t="s">
        <v>892</v>
      </c>
      <c r="G173" s="3" t="s">
        <v>846</v>
      </c>
      <c r="H173" s="4" t="s">
        <v>837</v>
      </c>
      <c r="I173" s="22">
        <v>10000000</v>
      </c>
      <c r="J173" s="26">
        <v>0</v>
      </c>
      <c r="K173" s="26">
        <v>0</v>
      </c>
      <c r="L173" s="26">
        <v>10000000</v>
      </c>
      <c r="M173" s="26"/>
      <c r="N173" s="26"/>
      <c r="O173" s="26"/>
      <c r="P173" s="26"/>
      <c r="Q173" s="26">
        <f t="shared" si="9"/>
        <v>10000000</v>
      </c>
      <c r="R173" s="12">
        <v>44078</v>
      </c>
      <c r="S173" s="12">
        <v>44196</v>
      </c>
      <c r="T173" s="9" t="s">
        <v>847</v>
      </c>
      <c r="U173" s="8" t="s">
        <v>57</v>
      </c>
    </row>
    <row r="174" spans="1:21" ht="138" customHeight="1" x14ac:dyDescent="0.2">
      <c r="A174" s="2" t="s">
        <v>838</v>
      </c>
      <c r="B174" s="7" t="s">
        <v>530</v>
      </c>
      <c r="C174" s="20" t="s">
        <v>633</v>
      </c>
      <c r="D174" s="10" t="s">
        <v>52</v>
      </c>
      <c r="E174" s="21" t="s">
        <v>891</v>
      </c>
      <c r="F174" s="14" t="s">
        <v>892</v>
      </c>
      <c r="G174" s="3" t="s">
        <v>839</v>
      </c>
      <c r="H174" s="4" t="s">
        <v>837</v>
      </c>
      <c r="I174" s="22">
        <v>8000000</v>
      </c>
      <c r="J174" s="26">
        <v>0</v>
      </c>
      <c r="K174" s="26">
        <v>0</v>
      </c>
      <c r="L174" s="26">
        <v>8000000</v>
      </c>
      <c r="M174" s="26"/>
      <c r="N174" s="26"/>
      <c r="O174" s="26"/>
      <c r="P174" s="26"/>
      <c r="Q174" s="26">
        <f t="shared" si="9"/>
        <v>8000000</v>
      </c>
      <c r="R174" s="12">
        <v>44076</v>
      </c>
      <c r="S174" s="12">
        <v>44196</v>
      </c>
      <c r="T174" s="9" t="s">
        <v>642</v>
      </c>
      <c r="U174" s="8" t="s">
        <v>57</v>
      </c>
    </row>
    <row r="175" spans="1:21" ht="138" customHeight="1" x14ac:dyDescent="0.2">
      <c r="A175" s="2" t="s">
        <v>854</v>
      </c>
      <c r="B175" s="7" t="s">
        <v>530</v>
      </c>
      <c r="C175" s="20" t="s">
        <v>633</v>
      </c>
      <c r="D175" s="10" t="s">
        <v>52</v>
      </c>
      <c r="E175" s="21" t="s">
        <v>891</v>
      </c>
      <c r="F175" s="14" t="s">
        <v>892</v>
      </c>
      <c r="G175" s="3" t="s">
        <v>855</v>
      </c>
      <c r="H175" s="4" t="s">
        <v>837</v>
      </c>
      <c r="I175" s="22">
        <v>5000000</v>
      </c>
      <c r="J175" s="26">
        <v>0</v>
      </c>
      <c r="K175" s="26">
        <v>0</v>
      </c>
      <c r="L175" s="26">
        <v>5000000</v>
      </c>
      <c r="M175" s="26"/>
      <c r="N175" s="26"/>
      <c r="O175" s="26"/>
      <c r="P175" s="26"/>
      <c r="Q175" s="26">
        <f t="shared" si="9"/>
        <v>5000000</v>
      </c>
      <c r="R175" s="12">
        <v>44021</v>
      </c>
      <c r="S175" s="12">
        <v>44196</v>
      </c>
      <c r="T175" s="9" t="s">
        <v>856</v>
      </c>
      <c r="U175" s="8" t="s">
        <v>57</v>
      </c>
    </row>
    <row r="176" spans="1:21" ht="138" customHeight="1" x14ac:dyDescent="0.2">
      <c r="A176" s="2" t="s">
        <v>947</v>
      </c>
      <c r="B176" s="7" t="s">
        <v>703</v>
      </c>
      <c r="C176" s="20" t="s">
        <v>191</v>
      </c>
      <c r="D176" s="10" t="s">
        <v>142</v>
      </c>
      <c r="E176" s="21" t="s">
        <v>967</v>
      </c>
      <c r="F176" s="14" t="s">
        <v>968</v>
      </c>
      <c r="G176" s="3" t="s">
        <v>348</v>
      </c>
      <c r="H176" s="4" t="s">
        <v>948</v>
      </c>
      <c r="I176" s="22">
        <v>5000000</v>
      </c>
      <c r="J176" s="26">
        <v>0</v>
      </c>
      <c r="K176" s="26">
        <v>0</v>
      </c>
      <c r="L176" s="26">
        <v>5000000</v>
      </c>
      <c r="M176" s="26"/>
      <c r="N176" s="26"/>
      <c r="O176" s="26"/>
      <c r="P176" s="26"/>
      <c r="Q176" s="26">
        <f>SUM(L176:P176)</f>
        <v>5000000</v>
      </c>
      <c r="R176" s="12">
        <v>44105</v>
      </c>
      <c r="S176" s="12">
        <v>44196</v>
      </c>
      <c r="T176" s="9" t="s">
        <v>707</v>
      </c>
      <c r="U176" s="8" t="s">
        <v>26</v>
      </c>
    </row>
    <row r="177" spans="1:21" ht="138" customHeight="1" x14ac:dyDescent="0.2">
      <c r="A177" s="2" t="s">
        <v>915</v>
      </c>
      <c r="B177" s="7" t="s">
        <v>703</v>
      </c>
      <c r="C177" s="20" t="s">
        <v>231</v>
      </c>
      <c r="D177" s="10" t="s">
        <v>142</v>
      </c>
      <c r="E177" s="21" t="s">
        <v>933</v>
      </c>
      <c r="F177" s="14" t="s">
        <v>939</v>
      </c>
      <c r="G177" s="3" t="s">
        <v>916</v>
      </c>
      <c r="H177" s="4" t="s">
        <v>917</v>
      </c>
      <c r="I177" s="22">
        <v>5000000</v>
      </c>
      <c r="J177" s="26">
        <v>0</v>
      </c>
      <c r="K177" s="26">
        <v>0</v>
      </c>
      <c r="L177" s="26">
        <v>5000000</v>
      </c>
      <c r="M177" s="26"/>
      <c r="N177" s="26"/>
      <c r="O177" s="26"/>
      <c r="P177" s="26"/>
      <c r="Q177" s="26">
        <f t="shared" si="9"/>
        <v>5000000</v>
      </c>
      <c r="R177" s="12">
        <v>44097</v>
      </c>
      <c r="S177" s="12">
        <v>44196</v>
      </c>
      <c r="T177" s="9" t="s">
        <v>674</v>
      </c>
      <c r="U177" s="8" t="s">
        <v>26</v>
      </c>
    </row>
    <row r="178" spans="1:21" ht="138" customHeight="1" x14ac:dyDescent="0.2">
      <c r="A178" s="2" t="s">
        <v>848</v>
      </c>
      <c r="B178" s="7" t="s">
        <v>530</v>
      </c>
      <c r="C178" s="20" t="s">
        <v>583</v>
      </c>
      <c r="D178" s="10" t="s">
        <v>142</v>
      </c>
      <c r="E178" s="21" t="s">
        <v>893</v>
      </c>
      <c r="F178" s="14" t="s">
        <v>895</v>
      </c>
      <c r="G178" s="3" t="s">
        <v>849</v>
      </c>
      <c r="H178" s="4" t="s">
        <v>850</v>
      </c>
      <c r="I178" s="22">
        <v>23100000</v>
      </c>
      <c r="J178" s="26">
        <v>0</v>
      </c>
      <c r="K178" s="26">
        <v>0</v>
      </c>
      <c r="L178" s="26">
        <v>23100000</v>
      </c>
      <c r="M178" s="26"/>
      <c r="N178" s="26"/>
      <c r="O178" s="26"/>
      <c r="P178" s="26"/>
      <c r="Q178" s="26">
        <f t="shared" si="9"/>
        <v>23100000</v>
      </c>
      <c r="R178" s="12">
        <v>44081</v>
      </c>
      <c r="S178" s="12">
        <v>44196</v>
      </c>
      <c r="T178" s="9" t="s">
        <v>62</v>
      </c>
      <c r="U178" s="8" t="s">
        <v>57</v>
      </c>
    </row>
    <row r="179" spans="1:21" ht="138" customHeight="1" x14ac:dyDescent="0.2">
      <c r="A179" s="2" t="s">
        <v>1017</v>
      </c>
      <c r="B179" s="7" t="s">
        <v>944</v>
      </c>
      <c r="C179" s="20" t="s">
        <v>647</v>
      </c>
      <c r="D179" s="10" t="s">
        <v>52</v>
      </c>
      <c r="E179" s="21" t="s">
        <v>1035</v>
      </c>
      <c r="F179" s="14" t="s">
        <v>1036</v>
      </c>
      <c r="G179" s="3" t="s">
        <v>1018</v>
      </c>
      <c r="H179" s="4" t="s">
        <v>1019</v>
      </c>
      <c r="I179" s="22">
        <v>30000000</v>
      </c>
      <c r="J179" s="26">
        <v>0</v>
      </c>
      <c r="K179" s="26">
        <v>0</v>
      </c>
      <c r="L179" s="26">
        <v>30000000</v>
      </c>
      <c r="M179" s="26"/>
      <c r="N179" s="26"/>
      <c r="O179" s="26"/>
      <c r="P179" s="26"/>
      <c r="Q179" s="26">
        <f t="shared" ref="Q179" si="11">SUM(L179:P179)</f>
        <v>30000000</v>
      </c>
      <c r="R179" s="12">
        <v>44119</v>
      </c>
      <c r="S179" s="12">
        <v>44196</v>
      </c>
      <c r="T179" s="9" t="s">
        <v>958</v>
      </c>
      <c r="U179" s="8" t="s">
        <v>26</v>
      </c>
    </row>
    <row r="180" spans="1:21" ht="138" customHeight="1" x14ac:dyDescent="0.2">
      <c r="A180" s="2" t="s">
        <v>874</v>
      </c>
      <c r="B180" s="7" t="s">
        <v>530</v>
      </c>
      <c r="C180" s="20" t="s">
        <v>686</v>
      </c>
      <c r="D180" s="10" t="s">
        <v>142</v>
      </c>
      <c r="E180" s="21" t="s">
        <v>894</v>
      </c>
      <c r="F180" s="14" t="s">
        <v>896</v>
      </c>
      <c r="G180" s="3" t="s">
        <v>875</v>
      </c>
      <c r="H180" s="4" t="s">
        <v>876</v>
      </c>
      <c r="I180" s="22">
        <v>13440000</v>
      </c>
      <c r="J180" s="26">
        <v>0</v>
      </c>
      <c r="K180" s="26">
        <v>0</v>
      </c>
      <c r="L180" s="26">
        <v>13440000</v>
      </c>
      <c r="M180" s="26"/>
      <c r="N180" s="26"/>
      <c r="O180" s="26"/>
      <c r="P180" s="26"/>
      <c r="Q180" s="26">
        <f t="shared" si="9"/>
        <v>13440000</v>
      </c>
      <c r="R180" s="12">
        <v>44088</v>
      </c>
      <c r="S180" s="12">
        <v>44134</v>
      </c>
      <c r="T180" s="9" t="s">
        <v>877</v>
      </c>
      <c r="U180" s="8" t="s">
        <v>26</v>
      </c>
    </row>
    <row r="181" spans="1:21" ht="138" customHeight="1" x14ac:dyDescent="0.2">
      <c r="A181" s="2" t="s">
        <v>865</v>
      </c>
      <c r="B181" s="7" t="s">
        <v>530</v>
      </c>
      <c r="C181" s="20" t="s">
        <v>840</v>
      </c>
      <c r="D181" s="10" t="s">
        <v>52</v>
      </c>
      <c r="E181" s="21" t="s">
        <v>897</v>
      </c>
      <c r="F181" s="14" t="s">
        <v>898</v>
      </c>
      <c r="G181" s="3" t="s">
        <v>866</v>
      </c>
      <c r="H181" s="4" t="s">
        <v>867</v>
      </c>
      <c r="I181" s="22">
        <v>57000000</v>
      </c>
      <c r="J181" s="26">
        <v>0</v>
      </c>
      <c r="K181" s="26">
        <v>0</v>
      </c>
      <c r="L181" s="26">
        <v>57000000</v>
      </c>
      <c r="M181" s="26"/>
      <c r="N181" s="26"/>
      <c r="O181" s="26"/>
      <c r="P181" s="26"/>
      <c r="Q181" s="26">
        <f t="shared" ref="Q181:Q194" si="12">SUM(L181:P181)</f>
        <v>57000000</v>
      </c>
      <c r="R181" s="12">
        <v>44082</v>
      </c>
      <c r="S181" s="12">
        <v>44196</v>
      </c>
      <c r="T181" s="9" t="s">
        <v>346</v>
      </c>
      <c r="U181" s="8" t="s">
        <v>26</v>
      </c>
    </row>
    <row r="182" spans="1:21" ht="103.5" customHeight="1" x14ac:dyDescent="0.2">
      <c r="A182" s="2" t="s">
        <v>918</v>
      </c>
      <c r="B182" s="7" t="s">
        <v>530</v>
      </c>
      <c r="C182" s="20" t="s">
        <v>704</v>
      </c>
      <c r="D182" s="10" t="s">
        <v>192</v>
      </c>
      <c r="E182" s="21" t="s">
        <v>932</v>
      </c>
      <c r="F182" s="14" t="s">
        <v>938</v>
      </c>
      <c r="G182" s="3" t="s">
        <v>920</v>
      </c>
      <c r="H182" s="4" t="s">
        <v>919</v>
      </c>
      <c r="I182" s="22">
        <v>14261340</v>
      </c>
      <c r="J182" s="26">
        <v>0</v>
      </c>
      <c r="K182" s="26">
        <v>0</v>
      </c>
      <c r="L182" s="26">
        <v>14261340</v>
      </c>
      <c r="M182" s="26"/>
      <c r="N182" s="26"/>
      <c r="O182" s="26"/>
      <c r="P182" s="26"/>
      <c r="Q182" s="26">
        <f t="shared" si="12"/>
        <v>14261340</v>
      </c>
      <c r="R182" s="12">
        <v>44096</v>
      </c>
      <c r="S182" s="12">
        <v>44104</v>
      </c>
      <c r="T182" s="9" t="s">
        <v>921</v>
      </c>
      <c r="U182" s="8" t="s">
        <v>97</v>
      </c>
    </row>
    <row r="183" spans="1:21" ht="103.5" customHeight="1" x14ac:dyDescent="0.2">
      <c r="A183" s="2" t="s">
        <v>872</v>
      </c>
      <c r="B183" s="7" t="s">
        <v>703</v>
      </c>
      <c r="C183" s="20" t="s">
        <v>278</v>
      </c>
      <c r="D183" s="10" t="s">
        <v>22</v>
      </c>
      <c r="E183" s="21" t="s">
        <v>899</v>
      </c>
      <c r="F183" s="14" t="s">
        <v>900</v>
      </c>
      <c r="G183" s="3" t="s">
        <v>873</v>
      </c>
      <c r="H183" s="4" t="s">
        <v>810</v>
      </c>
      <c r="I183" s="22">
        <v>70000000</v>
      </c>
      <c r="J183" s="26">
        <v>0</v>
      </c>
      <c r="K183" s="26">
        <v>0</v>
      </c>
      <c r="L183" s="26">
        <v>70000000</v>
      </c>
      <c r="M183" s="26"/>
      <c r="N183" s="26"/>
      <c r="O183" s="26"/>
      <c r="P183" s="26"/>
      <c r="Q183" s="26">
        <f t="shared" si="12"/>
        <v>70000000</v>
      </c>
      <c r="R183" s="12">
        <v>44085</v>
      </c>
      <c r="S183" s="12">
        <v>44165</v>
      </c>
      <c r="T183" s="9" t="s">
        <v>169</v>
      </c>
      <c r="U183" s="8" t="s">
        <v>97</v>
      </c>
    </row>
    <row r="184" spans="1:21" ht="103.5" customHeight="1" x14ac:dyDescent="0.2">
      <c r="A184" s="2" t="s">
        <v>909</v>
      </c>
      <c r="B184" s="7" t="s">
        <v>171</v>
      </c>
      <c r="C184" s="20" t="s">
        <v>226</v>
      </c>
      <c r="D184" s="10" t="s">
        <v>123</v>
      </c>
      <c r="E184" s="21" t="s">
        <v>931</v>
      </c>
      <c r="F184" s="14" t="s">
        <v>937</v>
      </c>
      <c r="G184" s="3" t="s">
        <v>712</v>
      </c>
      <c r="H184" s="4" t="s">
        <v>910</v>
      </c>
      <c r="I184" s="22">
        <v>189000000</v>
      </c>
      <c r="J184" s="26">
        <v>0</v>
      </c>
      <c r="K184" s="26">
        <v>0</v>
      </c>
      <c r="L184" s="26">
        <v>189000000</v>
      </c>
      <c r="M184" s="26"/>
      <c r="N184" s="26"/>
      <c r="O184" s="26"/>
      <c r="P184" s="26"/>
      <c r="Q184" s="26">
        <f>SUM(L184:P184)</f>
        <v>189000000</v>
      </c>
      <c r="R184" s="12">
        <v>44088</v>
      </c>
      <c r="S184" s="12">
        <v>44196</v>
      </c>
      <c r="T184" s="9" t="s">
        <v>911</v>
      </c>
      <c r="U184" s="8" t="s">
        <v>26</v>
      </c>
    </row>
    <row r="185" spans="1:21" ht="138" customHeight="1" x14ac:dyDescent="0.2">
      <c r="A185" s="2" t="s">
        <v>881</v>
      </c>
      <c r="B185" s="7" t="s">
        <v>884</v>
      </c>
      <c r="C185" s="20" t="s">
        <v>118</v>
      </c>
      <c r="D185" s="10" t="s">
        <v>142</v>
      </c>
      <c r="E185" s="21" t="s">
        <v>905</v>
      </c>
      <c r="F185" s="14" t="s">
        <v>906</v>
      </c>
      <c r="G185" s="3" t="s">
        <v>882</v>
      </c>
      <c r="H185" s="4" t="s">
        <v>883</v>
      </c>
      <c r="I185" s="22">
        <v>89707906</v>
      </c>
      <c r="J185" s="26">
        <v>0</v>
      </c>
      <c r="K185" s="26">
        <v>0</v>
      </c>
      <c r="L185" s="26">
        <v>89707906</v>
      </c>
      <c r="M185" s="26"/>
      <c r="N185" s="26"/>
      <c r="O185" s="26"/>
      <c r="P185" s="26"/>
      <c r="Q185" s="26">
        <f>SUM(L185:P185)</f>
        <v>89707906</v>
      </c>
      <c r="R185" s="12">
        <v>44083</v>
      </c>
      <c r="S185" s="12">
        <v>44196</v>
      </c>
      <c r="T185" s="9" t="s">
        <v>614</v>
      </c>
      <c r="U185" s="8" t="s">
        <v>26</v>
      </c>
    </row>
    <row r="186" spans="1:21" ht="138" customHeight="1" x14ac:dyDescent="0.2">
      <c r="A186" s="2" t="s">
        <v>878</v>
      </c>
      <c r="B186" s="7" t="s">
        <v>703</v>
      </c>
      <c r="C186" s="20" t="s">
        <v>281</v>
      </c>
      <c r="D186" s="10" t="s">
        <v>123</v>
      </c>
      <c r="E186" s="21" t="s">
        <v>901</v>
      </c>
      <c r="F186" s="14" t="s">
        <v>902</v>
      </c>
      <c r="G186" s="3" t="s">
        <v>880</v>
      </c>
      <c r="H186" s="4" t="s">
        <v>879</v>
      </c>
      <c r="I186" s="22">
        <v>118881000</v>
      </c>
      <c r="J186" s="26">
        <v>0</v>
      </c>
      <c r="K186" s="26">
        <v>0</v>
      </c>
      <c r="L186" s="26">
        <v>118881000</v>
      </c>
      <c r="M186" s="26"/>
      <c r="N186" s="26"/>
      <c r="O186" s="26"/>
      <c r="P186" s="26"/>
      <c r="Q186" s="26">
        <f t="shared" si="12"/>
        <v>118881000</v>
      </c>
      <c r="R186" s="12">
        <v>44088</v>
      </c>
      <c r="S186" s="12">
        <v>44196</v>
      </c>
      <c r="T186" s="9" t="s">
        <v>149</v>
      </c>
      <c r="U186" s="8" t="s">
        <v>26</v>
      </c>
    </row>
    <row r="187" spans="1:21" ht="138" customHeight="1" x14ac:dyDescent="0.2">
      <c r="A187" s="2" t="s">
        <v>1026</v>
      </c>
      <c r="B187" s="7" t="s">
        <v>944</v>
      </c>
      <c r="C187" s="20" t="s">
        <v>708</v>
      </c>
      <c r="D187" s="10" t="s">
        <v>52</v>
      </c>
      <c r="E187" s="21" t="s">
        <v>1037</v>
      </c>
      <c r="F187" s="14" t="s">
        <v>1038</v>
      </c>
      <c r="G187" s="3" t="s">
        <v>370</v>
      </c>
      <c r="H187" s="4" t="s">
        <v>1027</v>
      </c>
      <c r="I187" s="22">
        <v>15000000</v>
      </c>
      <c r="J187" s="26">
        <v>0</v>
      </c>
      <c r="K187" s="26">
        <v>0</v>
      </c>
      <c r="L187" s="26">
        <v>15000000</v>
      </c>
      <c r="M187" s="26"/>
      <c r="N187" s="26"/>
      <c r="O187" s="26"/>
      <c r="P187" s="26"/>
      <c r="Q187" s="26">
        <f t="shared" si="12"/>
        <v>15000000</v>
      </c>
      <c r="R187" s="12">
        <v>44097</v>
      </c>
      <c r="S187" s="12">
        <v>44196</v>
      </c>
      <c r="T187" s="9" t="s">
        <v>958</v>
      </c>
      <c r="U187" s="8" t="s">
        <v>26</v>
      </c>
    </row>
    <row r="188" spans="1:21" ht="138" customHeight="1" x14ac:dyDescent="0.2">
      <c r="A188" s="2" t="s">
        <v>1028</v>
      </c>
      <c r="B188" s="7" t="s">
        <v>944</v>
      </c>
      <c r="C188" s="20" t="s">
        <v>757</v>
      </c>
      <c r="D188" s="10" t="s">
        <v>52</v>
      </c>
      <c r="E188" s="21" t="s">
        <v>1039</v>
      </c>
      <c r="F188" s="14" t="s">
        <v>1040</v>
      </c>
      <c r="G188" s="3" t="s">
        <v>1029</v>
      </c>
      <c r="H188" s="4" t="s">
        <v>1030</v>
      </c>
      <c r="I188" s="22">
        <v>35000000</v>
      </c>
      <c r="J188" s="26">
        <v>0</v>
      </c>
      <c r="K188" s="26">
        <v>0</v>
      </c>
      <c r="L188" s="26">
        <v>35000000</v>
      </c>
      <c r="M188" s="26"/>
      <c r="N188" s="26"/>
      <c r="O188" s="26"/>
      <c r="P188" s="26"/>
      <c r="Q188" s="26">
        <f t="shared" ref="Q188" si="13">SUM(L188:P188)</f>
        <v>35000000</v>
      </c>
      <c r="R188" s="12">
        <v>44092</v>
      </c>
      <c r="S188" s="12">
        <v>44196</v>
      </c>
      <c r="T188" s="9" t="s">
        <v>958</v>
      </c>
      <c r="U188" s="8" t="s">
        <v>26</v>
      </c>
    </row>
    <row r="189" spans="1:21" ht="138" customHeight="1" x14ac:dyDescent="0.2">
      <c r="A189" s="2" t="s">
        <v>1074</v>
      </c>
      <c r="B189" s="7" t="s">
        <v>171</v>
      </c>
      <c r="C189" s="20" t="s">
        <v>191</v>
      </c>
      <c r="D189" s="10" t="s">
        <v>192</v>
      </c>
      <c r="E189" s="21" t="s">
        <v>1115</v>
      </c>
      <c r="F189" s="14" t="s">
        <v>1116</v>
      </c>
      <c r="G189" s="3" t="s">
        <v>1075</v>
      </c>
      <c r="H189" s="4" t="s">
        <v>1076</v>
      </c>
      <c r="I189" s="22">
        <v>364900000</v>
      </c>
      <c r="J189" s="26">
        <v>0</v>
      </c>
      <c r="K189" s="26">
        <v>0</v>
      </c>
      <c r="L189" s="26">
        <v>364900000</v>
      </c>
      <c r="M189" s="26"/>
      <c r="N189" s="26"/>
      <c r="O189" s="26"/>
      <c r="P189" s="26"/>
      <c r="Q189" s="26">
        <f t="shared" ref="Q189" si="14">SUM(L189:P189)</f>
        <v>364900000</v>
      </c>
      <c r="R189" s="12">
        <v>44091</v>
      </c>
      <c r="S189" s="12">
        <v>44165</v>
      </c>
      <c r="T189" s="9" t="s">
        <v>269</v>
      </c>
      <c r="U189" s="8" t="s">
        <v>26</v>
      </c>
    </row>
    <row r="190" spans="1:21" ht="138" customHeight="1" x14ac:dyDescent="0.2">
      <c r="A190" s="2" t="s">
        <v>949</v>
      </c>
      <c r="B190" s="7" t="s">
        <v>944</v>
      </c>
      <c r="C190" s="20" t="s">
        <v>671</v>
      </c>
      <c r="D190" s="10" t="s">
        <v>142</v>
      </c>
      <c r="E190" s="21" t="s">
        <v>965</v>
      </c>
      <c r="F190" s="14" t="s">
        <v>966</v>
      </c>
      <c r="G190" s="3" t="s">
        <v>950</v>
      </c>
      <c r="H190" s="4" t="s">
        <v>951</v>
      </c>
      <c r="I190" s="22">
        <v>50000000</v>
      </c>
      <c r="J190" s="26">
        <v>0</v>
      </c>
      <c r="K190" s="26">
        <v>0</v>
      </c>
      <c r="L190" s="26">
        <v>50000000</v>
      </c>
      <c r="M190" s="26"/>
      <c r="N190" s="26"/>
      <c r="O190" s="26"/>
      <c r="P190" s="26"/>
      <c r="Q190" s="26">
        <f>SUM(L190:P190)</f>
        <v>50000000</v>
      </c>
      <c r="R190" s="12">
        <v>44103</v>
      </c>
      <c r="S190" s="12">
        <v>44196</v>
      </c>
      <c r="T190" s="9" t="s">
        <v>707</v>
      </c>
      <c r="U190" s="8" t="s">
        <v>26</v>
      </c>
    </row>
    <row r="191" spans="1:21" ht="138" customHeight="1" x14ac:dyDescent="0.2">
      <c r="A191" s="2" t="s">
        <v>1071</v>
      </c>
      <c r="B191" s="7" t="s">
        <v>171</v>
      </c>
      <c r="C191" s="20" t="s">
        <v>231</v>
      </c>
      <c r="D191" s="10" t="s">
        <v>192</v>
      </c>
      <c r="E191" s="21" t="s">
        <v>1117</v>
      </c>
      <c r="F191" s="14" t="s">
        <v>1118</v>
      </c>
      <c r="G191" s="3" t="s">
        <v>1072</v>
      </c>
      <c r="H191" s="4" t="s">
        <v>1073</v>
      </c>
      <c r="I191" s="22">
        <v>92999522</v>
      </c>
      <c r="J191" s="26">
        <v>0</v>
      </c>
      <c r="K191" s="26">
        <v>0</v>
      </c>
      <c r="L191" s="26">
        <v>92999522</v>
      </c>
      <c r="M191" s="26"/>
      <c r="N191" s="26"/>
      <c r="O191" s="26"/>
      <c r="P191" s="26"/>
      <c r="Q191" s="26">
        <f t="shared" ref="Q191" si="15">SUM(L191:P191)</f>
        <v>92999522</v>
      </c>
      <c r="R191" s="12">
        <v>44092</v>
      </c>
      <c r="S191" s="12">
        <v>44196</v>
      </c>
      <c r="T191" s="9" t="s">
        <v>337</v>
      </c>
      <c r="U191" s="8" t="s">
        <v>26</v>
      </c>
    </row>
    <row r="192" spans="1:21" ht="138" customHeight="1" x14ac:dyDescent="0.2">
      <c r="A192" s="2" t="s">
        <v>986</v>
      </c>
      <c r="B192" s="7" t="s">
        <v>944</v>
      </c>
      <c r="C192" s="20" t="s">
        <v>739</v>
      </c>
      <c r="D192" s="10" t="s">
        <v>869</v>
      </c>
      <c r="E192" s="21" t="s">
        <v>987</v>
      </c>
      <c r="F192" s="14" t="s">
        <v>988</v>
      </c>
      <c r="G192" s="3" t="s">
        <v>989</v>
      </c>
      <c r="H192" s="4" t="s">
        <v>990</v>
      </c>
      <c r="I192" s="22">
        <v>4938500</v>
      </c>
      <c r="J192" s="26">
        <v>0</v>
      </c>
      <c r="K192" s="26">
        <v>0</v>
      </c>
      <c r="L192" s="26">
        <v>4938500</v>
      </c>
      <c r="M192" s="26"/>
      <c r="N192" s="26"/>
      <c r="O192" s="26"/>
      <c r="P192" s="26"/>
      <c r="Q192" s="26">
        <f>SUM(L192:P192)</f>
        <v>4938500</v>
      </c>
      <c r="R192" s="12">
        <v>44106</v>
      </c>
      <c r="S192" s="12">
        <v>44196</v>
      </c>
      <c r="T192" s="9" t="s">
        <v>781</v>
      </c>
      <c r="U192" s="8" t="s">
        <v>981</v>
      </c>
    </row>
    <row r="193" spans="1:21" ht="138" customHeight="1" x14ac:dyDescent="0.2">
      <c r="A193" s="2" t="s">
        <v>1023</v>
      </c>
      <c r="B193" s="7" t="s">
        <v>944</v>
      </c>
      <c r="C193" s="20" t="s">
        <v>760</v>
      </c>
      <c r="D193" s="10" t="s">
        <v>192</v>
      </c>
      <c r="E193" s="21" t="s">
        <v>1041</v>
      </c>
      <c r="F193" s="14" t="s">
        <v>1042</v>
      </c>
      <c r="G193" s="3" t="s">
        <v>1024</v>
      </c>
      <c r="H193" s="4" t="s">
        <v>1025</v>
      </c>
      <c r="I193" s="22">
        <v>21111727</v>
      </c>
      <c r="J193" s="26">
        <v>0</v>
      </c>
      <c r="K193" s="26">
        <v>0</v>
      </c>
      <c r="L193" s="26">
        <v>21111727</v>
      </c>
      <c r="M193" s="26"/>
      <c r="N193" s="26"/>
      <c r="O193" s="26"/>
      <c r="P193" s="26"/>
      <c r="Q193" s="26">
        <f t="shared" ref="Q193" si="16">SUM(L193:P193)</f>
        <v>21111727</v>
      </c>
      <c r="R193" s="12">
        <v>44092</v>
      </c>
      <c r="S193" s="12">
        <v>44165</v>
      </c>
      <c r="T193" s="9" t="s">
        <v>213</v>
      </c>
      <c r="U193" s="8" t="s">
        <v>97</v>
      </c>
    </row>
    <row r="194" spans="1:21" ht="138" customHeight="1" x14ac:dyDescent="0.2">
      <c r="A194" s="2" t="s">
        <v>925</v>
      </c>
      <c r="B194" s="7" t="s">
        <v>530</v>
      </c>
      <c r="C194" s="20" t="s">
        <v>332</v>
      </c>
      <c r="D194" s="10" t="s">
        <v>52</v>
      </c>
      <c r="E194" s="21" t="s">
        <v>941</v>
      </c>
      <c r="F194" s="14" t="s">
        <v>942</v>
      </c>
      <c r="G194" s="3" t="s">
        <v>815</v>
      </c>
      <c r="H194" s="4" t="s">
        <v>926</v>
      </c>
      <c r="I194" s="22">
        <v>33850000</v>
      </c>
      <c r="J194" s="26">
        <v>0</v>
      </c>
      <c r="K194" s="26">
        <v>0</v>
      </c>
      <c r="L194" s="26">
        <v>33850000</v>
      </c>
      <c r="M194" s="26"/>
      <c r="N194" s="26"/>
      <c r="O194" s="26"/>
      <c r="P194" s="26"/>
      <c r="Q194" s="26">
        <f t="shared" si="12"/>
        <v>33850000</v>
      </c>
      <c r="R194" s="12">
        <v>44096</v>
      </c>
      <c r="S194" s="12">
        <v>44196</v>
      </c>
      <c r="T194" s="9" t="s">
        <v>157</v>
      </c>
      <c r="U194" s="8" t="s">
        <v>26</v>
      </c>
    </row>
    <row r="195" spans="1:21" ht="138" customHeight="1" x14ac:dyDescent="0.2">
      <c r="A195" s="2" t="s">
        <v>943</v>
      </c>
      <c r="B195" s="7" t="s">
        <v>944</v>
      </c>
      <c r="C195" s="20" t="s">
        <v>634</v>
      </c>
      <c r="D195" s="10" t="s">
        <v>192</v>
      </c>
      <c r="E195" s="21" t="s">
        <v>963</v>
      </c>
      <c r="F195" s="14" t="s">
        <v>964</v>
      </c>
      <c r="G195" s="3" t="s">
        <v>945</v>
      </c>
      <c r="H195" s="4" t="s">
        <v>946</v>
      </c>
      <c r="I195" s="22">
        <v>41972680</v>
      </c>
      <c r="J195" s="26">
        <v>0</v>
      </c>
      <c r="K195" s="26">
        <v>0</v>
      </c>
      <c r="L195" s="26">
        <v>41972680</v>
      </c>
      <c r="M195" s="26"/>
      <c r="N195" s="26"/>
      <c r="O195" s="26"/>
      <c r="P195" s="26"/>
      <c r="Q195" s="26">
        <f t="shared" ref="Q195:Q210" si="17">SUM(L195:P195)</f>
        <v>41972680</v>
      </c>
      <c r="R195" s="12">
        <v>44103</v>
      </c>
      <c r="S195" s="12">
        <v>44135</v>
      </c>
      <c r="T195" s="9" t="s">
        <v>921</v>
      </c>
      <c r="U195" s="8" t="s">
        <v>97</v>
      </c>
    </row>
    <row r="196" spans="1:21" ht="138" customHeight="1" x14ac:dyDescent="0.2">
      <c r="A196" s="2" t="s">
        <v>982</v>
      </c>
      <c r="B196" s="7" t="s">
        <v>944</v>
      </c>
      <c r="C196" s="20" t="s">
        <v>643</v>
      </c>
      <c r="D196" s="10" t="s">
        <v>52</v>
      </c>
      <c r="E196" s="21" t="s">
        <v>983</v>
      </c>
      <c r="F196" s="14" t="s">
        <v>984</v>
      </c>
      <c r="G196" s="3" t="s">
        <v>67</v>
      </c>
      <c r="H196" s="4" t="s">
        <v>985</v>
      </c>
      <c r="I196" s="22">
        <v>47719545</v>
      </c>
      <c r="J196" s="26">
        <v>0</v>
      </c>
      <c r="K196" s="26">
        <v>0</v>
      </c>
      <c r="L196" s="26">
        <v>47719545</v>
      </c>
      <c r="M196" s="26"/>
      <c r="N196" s="26"/>
      <c r="O196" s="26"/>
      <c r="P196" s="26"/>
      <c r="Q196" s="26">
        <f t="shared" si="17"/>
        <v>47719545</v>
      </c>
      <c r="R196" s="12">
        <v>44098</v>
      </c>
      <c r="S196" s="12">
        <v>44196</v>
      </c>
      <c r="T196" s="9" t="s">
        <v>877</v>
      </c>
      <c r="U196" s="8" t="s">
        <v>26</v>
      </c>
    </row>
    <row r="197" spans="1:21" ht="138" customHeight="1" x14ac:dyDescent="0.2">
      <c r="A197" s="2" t="s">
        <v>1013</v>
      </c>
      <c r="B197" s="7" t="s">
        <v>944</v>
      </c>
      <c r="C197" s="20" t="s">
        <v>555</v>
      </c>
      <c r="D197" s="10" t="s">
        <v>192</v>
      </c>
      <c r="E197" s="21" t="s">
        <v>1043</v>
      </c>
      <c r="F197" s="14" t="s">
        <v>1044</v>
      </c>
      <c r="G197" s="3" t="s">
        <v>1014</v>
      </c>
      <c r="H197" s="4" t="s">
        <v>1015</v>
      </c>
      <c r="I197" s="22">
        <v>5645533</v>
      </c>
      <c r="J197" s="26">
        <v>0</v>
      </c>
      <c r="K197" s="26">
        <v>0</v>
      </c>
      <c r="L197" s="26">
        <v>5645533</v>
      </c>
      <c r="M197" s="26"/>
      <c r="N197" s="26"/>
      <c r="O197" s="26"/>
      <c r="P197" s="26"/>
      <c r="Q197" s="26">
        <f t="shared" si="17"/>
        <v>5645533</v>
      </c>
      <c r="R197" s="12">
        <v>44120</v>
      </c>
      <c r="S197" s="12">
        <v>44135</v>
      </c>
      <c r="T197" s="9" t="s">
        <v>1016</v>
      </c>
      <c r="U197" s="8" t="s">
        <v>981</v>
      </c>
    </row>
    <row r="198" spans="1:21" ht="138" customHeight="1" x14ac:dyDescent="0.2">
      <c r="A198" s="2" t="s">
        <v>955</v>
      </c>
      <c r="B198" s="7" t="s">
        <v>703</v>
      </c>
      <c r="C198" s="20" t="s">
        <v>226</v>
      </c>
      <c r="D198" s="10" t="s">
        <v>52</v>
      </c>
      <c r="E198" s="21" t="s">
        <v>959</v>
      </c>
      <c r="F198" s="14" t="s">
        <v>960</v>
      </c>
      <c r="G198" s="3" t="s">
        <v>956</v>
      </c>
      <c r="H198" s="4" t="s">
        <v>957</v>
      </c>
      <c r="I198" s="22">
        <v>25000000</v>
      </c>
      <c r="J198" s="26">
        <v>0</v>
      </c>
      <c r="K198" s="26">
        <v>0</v>
      </c>
      <c r="L198" s="26">
        <v>25000000</v>
      </c>
      <c r="M198" s="26"/>
      <c r="N198" s="26"/>
      <c r="O198" s="26"/>
      <c r="P198" s="26"/>
      <c r="Q198" s="26">
        <f t="shared" si="17"/>
        <v>25000000</v>
      </c>
      <c r="R198" s="12">
        <v>44110</v>
      </c>
      <c r="S198" s="12">
        <v>44196</v>
      </c>
      <c r="T198" s="9" t="s">
        <v>958</v>
      </c>
      <c r="U198" s="8" t="s">
        <v>26</v>
      </c>
    </row>
    <row r="199" spans="1:21" ht="138" customHeight="1" x14ac:dyDescent="0.2">
      <c r="A199" s="2" t="s">
        <v>912</v>
      </c>
      <c r="B199" s="7" t="s">
        <v>530</v>
      </c>
      <c r="C199" s="20" t="s">
        <v>743</v>
      </c>
      <c r="D199" s="10" t="s">
        <v>192</v>
      </c>
      <c r="E199" s="21" t="s">
        <v>930</v>
      </c>
      <c r="F199" s="14" t="s">
        <v>936</v>
      </c>
      <c r="G199" s="3" t="s">
        <v>839</v>
      </c>
      <c r="H199" s="4" t="s">
        <v>913</v>
      </c>
      <c r="I199" s="22">
        <v>18878112</v>
      </c>
      <c r="J199" s="26">
        <v>0</v>
      </c>
      <c r="K199" s="26">
        <v>0</v>
      </c>
      <c r="L199" s="26">
        <v>18878112</v>
      </c>
      <c r="M199" s="26"/>
      <c r="N199" s="26"/>
      <c r="O199" s="26"/>
      <c r="P199" s="26"/>
      <c r="Q199" s="26">
        <f t="shared" si="17"/>
        <v>18878112</v>
      </c>
      <c r="R199" s="12">
        <v>44098</v>
      </c>
      <c r="S199" s="12">
        <v>44135</v>
      </c>
      <c r="T199" s="9" t="s">
        <v>914</v>
      </c>
      <c r="U199" s="8" t="s">
        <v>57</v>
      </c>
    </row>
    <row r="200" spans="1:21" ht="138" customHeight="1" x14ac:dyDescent="0.2">
      <c r="A200" s="2" t="s">
        <v>1031</v>
      </c>
      <c r="B200" s="7" t="s">
        <v>703</v>
      </c>
      <c r="C200" s="20" t="s">
        <v>261</v>
      </c>
      <c r="D200" s="10" t="s">
        <v>192</v>
      </c>
      <c r="E200" s="21" t="s">
        <v>1045</v>
      </c>
      <c r="F200" s="14" t="s">
        <v>1046</v>
      </c>
      <c r="G200" s="3" t="s">
        <v>1032</v>
      </c>
      <c r="H200" s="4" t="s">
        <v>1033</v>
      </c>
      <c r="I200" s="22">
        <v>33652010</v>
      </c>
      <c r="J200" s="26">
        <v>0</v>
      </c>
      <c r="K200" s="26">
        <v>0</v>
      </c>
      <c r="L200" s="26">
        <v>33652010</v>
      </c>
      <c r="M200" s="26"/>
      <c r="N200" s="26"/>
      <c r="O200" s="26"/>
      <c r="P200" s="26"/>
      <c r="Q200" s="26">
        <f t="shared" ref="Q200" si="18">SUM(L200:P200)</f>
        <v>33652010</v>
      </c>
      <c r="R200" s="12">
        <v>44110</v>
      </c>
      <c r="S200" s="12">
        <v>44196</v>
      </c>
      <c r="T200" s="9" t="s">
        <v>1034</v>
      </c>
      <c r="U200" s="8" t="s">
        <v>97</v>
      </c>
    </row>
    <row r="201" spans="1:21" ht="138" customHeight="1" x14ac:dyDescent="0.2">
      <c r="A201" s="2" t="s">
        <v>1068</v>
      </c>
      <c r="B201" s="7" t="s">
        <v>171</v>
      </c>
      <c r="C201" s="20" t="s">
        <v>274</v>
      </c>
      <c r="D201" s="10" t="s">
        <v>192</v>
      </c>
      <c r="E201" s="21" t="s">
        <v>1119</v>
      </c>
      <c r="F201" s="14" t="s">
        <v>1120</v>
      </c>
      <c r="G201" s="3" t="s">
        <v>1069</v>
      </c>
      <c r="H201" s="4" t="s">
        <v>1070</v>
      </c>
      <c r="I201" s="22">
        <v>71948016</v>
      </c>
      <c r="J201" s="26">
        <v>0</v>
      </c>
      <c r="K201" s="26">
        <v>0</v>
      </c>
      <c r="L201" s="26">
        <v>71948016</v>
      </c>
      <c r="M201" s="26"/>
      <c r="N201" s="26"/>
      <c r="O201" s="26"/>
      <c r="P201" s="26"/>
      <c r="Q201" s="26">
        <f t="shared" ref="Q201" si="19">SUM(L201:P201)</f>
        <v>71948016</v>
      </c>
      <c r="R201" s="12">
        <v>44098</v>
      </c>
      <c r="S201" s="12">
        <v>44196</v>
      </c>
      <c r="T201" s="9" t="s">
        <v>337</v>
      </c>
      <c r="U201" s="8" t="s">
        <v>26</v>
      </c>
    </row>
    <row r="202" spans="1:21" ht="138" customHeight="1" x14ac:dyDescent="0.2">
      <c r="A202" s="2" t="s">
        <v>991</v>
      </c>
      <c r="B202" s="7" t="s">
        <v>530</v>
      </c>
      <c r="C202" s="20" t="s">
        <v>992</v>
      </c>
      <c r="D202" s="10" t="s">
        <v>192</v>
      </c>
      <c r="E202" s="21" t="s">
        <v>993</v>
      </c>
      <c r="F202" s="14" t="s">
        <v>994</v>
      </c>
      <c r="G202" s="3" t="s">
        <v>995</v>
      </c>
      <c r="H202" s="4" t="s">
        <v>996</v>
      </c>
      <c r="I202" s="22">
        <v>15452150</v>
      </c>
      <c r="J202" s="26">
        <v>0</v>
      </c>
      <c r="K202" s="26">
        <v>0</v>
      </c>
      <c r="L202" s="26">
        <v>15452150</v>
      </c>
      <c r="M202" s="26"/>
      <c r="N202" s="26"/>
      <c r="O202" s="26"/>
      <c r="P202" s="26"/>
      <c r="Q202" s="26">
        <f t="shared" si="17"/>
        <v>15452150</v>
      </c>
      <c r="R202" s="12">
        <v>44096</v>
      </c>
      <c r="S202" s="12">
        <v>44135</v>
      </c>
      <c r="T202" s="9" t="s">
        <v>997</v>
      </c>
      <c r="U202" s="8" t="s">
        <v>26</v>
      </c>
    </row>
    <row r="203" spans="1:21" ht="138" customHeight="1" x14ac:dyDescent="0.2">
      <c r="A203" s="2" t="s">
        <v>922</v>
      </c>
      <c r="B203" s="7" t="s">
        <v>530</v>
      </c>
      <c r="C203" s="20" t="s">
        <v>624</v>
      </c>
      <c r="D203" s="10" t="s">
        <v>192</v>
      </c>
      <c r="E203" s="21" t="s">
        <v>929</v>
      </c>
      <c r="F203" s="14" t="s">
        <v>935</v>
      </c>
      <c r="G203" s="3" t="s">
        <v>923</v>
      </c>
      <c r="H203" s="4" t="s">
        <v>924</v>
      </c>
      <c r="I203" s="22">
        <v>5645969</v>
      </c>
      <c r="J203" s="26">
        <v>0</v>
      </c>
      <c r="K203" s="26">
        <v>0</v>
      </c>
      <c r="L203" s="26">
        <v>5645969</v>
      </c>
      <c r="M203" s="26"/>
      <c r="N203" s="26"/>
      <c r="O203" s="26"/>
      <c r="P203" s="26"/>
      <c r="Q203" s="26">
        <f t="shared" si="17"/>
        <v>5645969</v>
      </c>
      <c r="R203" s="12">
        <v>44098</v>
      </c>
      <c r="S203" s="12">
        <v>44135</v>
      </c>
      <c r="T203" s="9" t="s">
        <v>102</v>
      </c>
      <c r="U203" s="8" t="s">
        <v>26</v>
      </c>
    </row>
    <row r="204" spans="1:21" ht="138" customHeight="1" x14ac:dyDescent="0.2">
      <c r="A204" s="2" t="s">
        <v>1077</v>
      </c>
      <c r="B204" s="7" t="s">
        <v>171</v>
      </c>
      <c r="C204" s="20" t="s">
        <v>258</v>
      </c>
      <c r="D204" s="10" t="s">
        <v>52</v>
      </c>
      <c r="E204" s="21" t="s">
        <v>1121</v>
      </c>
      <c r="F204" s="14" t="s">
        <v>1122</v>
      </c>
      <c r="G204" s="3" t="s">
        <v>1078</v>
      </c>
      <c r="H204" s="4" t="s">
        <v>1079</v>
      </c>
      <c r="I204" s="22">
        <v>95000000</v>
      </c>
      <c r="J204" s="26">
        <v>0</v>
      </c>
      <c r="K204" s="26">
        <v>0</v>
      </c>
      <c r="L204" s="26">
        <v>95000000</v>
      </c>
      <c r="M204" s="26"/>
      <c r="N204" s="26"/>
      <c r="O204" s="26"/>
      <c r="P204" s="26"/>
      <c r="Q204" s="26">
        <f t="shared" ref="Q204" si="20">SUM(L204:P204)</f>
        <v>95000000</v>
      </c>
      <c r="R204" s="12">
        <v>44102</v>
      </c>
      <c r="S204" s="12">
        <v>44196</v>
      </c>
      <c r="T204" s="9" t="s">
        <v>75</v>
      </c>
      <c r="U204" s="8" t="s">
        <v>57</v>
      </c>
    </row>
    <row r="205" spans="1:21" ht="138" customHeight="1" x14ac:dyDescent="0.2">
      <c r="A205" s="2" t="s">
        <v>998</v>
      </c>
      <c r="B205" s="7" t="s">
        <v>944</v>
      </c>
      <c r="C205" s="20" t="s">
        <v>731</v>
      </c>
      <c r="D205" s="10" t="s">
        <v>192</v>
      </c>
      <c r="E205" s="21" t="s">
        <v>1047</v>
      </c>
      <c r="F205" s="14" t="s">
        <v>1048</v>
      </c>
      <c r="G205" s="3" t="s">
        <v>999</v>
      </c>
      <c r="H205" s="4" t="s">
        <v>1000</v>
      </c>
      <c r="I205" s="22">
        <v>778868</v>
      </c>
      <c r="J205" s="26">
        <v>0</v>
      </c>
      <c r="K205" s="26">
        <v>0</v>
      </c>
      <c r="L205" s="26">
        <v>778868</v>
      </c>
      <c r="M205" s="26"/>
      <c r="N205" s="26"/>
      <c r="O205" s="26"/>
      <c r="P205" s="26"/>
      <c r="Q205" s="26">
        <f t="shared" ref="Q205" si="21">SUM(L205:P205)</f>
        <v>778868</v>
      </c>
      <c r="R205" s="12">
        <v>44105</v>
      </c>
      <c r="S205" s="12">
        <v>44135</v>
      </c>
      <c r="T205" s="9" t="s">
        <v>1001</v>
      </c>
      <c r="U205" s="8" t="s">
        <v>981</v>
      </c>
    </row>
    <row r="206" spans="1:21" ht="138" customHeight="1" x14ac:dyDescent="0.2">
      <c r="A206" s="2" t="s">
        <v>969</v>
      </c>
      <c r="B206" s="7" t="s">
        <v>944</v>
      </c>
      <c r="C206" s="20" t="s">
        <v>718</v>
      </c>
      <c r="D206" s="10" t="s">
        <v>142</v>
      </c>
      <c r="E206" s="21" t="s">
        <v>970</v>
      </c>
      <c r="F206" s="14" t="s">
        <v>971</v>
      </c>
      <c r="G206" s="3" t="s">
        <v>972</v>
      </c>
      <c r="H206" s="4" t="s">
        <v>973</v>
      </c>
      <c r="I206" s="22">
        <v>3109351</v>
      </c>
      <c r="J206" s="26">
        <v>0</v>
      </c>
      <c r="K206" s="26">
        <v>0</v>
      </c>
      <c r="L206" s="26">
        <v>3109351</v>
      </c>
      <c r="M206" s="26"/>
      <c r="N206" s="26"/>
      <c r="O206" s="26"/>
      <c r="P206" s="26"/>
      <c r="Q206" s="26">
        <f t="shared" si="17"/>
        <v>3109351</v>
      </c>
      <c r="R206" s="12">
        <v>44110</v>
      </c>
      <c r="S206" s="12">
        <v>44180</v>
      </c>
      <c r="T206" s="9" t="s">
        <v>974</v>
      </c>
      <c r="U206" s="8" t="s">
        <v>26</v>
      </c>
    </row>
    <row r="207" spans="1:21" ht="138" customHeight="1" x14ac:dyDescent="0.2">
      <c r="A207" s="2" t="s">
        <v>952</v>
      </c>
      <c r="B207" s="7" t="s">
        <v>944</v>
      </c>
      <c r="C207" s="20" t="s">
        <v>711</v>
      </c>
      <c r="D207" s="10" t="s">
        <v>561</v>
      </c>
      <c r="E207" s="21" t="s">
        <v>961</v>
      </c>
      <c r="F207" s="14" t="s">
        <v>962</v>
      </c>
      <c r="G207" s="3" t="s">
        <v>953</v>
      </c>
      <c r="H207" s="4" t="s">
        <v>954</v>
      </c>
      <c r="I207" s="22">
        <v>48023864</v>
      </c>
      <c r="J207" s="26">
        <v>0</v>
      </c>
      <c r="K207" s="26">
        <v>0</v>
      </c>
      <c r="L207" s="26">
        <v>48023864</v>
      </c>
      <c r="M207" s="26"/>
      <c r="N207" s="26"/>
      <c r="O207" s="26"/>
      <c r="P207" s="26"/>
      <c r="Q207" s="26">
        <f t="shared" si="17"/>
        <v>48023864</v>
      </c>
      <c r="R207" s="12">
        <v>44109</v>
      </c>
      <c r="S207" s="12">
        <v>44165</v>
      </c>
      <c r="T207" s="9" t="s">
        <v>614</v>
      </c>
      <c r="U207" s="8" t="s">
        <v>26</v>
      </c>
    </row>
    <row r="208" spans="1:21" ht="138" customHeight="1" x14ac:dyDescent="0.2">
      <c r="A208" s="2" t="s">
        <v>1002</v>
      </c>
      <c r="B208" s="7" t="s">
        <v>619</v>
      </c>
      <c r="C208" s="20" t="s">
        <v>347</v>
      </c>
      <c r="D208" s="10" t="s">
        <v>142</v>
      </c>
      <c r="E208" s="21" t="s">
        <v>1049</v>
      </c>
      <c r="F208" s="14" t="s">
        <v>1050</v>
      </c>
      <c r="G208" s="3" t="s">
        <v>1003</v>
      </c>
      <c r="H208" s="4" t="s">
        <v>1004</v>
      </c>
      <c r="I208" s="22">
        <v>354323149</v>
      </c>
      <c r="J208" s="26">
        <v>0</v>
      </c>
      <c r="K208" s="26">
        <v>0</v>
      </c>
      <c r="L208" s="26">
        <v>354323149</v>
      </c>
      <c r="M208" s="26"/>
      <c r="N208" s="26"/>
      <c r="O208" s="26"/>
      <c r="P208" s="26"/>
      <c r="Q208" s="26">
        <f t="shared" si="17"/>
        <v>354323149</v>
      </c>
      <c r="R208" s="12">
        <v>44111</v>
      </c>
      <c r="S208" s="12">
        <v>44180</v>
      </c>
      <c r="T208" s="9" t="s">
        <v>337</v>
      </c>
      <c r="U208" s="8" t="s">
        <v>26</v>
      </c>
    </row>
    <row r="209" spans="1:21" ht="138" customHeight="1" x14ac:dyDescent="0.2">
      <c r="A209" s="2" t="s">
        <v>1010</v>
      </c>
      <c r="B209" s="7" t="s">
        <v>944</v>
      </c>
      <c r="C209" s="20" t="s">
        <v>540</v>
      </c>
      <c r="D209" s="10" t="s">
        <v>192</v>
      </c>
      <c r="E209" s="21" t="s">
        <v>1051</v>
      </c>
      <c r="F209" s="14" t="s">
        <v>1052</v>
      </c>
      <c r="G209" s="3" t="s">
        <v>1011</v>
      </c>
      <c r="H209" s="4" t="s">
        <v>1012</v>
      </c>
      <c r="I209" s="22">
        <v>27960000</v>
      </c>
      <c r="J209" s="26">
        <v>0</v>
      </c>
      <c r="K209" s="26">
        <v>0</v>
      </c>
      <c r="L209" s="26">
        <v>27960000</v>
      </c>
      <c r="M209" s="26"/>
      <c r="N209" s="26"/>
      <c r="O209" s="26"/>
      <c r="P209" s="26"/>
      <c r="Q209" s="26">
        <f t="shared" ref="Q209" si="22">SUM(L209:P209)</f>
        <v>27960000</v>
      </c>
      <c r="R209" s="12">
        <v>44120</v>
      </c>
      <c r="S209" s="12">
        <v>44135</v>
      </c>
      <c r="T209" s="9" t="s">
        <v>346</v>
      </c>
      <c r="U209" s="8" t="s">
        <v>26</v>
      </c>
    </row>
    <row r="210" spans="1:21" ht="138" customHeight="1" x14ac:dyDescent="0.2">
      <c r="A210" s="2" t="s">
        <v>975</v>
      </c>
      <c r="B210" s="7" t="s">
        <v>703</v>
      </c>
      <c r="C210" s="20" t="s">
        <v>258</v>
      </c>
      <c r="D210" s="10" t="s">
        <v>110</v>
      </c>
      <c r="E210" s="21" t="s">
        <v>976</v>
      </c>
      <c r="F210" s="14" t="s">
        <v>977</v>
      </c>
      <c r="G210" s="3" t="s">
        <v>978</v>
      </c>
      <c r="H210" s="4" t="s">
        <v>979</v>
      </c>
      <c r="I210" s="22">
        <v>25585000</v>
      </c>
      <c r="J210" s="26">
        <v>0</v>
      </c>
      <c r="K210" s="26">
        <v>0</v>
      </c>
      <c r="L210" s="26">
        <v>25585000</v>
      </c>
      <c r="M210" s="26"/>
      <c r="N210" s="26"/>
      <c r="O210" s="26"/>
      <c r="P210" s="26"/>
      <c r="Q210" s="26">
        <f t="shared" si="17"/>
        <v>25585000</v>
      </c>
      <c r="R210" s="12">
        <v>44110</v>
      </c>
      <c r="S210" s="12">
        <v>44196</v>
      </c>
      <c r="T210" s="9" t="s">
        <v>980</v>
      </c>
      <c r="U210" s="8" t="s">
        <v>981</v>
      </c>
    </row>
    <row r="211" spans="1:21" ht="138" customHeight="1" x14ac:dyDescent="0.2">
      <c r="A211" s="2" t="s">
        <v>1065</v>
      </c>
      <c r="B211" s="7" t="s">
        <v>293</v>
      </c>
      <c r="C211" s="20" t="s">
        <v>58</v>
      </c>
      <c r="D211" s="10" t="s">
        <v>1061</v>
      </c>
      <c r="E211" s="23" t="s">
        <v>1123</v>
      </c>
      <c r="F211" s="14" t="s">
        <v>1124</v>
      </c>
      <c r="G211" s="3" t="s">
        <v>1066</v>
      </c>
      <c r="H211" s="4" t="s">
        <v>1067</v>
      </c>
      <c r="I211" s="22">
        <v>113451908</v>
      </c>
      <c r="J211" s="26">
        <v>0</v>
      </c>
      <c r="K211" s="26">
        <v>0</v>
      </c>
      <c r="L211" s="26">
        <v>113451908</v>
      </c>
      <c r="M211" s="26">
        <v>530896751</v>
      </c>
      <c r="N211" s="26">
        <v>132360560</v>
      </c>
      <c r="O211" s="26"/>
      <c r="P211" s="26"/>
      <c r="Q211" s="26">
        <f t="shared" ref="Q211" si="23">SUM(L211:P211)</f>
        <v>776709219</v>
      </c>
      <c r="R211" s="12">
        <v>44119</v>
      </c>
      <c r="S211" s="12">
        <v>44651</v>
      </c>
      <c r="T211" s="9" t="s">
        <v>1064</v>
      </c>
      <c r="U211" s="8" t="s">
        <v>26</v>
      </c>
    </row>
    <row r="212" spans="1:21" ht="138" customHeight="1" x14ac:dyDescent="0.2">
      <c r="A212" s="2" t="s">
        <v>1060</v>
      </c>
      <c r="B212" s="7" t="s">
        <v>293</v>
      </c>
      <c r="C212" s="20" t="s">
        <v>58</v>
      </c>
      <c r="D212" s="10" t="s">
        <v>1061</v>
      </c>
      <c r="E212" s="23" t="s">
        <v>1123</v>
      </c>
      <c r="F212" s="14" t="s">
        <v>1124</v>
      </c>
      <c r="G212" s="3" t="s">
        <v>1062</v>
      </c>
      <c r="H212" s="4" t="s">
        <v>1063</v>
      </c>
      <c r="I212" s="22">
        <v>113451908</v>
      </c>
      <c r="J212" s="26">
        <v>0</v>
      </c>
      <c r="K212" s="26">
        <v>0</v>
      </c>
      <c r="L212" s="26">
        <v>113451908</v>
      </c>
      <c r="M212" s="26">
        <v>530896751</v>
      </c>
      <c r="N212" s="26">
        <v>132360560</v>
      </c>
      <c r="O212" s="26"/>
      <c r="P212" s="26"/>
      <c r="Q212" s="26">
        <f t="shared" ref="Q212" si="24">SUM(L212:P212)</f>
        <v>776709219</v>
      </c>
      <c r="R212" s="12">
        <v>44119</v>
      </c>
      <c r="S212" s="12">
        <v>44651</v>
      </c>
      <c r="T212" s="9" t="s">
        <v>1064</v>
      </c>
      <c r="U212" s="8" t="s">
        <v>26</v>
      </c>
    </row>
    <row r="213" spans="1:21" ht="138" customHeight="1" x14ac:dyDescent="0.2">
      <c r="A213" s="2" t="s">
        <v>1005</v>
      </c>
      <c r="B213" s="7" t="s">
        <v>944</v>
      </c>
      <c r="C213" s="20" t="s">
        <v>766</v>
      </c>
      <c r="D213" s="10" t="s">
        <v>192</v>
      </c>
      <c r="E213" s="21" t="s">
        <v>1053</v>
      </c>
      <c r="F213" s="14" t="s">
        <v>1054</v>
      </c>
      <c r="G213" s="3" t="s">
        <v>370</v>
      </c>
      <c r="H213" s="4" t="s">
        <v>1006</v>
      </c>
      <c r="I213" s="22">
        <v>16082192</v>
      </c>
      <c r="J213" s="26">
        <v>0</v>
      </c>
      <c r="K213" s="26">
        <v>0</v>
      </c>
      <c r="L213" s="26">
        <v>16082192</v>
      </c>
      <c r="M213" s="26"/>
      <c r="N213" s="26"/>
      <c r="O213" s="26"/>
      <c r="P213" s="26"/>
      <c r="Q213" s="26">
        <f t="shared" ref="Q213" si="25">SUM(L213:P213)</f>
        <v>16082192</v>
      </c>
      <c r="R213" s="12">
        <v>44124</v>
      </c>
      <c r="S213" s="12">
        <v>44195</v>
      </c>
      <c r="T213" s="9" t="s">
        <v>213</v>
      </c>
      <c r="U213" s="8" t="s">
        <v>97</v>
      </c>
    </row>
    <row r="214" spans="1:21" ht="138" customHeight="1" x14ac:dyDescent="0.2">
      <c r="A214" s="2" t="s">
        <v>1007</v>
      </c>
      <c r="B214" s="7" t="s">
        <v>944</v>
      </c>
      <c r="C214" s="20" t="s">
        <v>766</v>
      </c>
      <c r="D214" s="10" t="s">
        <v>192</v>
      </c>
      <c r="E214" s="21" t="s">
        <v>1053</v>
      </c>
      <c r="F214" s="14" t="s">
        <v>1054</v>
      </c>
      <c r="G214" s="3" t="s">
        <v>1008</v>
      </c>
      <c r="H214" s="4" t="s">
        <v>1009</v>
      </c>
      <c r="I214" s="22">
        <v>28798000</v>
      </c>
      <c r="J214" s="26">
        <v>0</v>
      </c>
      <c r="K214" s="26">
        <v>0</v>
      </c>
      <c r="L214" s="26">
        <v>28798000</v>
      </c>
      <c r="M214" s="26"/>
      <c r="N214" s="26"/>
      <c r="O214" s="26"/>
      <c r="P214" s="26"/>
      <c r="Q214" s="26">
        <f t="shared" ref="Q214" si="26">SUM(L214:P214)</f>
        <v>28798000</v>
      </c>
      <c r="R214" s="12">
        <v>44124</v>
      </c>
      <c r="S214" s="12">
        <v>44195</v>
      </c>
      <c r="T214" s="9" t="s">
        <v>213</v>
      </c>
      <c r="U214" s="8" t="s">
        <v>97</v>
      </c>
    </row>
    <row r="215" spans="1:21" ht="138" customHeight="1" x14ac:dyDescent="0.2">
      <c r="A215" s="2" t="s">
        <v>1020</v>
      </c>
      <c r="B215" s="7" t="s">
        <v>944</v>
      </c>
      <c r="C215" s="20" t="s">
        <v>747</v>
      </c>
      <c r="D215" s="10" t="s">
        <v>869</v>
      </c>
      <c r="E215" s="21" t="s">
        <v>1055</v>
      </c>
      <c r="F215" s="14" t="s">
        <v>1056</v>
      </c>
      <c r="G215" s="3" t="s">
        <v>1021</v>
      </c>
      <c r="H215" s="4" t="s">
        <v>1022</v>
      </c>
      <c r="I215" s="22" t="s">
        <v>32</v>
      </c>
      <c r="J215" s="26">
        <v>0</v>
      </c>
      <c r="K215" s="26">
        <v>0</v>
      </c>
      <c r="L215" s="26" t="s">
        <v>32</v>
      </c>
      <c r="M215" s="26"/>
      <c r="N215" s="26"/>
      <c r="O215" s="26"/>
      <c r="P215" s="26"/>
      <c r="Q215" s="26">
        <f t="shared" ref="Q215:Q216" si="27">SUM(L215:P215)</f>
        <v>0</v>
      </c>
      <c r="R215" s="12">
        <v>44125</v>
      </c>
      <c r="S215" s="12">
        <v>44196</v>
      </c>
      <c r="T215" s="9" t="s">
        <v>157</v>
      </c>
      <c r="U215" s="8" t="s">
        <v>26</v>
      </c>
    </row>
    <row r="216" spans="1:21" ht="138" customHeight="1" x14ac:dyDescent="0.2">
      <c r="A216" s="2" t="s">
        <v>1057</v>
      </c>
      <c r="B216" s="7" t="s">
        <v>703</v>
      </c>
      <c r="C216" s="20" t="s">
        <v>367</v>
      </c>
      <c r="D216" s="10" t="s">
        <v>869</v>
      </c>
      <c r="E216" s="21" t="s">
        <v>1125</v>
      </c>
      <c r="F216" s="14" t="s">
        <v>1126</v>
      </c>
      <c r="G216" s="3" t="s">
        <v>1058</v>
      </c>
      <c r="H216" s="4" t="s">
        <v>1059</v>
      </c>
      <c r="I216" s="22">
        <v>3354560</v>
      </c>
      <c r="J216" s="26">
        <v>0</v>
      </c>
      <c r="K216" s="26">
        <v>0</v>
      </c>
      <c r="L216" s="26">
        <v>3354560</v>
      </c>
      <c r="M216" s="26"/>
      <c r="N216" s="26"/>
      <c r="O216" s="26"/>
      <c r="P216" s="26"/>
      <c r="Q216" s="26">
        <f t="shared" si="27"/>
        <v>3354560</v>
      </c>
      <c r="R216" s="12">
        <v>44127</v>
      </c>
      <c r="S216" s="12">
        <v>44165</v>
      </c>
      <c r="T216" s="9" t="s">
        <v>81</v>
      </c>
      <c r="U216" s="8" t="s">
        <v>26</v>
      </c>
    </row>
    <row r="217" spans="1:21" ht="86.25" customHeight="1" x14ac:dyDescent="0.2">
      <c r="A217" s="2" t="s">
        <v>1080</v>
      </c>
      <c r="B217" s="7" t="s">
        <v>1081</v>
      </c>
      <c r="C217" s="20" t="s">
        <v>41</v>
      </c>
      <c r="D217" s="10" t="s">
        <v>869</v>
      </c>
      <c r="E217" s="21" t="s">
        <v>1127</v>
      </c>
      <c r="F217" s="14" t="s">
        <v>1128</v>
      </c>
      <c r="G217" s="3" t="s">
        <v>1082</v>
      </c>
      <c r="H217" s="4" t="s">
        <v>1083</v>
      </c>
      <c r="I217" s="22">
        <v>160542662</v>
      </c>
      <c r="J217" s="26">
        <v>0</v>
      </c>
      <c r="K217" s="26">
        <v>0</v>
      </c>
      <c r="L217" s="26">
        <v>160542662</v>
      </c>
      <c r="M217" s="26"/>
      <c r="N217" s="26"/>
      <c r="O217" s="26"/>
      <c r="P217" s="26"/>
      <c r="Q217" s="26">
        <f t="shared" ref="Q217" si="28">SUM(L217:P217)</f>
        <v>160542662</v>
      </c>
      <c r="R217" s="12">
        <v>44132</v>
      </c>
      <c r="S217" s="12">
        <v>44196</v>
      </c>
      <c r="T217" s="9" t="s">
        <v>33</v>
      </c>
      <c r="U217" s="8" t="s">
        <v>26</v>
      </c>
    </row>
    <row r="218" spans="1:21" ht="86.25" customHeight="1" x14ac:dyDescent="0.2">
      <c r="A218" s="2" t="s">
        <v>1084</v>
      </c>
      <c r="B218" s="7" t="s">
        <v>534</v>
      </c>
      <c r="C218" s="20" t="s">
        <v>261</v>
      </c>
      <c r="D218" s="10" t="s">
        <v>535</v>
      </c>
      <c r="E218" s="21" t="s">
        <v>1129</v>
      </c>
      <c r="F218" s="14" t="s">
        <v>1130</v>
      </c>
      <c r="G218" s="3" t="s">
        <v>1085</v>
      </c>
      <c r="H218" s="4" t="s">
        <v>1086</v>
      </c>
      <c r="I218" s="22">
        <v>30000000</v>
      </c>
      <c r="J218" s="26">
        <v>0</v>
      </c>
      <c r="K218" s="26">
        <v>0</v>
      </c>
      <c r="L218" s="26">
        <v>30000000</v>
      </c>
      <c r="M218" s="26">
        <v>185400000</v>
      </c>
      <c r="N218" s="26">
        <v>111394500</v>
      </c>
      <c r="O218" s="26"/>
      <c r="P218" s="26"/>
      <c r="Q218" s="26">
        <f t="shared" ref="Q218:Q223" si="29">SUM(L218:P218)</f>
        <v>326794500</v>
      </c>
      <c r="R218" s="12">
        <v>44134</v>
      </c>
      <c r="S218" s="12">
        <v>44773</v>
      </c>
      <c r="T218" s="9" t="s">
        <v>1087</v>
      </c>
      <c r="U218" s="8" t="s">
        <v>57</v>
      </c>
    </row>
    <row r="219" spans="1:21" ht="86.25" customHeight="1" x14ac:dyDescent="0.2">
      <c r="A219" s="2" t="s">
        <v>1104</v>
      </c>
      <c r="B219" s="7" t="s">
        <v>944</v>
      </c>
      <c r="C219" s="20" t="s">
        <v>639</v>
      </c>
      <c r="D219" s="10" t="s">
        <v>52</v>
      </c>
      <c r="E219" s="21" t="s">
        <v>1135</v>
      </c>
      <c r="F219" s="14" t="s">
        <v>1136</v>
      </c>
      <c r="G219" s="3" t="s">
        <v>1105</v>
      </c>
      <c r="H219" s="4" t="s">
        <v>1106</v>
      </c>
      <c r="I219" s="22">
        <v>20000000</v>
      </c>
      <c r="J219" s="26">
        <v>0</v>
      </c>
      <c r="K219" s="26">
        <v>0</v>
      </c>
      <c r="L219" s="26">
        <v>20000000</v>
      </c>
      <c r="M219" s="26"/>
      <c r="N219" s="26"/>
      <c r="O219" s="26"/>
      <c r="P219" s="26"/>
      <c r="Q219" s="26">
        <f t="shared" si="29"/>
        <v>20000000</v>
      </c>
      <c r="R219" s="12">
        <v>44134</v>
      </c>
      <c r="S219" s="12">
        <v>44185</v>
      </c>
      <c r="T219" s="9" t="s">
        <v>121</v>
      </c>
      <c r="U219" s="8" t="s">
        <v>57</v>
      </c>
    </row>
    <row r="220" spans="1:21" ht="86.25" customHeight="1" x14ac:dyDescent="0.2">
      <c r="A220" s="2" t="s">
        <v>1095</v>
      </c>
      <c r="B220" s="7" t="s">
        <v>944</v>
      </c>
      <c r="C220" s="20" t="s">
        <v>778</v>
      </c>
      <c r="D220" s="10" t="s">
        <v>52</v>
      </c>
      <c r="E220" s="21" t="s">
        <v>1137</v>
      </c>
      <c r="F220" s="14" t="s">
        <v>1138</v>
      </c>
      <c r="G220" s="3" t="s">
        <v>1097</v>
      </c>
      <c r="H220" s="4" t="s">
        <v>1096</v>
      </c>
      <c r="I220" s="22">
        <v>13200000</v>
      </c>
      <c r="J220" s="26">
        <v>0</v>
      </c>
      <c r="K220" s="26">
        <v>0</v>
      </c>
      <c r="L220" s="26">
        <v>13200000</v>
      </c>
      <c r="M220" s="26"/>
      <c r="N220" s="26"/>
      <c r="O220" s="26"/>
      <c r="P220" s="26"/>
      <c r="Q220" s="26">
        <f t="shared" ref="Q220" si="30">SUM(L220:P220)</f>
        <v>13200000</v>
      </c>
      <c r="R220" s="12">
        <v>44133</v>
      </c>
      <c r="S220" s="12">
        <v>44196</v>
      </c>
      <c r="T220" s="9" t="s">
        <v>121</v>
      </c>
      <c r="U220" s="8" t="s">
        <v>57</v>
      </c>
    </row>
    <row r="221" spans="1:21" ht="86.25" customHeight="1" x14ac:dyDescent="0.2">
      <c r="A221" s="2" t="s">
        <v>1098</v>
      </c>
      <c r="B221" s="7" t="s">
        <v>944</v>
      </c>
      <c r="C221" s="20" t="s">
        <v>778</v>
      </c>
      <c r="D221" s="10" t="s">
        <v>52</v>
      </c>
      <c r="E221" s="21" t="s">
        <v>1137</v>
      </c>
      <c r="F221" s="14" t="s">
        <v>1138</v>
      </c>
      <c r="G221" s="3" t="s">
        <v>1099</v>
      </c>
      <c r="H221" s="4" t="s">
        <v>1100</v>
      </c>
      <c r="I221" s="22">
        <v>10250000</v>
      </c>
      <c r="J221" s="26">
        <v>0</v>
      </c>
      <c r="K221" s="26">
        <v>0</v>
      </c>
      <c r="L221" s="26">
        <v>10250000</v>
      </c>
      <c r="M221" s="26"/>
      <c r="N221" s="26"/>
      <c r="O221" s="26"/>
      <c r="P221" s="26"/>
      <c r="Q221" s="26">
        <f t="shared" ref="Q221" si="31">SUM(L221:P221)</f>
        <v>10250000</v>
      </c>
      <c r="R221" s="12">
        <v>44134</v>
      </c>
      <c r="S221" s="12">
        <v>44196</v>
      </c>
      <c r="T221" s="9" t="s">
        <v>121</v>
      </c>
      <c r="U221" s="8" t="s">
        <v>57</v>
      </c>
    </row>
    <row r="222" spans="1:21" ht="86.25" customHeight="1" x14ac:dyDescent="0.2">
      <c r="A222" s="2" t="s">
        <v>1101</v>
      </c>
      <c r="B222" s="7" t="s">
        <v>944</v>
      </c>
      <c r="C222" s="20" t="s">
        <v>631</v>
      </c>
      <c r="D222" s="10" t="s">
        <v>52</v>
      </c>
      <c r="E222" s="21" t="s">
        <v>1139</v>
      </c>
      <c r="F222" s="14" t="s">
        <v>1140</v>
      </c>
      <c r="G222" s="3" t="s">
        <v>1102</v>
      </c>
      <c r="H222" s="4" t="s">
        <v>1103</v>
      </c>
      <c r="I222" s="22">
        <v>3035000</v>
      </c>
      <c r="J222" s="26">
        <v>0</v>
      </c>
      <c r="K222" s="26">
        <v>0</v>
      </c>
      <c r="L222" s="26">
        <v>3035000</v>
      </c>
      <c r="M222" s="26"/>
      <c r="N222" s="26"/>
      <c r="O222" s="26"/>
      <c r="P222" s="26"/>
      <c r="Q222" s="26">
        <f t="shared" ref="Q222" si="32">SUM(L222:P222)</f>
        <v>3035000</v>
      </c>
      <c r="R222" s="12">
        <v>44134</v>
      </c>
      <c r="S222" s="12">
        <v>44165</v>
      </c>
      <c r="T222" s="9" t="s">
        <v>291</v>
      </c>
      <c r="U222" s="8" t="s">
        <v>26</v>
      </c>
    </row>
    <row r="223" spans="1:21" ht="86.25" customHeight="1" x14ac:dyDescent="0.2">
      <c r="A223" s="2" t="s">
        <v>1092</v>
      </c>
      <c r="B223" s="7" t="s">
        <v>944</v>
      </c>
      <c r="C223" s="20" t="s">
        <v>778</v>
      </c>
      <c r="D223" s="10" t="s">
        <v>52</v>
      </c>
      <c r="E223" s="21" t="s">
        <v>1137</v>
      </c>
      <c r="F223" s="14" t="s">
        <v>1138</v>
      </c>
      <c r="G223" s="3" t="s">
        <v>1093</v>
      </c>
      <c r="H223" s="4" t="s">
        <v>1094</v>
      </c>
      <c r="I223" s="22">
        <v>13500000</v>
      </c>
      <c r="J223" s="26">
        <v>0</v>
      </c>
      <c r="K223" s="26">
        <v>0</v>
      </c>
      <c r="L223" s="26">
        <v>13500000</v>
      </c>
      <c r="M223" s="26"/>
      <c r="N223" s="26"/>
      <c r="O223" s="26"/>
      <c r="P223" s="26"/>
      <c r="Q223" s="26">
        <f t="shared" si="29"/>
        <v>13500000</v>
      </c>
      <c r="R223" s="12">
        <v>44134</v>
      </c>
      <c r="S223" s="12">
        <v>44196</v>
      </c>
      <c r="T223" s="9" t="s">
        <v>121</v>
      </c>
      <c r="U223" s="8" t="s">
        <v>57</v>
      </c>
    </row>
    <row r="224" spans="1:21" ht="86.25" customHeight="1" x14ac:dyDescent="0.2">
      <c r="A224" s="2" t="s">
        <v>1107</v>
      </c>
      <c r="B224" s="7" t="s">
        <v>884</v>
      </c>
      <c r="C224" s="20" t="s">
        <v>278</v>
      </c>
      <c r="D224" s="10" t="s">
        <v>192</v>
      </c>
      <c r="E224" s="21" t="s">
        <v>1132</v>
      </c>
      <c r="F224" s="14" t="s">
        <v>1131</v>
      </c>
      <c r="G224" s="3" t="s">
        <v>1108</v>
      </c>
      <c r="H224" s="4" t="s">
        <v>1109</v>
      </c>
      <c r="I224" s="22">
        <v>247432297</v>
      </c>
      <c r="J224" s="26">
        <v>0</v>
      </c>
      <c r="K224" s="26">
        <v>0</v>
      </c>
      <c r="L224" s="26">
        <v>247432297</v>
      </c>
      <c r="M224" s="26"/>
      <c r="N224" s="26"/>
      <c r="O224" s="26"/>
      <c r="P224" s="26"/>
      <c r="Q224" s="26">
        <f t="shared" ref="Q224" si="33">SUM(L224:P224)</f>
        <v>247432297</v>
      </c>
      <c r="R224" s="12">
        <v>44133</v>
      </c>
      <c r="S224" s="12">
        <v>44196</v>
      </c>
      <c r="T224" s="9" t="s">
        <v>337</v>
      </c>
      <c r="U224" s="8" t="s">
        <v>26</v>
      </c>
    </row>
    <row r="225" spans="1:21" ht="86.25" customHeight="1" x14ac:dyDescent="0.2">
      <c r="A225" s="2" t="s">
        <v>1088</v>
      </c>
      <c r="B225" s="7" t="s">
        <v>884</v>
      </c>
      <c r="C225" s="20" t="s">
        <v>266</v>
      </c>
      <c r="D225" s="10" t="s">
        <v>52</v>
      </c>
      <c r="E225" s="21" t="s">
        <v>1134</v>
      </c>
      <c r="F225" s="14" t="s">
        <v>1133</v>
      </c>
      <c r="G225" s="3" t="s">
        <v>1089</v>
      </c>
      <c r="H225" s="4" t="s">
        <v>1090</v>
      </c>
      <c r="I225" s="22">
        <v>22000000</v>
      </c>
      <c r="J225" s="26">
        <v>0</v>
      </c>
      <c r="K225" s="26">
        <v>0</v>
      </c>
      <c r="L225" s="26">
        <v>22000000</v>
      </c>
      <c r="M225" s="26"/>
      <c r="N225" s="26"/>
      <c r="O225" s="26"/>
      <c r="P225" s="26"/>
      <c r="Q225" s="26">
        <f t="shared" ref="Q225" si="34">SUM(L225:P225)</f>
        <v>22000000</v>
      </c>
      <c r="R225" s="12">
        <v>44134</v>
      </c>
      <c r="S225" s="12">
        <v>44196</v>
      </c>
      <c r="T225" s="9" t="s">
        <v>1091</v>
      </c>
      <c r="U225" s="8" t="s">
        <v>97</v>
      </c>
    </row>
  </sheetData>
  <autoFilter ref="A2:U225"/>
  <mergeCells count="11">
    <mergeCell ref="I1:Q1"/>
    <mergeCell ref="U1:U2"/>
    <mergeCell ref="R1:S1"/>
    <mergeCell ref="A1:A2"/>
    <mergeCell ref="G1:G2"/>
    <mergeCell ref="H1:H2"/>
    <mergeCell ref="B1:B2"/>
    <mergeCell ref="D1:D2"/>
    <mergeCell ref="E1:E2"/>
    <mergeCell ref="F1:F2"/>
    <mergeCell ref="C1:C2"/>
  </mergeCells>
  <hyperlinks>
    <hyperlink ref="F49" r:id="rId1"/>
    <hyperlink ref="F93" r:id="rId2"/>
    <hyperlink ref="F109" r:id="rId3"/>
    <hyperlink ref="F108" r:id="rId4"/>
    <hyperlink ref="F98" r:id="rId5"/>
    <hyperlink ref="F99" r:id="rId6"/>
    <hyperlink ref="F107" r:id="rId7"/>
    <hyperlink ref="F100" r:id="rId8"/>
    <hyperlink ref="F214" r:id="rId9"/>
    <hyperlink ref="F71" r:id="rId10"/>
    <hyperlink ref="F64" r:id="rId11"/>
  </hyperlinks>
  <pageMargins left="0.7" right="0.7" top="0.75" bottom="0.75" header="0.3" footer="0.3"/>
  <pageSetup orientation="portrait" verticalDpi="1200" r:id="rId12"/>
  <drawing r:id="rId13"/>
  <legacyDrawing r:id="rId14"/>
  <controls>
    <mc:AlternateContent xmlns:mc="http://schemas.openxmlformats.org/markup-compatibility/2006">
      <mc:Choice Requires="x14">
        <control shapeId="1142" r:id="rId15" name="Control 118">
          <controlPr defaultSize="0" r:id="rId16">
            <anchor moveWithCells="1">
              <from>
                <xdr:col>5</xdr:col>
                <xdr:colOff>400050</xdr:colOff>
                <xdr:row>215</xdr:row>
                <xdr:rowOff>0</xdr:rowOff>
              </from>
              <to>
                <xdr:col>5</xdr:col>
                <xdr:colOff>619125</xdr:colOff>
                <xdr:row>215</xdr:row>
                <xdr:rowOff>228600</xdr:rowOff>
              </to>
            </anchor>
          </controlPr>
        </control>
      </mc:Choice>
      <mc:Fallback>
        <control shapeId="1142" r:id="rId15"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2020-11-09T18:57:48Z</dcterms:modified>
</cp:coreProperties>
</file>