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EJECUCION Y LIQUIDACION\VIGENCIA 2020\"/>
    </mc:Choice>
  </mc:AlternateContent>
  <bookViews>
    <workbookView xWindow="-120" yWindow="-120" windowWidth="20730" windowHeight="11160"/>
  </bookViews>
  <sheets>
    <sheet name="Hoja1" sheetId="1" r:id="rId1"/>
  </sheets>
  <definedNames>
    <definedName name="_xlnm._FilterDatabase" localSheetId="0" hidden="1">Hoja1!$A$2:$U$186</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Q184" i="1" l="1"/>
  <c r="Q186" i="1"/>
  <c r="Q179" i="1" l="1"/>
  <c r="Q175" i="1" l="1"/>
  <c r="Q185" i="1"/>
  <c r="Q181" i="1" l="1"/>
  <c r="L45" i="1" l="1"/>
  <c r="L128" i="1"/>
  <c r="L112" i="1"/>
  <c r="L106" i="1"/>
  <c r="L11" i="1" l="1"/>
  <c r="L73" i="1"/>
  <c r="L13" i="1"/>
  <c r="L20" i="1"/>
  <c r="Q182" i="1" l="1"/>
  <c r="Q183" i="1"/>
  <c r="Q177" i="1"/>
  <c r="Q180" i="1" l="1"/>
  <c r="Q141" i="1" l="1"/>
  <c r="Q178" i="1" l="1"/>
  <c r="Q163" i="1" l="1"/>
  <c r="Q162" i="1"/>
  <c r="Q167" i="1"/>
  <c r="Q174" i="1" l="1"/>
  <c r="Q121" i="1" l="1"/>
  <c r="Q176" i="1" l="1"/>
  <c r="Q172" i="1" l="1"/>
  <c r="Q171" i="1"/>
  <c r="Q173" i="1" l="1"/>
  <c r="Q170" i="1"/>
  <c r="Q165" i="1" l="1"/>
  <c r="Q160" i="1" l="1"/>
  <c r="Q164" i="1" l="1"/>
  <c r="Q166" i="1" l="1"/>
  <c r="Q169" i="1"/>
  <c r="Q161" i="1" l="1"/>
  <c r="Q168" i="1"/>
  <c r="L70" i="1" l="1"/>
  <c r="Q157" i="1" l="1"/>
  <c r="Q159" i="1"/>
  <c r="Q153" i="1" l="1"/>
  <c r="Q142" i="1" l="1"/>
  <c r="Q155" i="1" l="1"/>
  <c r="Q150" i="1"/>
  <c r="Q149" i="1"/>
  <c r="Q151" i="1"/>
  <c r="Q148" i="1"/>
  <c r="Q154" i="1" l="1"/>
  <c r="Q158" i="1" l="1"/>
  <c r="Q156" i="1" l="1"/>
  <c r="Q144" i="1" l="1"/>
  <c r="Q147" i="1"/>
  <c r="Q140" i="1" l="1"/>
  <c r="Q152" i="1" l="1"/>
  <c r="Q143" i="1" l="1"/>
  <c r="Q146" i="1" l="1"/>
  <c r="Q139" i="1"/>
  <c r="Q133" i="1" l="1"/>
  <c r="Q137" i="1" l="1"/>
  <c r="Q135" i="1"/>
  <c r="Q132" i="1" l="1"/>
  <c r="Q134" i="1"/>
  <c r="Q138" i="1"/>
  <c r="Q136" i="1" l="1"/>
  <c r="Q145" i="1" l="1"/>
  <c r="Q106" i="1" l="1"/>
  <c r="Q131" i="1" l="1"/>
  <c r="Q130" i="1" l="1"/>
  <c r="Q129" i="1"/>
  <c r="Q128" i="1"/>
  <c r="Q127" i="1"/>
  <c r="Q126" i="1" l="1"/>
  <c r="Q125" i="1" l="1"/>
  <c r="Q124" i="1" l="1"/>
  <c r="Q123" i="1" l="1"/>
  <c r="Q122" i="1"/>
  <c r="Q116" i="1" l="1"/>
  <c r="Q120" i="1" l="1"/>
  <c r="Q118" i="1" l="1"/>
  <c r="Q117" i="1" l="1"/>
  <c r="Q115" i="1"/>
  <c r="Q119" i="1"/>
  <c r="Q114" i="1"/>
  <c r="Q100" i="1" l="1"/>
  <c r="Q112" i="1"/>
  <c r="Q113" i="1"/>
  <c r="Q107" i="1" l="1"/>
  <c r="Q110" i="1" l="1"/>
  <c r="Q99" i="1"/>
  <c r="Q98" i="1"/>
  <c r="Q111" i="1" l="1"/>
  <c r="Q108" i="1"/>
  <c r="Q109" i="1"/>
  <c r="Q93" i="1" l="1"/>
  <c r="Q105" i="1" l="1"/>
  <c r="Q60" i="1" l="1"/>
  <c r="Q104" i="1"/>
  <c r="Q95" i="1" l="1"/>
  <c r="Q94" i="1" l="1"/>
  <c r="Q97" i="1"/>
  <c r="Q83" i="1"/>
  <c r="Q88" i="1"/>
  <c r="Q76" i="1" l="1"/>
  <c r="Q103" i="1" l="1"/>
  <c r="Q102" i="1" l="1"/>
  <c r="Q92" i="1" l="1"/>
  <c r="Q71" i="1" l="1"/>
  <c r="Q85" i="1" l="1"/>
  <c r="Q87" i="1" l="1"/>
  <c r="Q89" i="1"/>
  <c r="Q96" i="1" l="1"/>
  <c r="Q101" i="1" l="1"/>
  <c r="Q90" i="1" l="1"/>
  <c r="Q91" i="1"/>
  <c r="Q86" i="1"/>
  <c r="Q84" i="1" l="1"/>
  <c r="Q81" i="1"/>
  <c r="Q82" i="1"/>
  <c r="Q80" i="1" l="1"/>
  <c r="Q78" i="1"/>
  <c r="Q70" i="1" l="1"/>
  <c r="Q69" i="1"/>
  <c r="Q54" i="1"/>
  <c r="Q56" i="1"/>
  <c r="Q53" i="1"/>
  <c r="Q52" i="1"/>
  <c r="Q55" i="1"/>
  <c r="Q51" i="1"/>
  <c r="Q64" i="1" l="1"/>
  <c r="Q65" i="1"/>
  <c r="Q74" i="1" l="1"/>
  <c r="Q73" i="1"/>
  <c r="Q45" i="1"/>
  <c r="Q77" i="1" l="1"/>
  <c r="Q75" i="1"/>
  <c r="Q63" i="1"/>
  <c r="Q66" i="1"/>
  <c r="Q79" i="1"/>
  <c r="Q72" i="1" l="1"/>
  <c r="Q68" i="1" l="1"/>
  <c r="Q67" i="1"/>
  <c r="Q62" i="1" l="1"/>
  <c r="Q61" i="1" l="1"/>
  <c r="Q59" i="1"/>
  <c r="Q48" i="1"/>
  <c r="Q47" i="1"/>
  <c r="Q44" i="1"/>
  <c r="Q58" i="1"/>
  <c r="Q50" i="1" l="1"/>
  <c r="Q57" i="1" l="1"/>
  <c r="Q49" i="1"/>
  <c r="Q46" i="1"/>
  <c r="Q43" i="1" l="1"/>
  <c r="Q42" i="1"/>
  <c r="Q38" i="1"/>
  <c r="Q39" i="1"/>
  <c r="Q37" i="1"/>
  <c r="Q34" i="1" l="1"/>
  <c r="Q32" i="1"/>
  <c r="Q30" i="1"/>
  <c r="Q29" i="1"/>
  <c r="Q28" i="1"/>
  <c r="Q26" i="1" l="1"/>
  <c r="Q41" i="1" l="1"/>
  <c r="Q40" i="1"/>
  <c r="Q25" i="1" l="1"/>
  <c r="Q24" i="1" l="1"/>
  <c r="Q31" i="1" l="1"/>
  <c r="Q33" i="1" l="1"/>
  <c r="Q36" i="1" l="1"/>
  <c r="Q35" i="1" l="1"/>
  <c r="Q27" i="1" l="1"/>
  <c r="Q17" i="1" l="1"/>
  <c r="Q23" i="1" l="1"/>
  <c r="Q18" i="1" l="1"/>
  <c r="Q20" i="1" l="1"/>
  <c r="Q21" i="1"/>
  <c r="Q22" i="1" l="1"/>
  <c r="Q19" i="1" l="1"/>
  <c r="Q16" i="1" l="1"/>
  <c r="Q15" i="1" l="1"/>
  <c r="Q4" i="1" l="1"/>
  <c r="Q5" i="1"/>
  <c r="Q6" i="1"/>
  <c r="Q7" i="1"/>
  <c r="Q8" i="1"/>
  <c r="Q9" i="1"/>
  <c r="Q10" i="1"/>
  <c r="Q11" i="1"/>
  <c r="Q12" i="1"/>
  <c r="Q13" i="1"/>
  <c r="Q14" i="1"/>
  <c r="Q3" i="1"/>
</calcChain>
</file>

<file path=xl/sharedStrings.xml><?xml version="1.0" encoding="utf-8"?>
<sst xmlns="http://schemas.openxmlformats.org/spreadsheetml/2006/main" count="1861" uniqueCount="942">
  <si>
    <t>OBJETO</t>
  </si>
  <si>
    <t>VALOR  TOTAL DEL CONTRATO</t>
  </si>
  <si>
    <t>PLAZO DE EJECUCION</t>
  </si>
  <si>
    <t>SUPERVISOR</t>
  </si>
  <si>
    <t>TIPO DE CONTRATO</t>
  </si>
  <si>
    <t>VALOR INICIAL</t>
  </si>
  <si>
    <t>VALOR VIGENCIA 2020</t>
  </si>
  <si>
    <t>VALOR VIGENCIA 2021</t>
  </si>
  <si>
    <t>VALOR VIGENCIA 2022</t>
  </si>
  <si>
    <t>VALOR TOTAL</t>
  </si>
  <si>
    <t>FECHA DE FIRMA  CONTRATO INICIAL</t>
  </si>
  <si>
    <t>N° CONTRATO</t>
  </si>
  <si>
    <t>VALOR VIGENCIA 2023</t>
  </si>
  <si>
    <t xml:space="preserve">CONTRATISTA </t>
  </si>
  <si>
    <t>URL</t>
  </si>
  <si>
    <t xml:space="preserve">IDENTIFICACION DEL PROCESO EN SECOP II </t>
  </si>
  <si>
    <t>SUBDIRECCION A LA QUE PERTENECE</t>
  </si>
  <si>
    <t xml:space="preserve">PLAZO DE EJECUCION
</t>
  </si>
  <si>
    <t>VALOR VIGENCIA 2024</t>
  </si>
  <si>
    <t>N° PROCESO</t>
  </si>
  <si>
    <t>005-2020</t>
  </si>
  <si>
    <t>05-2020</t>
  </si>
  <si>
    <t>PRESTACION DE SERVICIOS PROFESIONALES</t>
  </si>
  <si>
    <t>SANDY BIBIANA SALAMANCA GARCIA</t>
  </si>
  <si>
    <t>PRESTACION DE SERVICIOS PROFESIONALES COMO MEDICO ESPECIALISTA EN MEDICINA  DEL TRABAJO O SALUD OCUPACIONAL</t>
  </si>
  <si>
    <t xml:space="preserve">DIANA MARCELA RODRIGUEZ </t>
  </si>
  <si>
    <t>SUBDIRECCION ADMINISTRATIVA</t>
  </si>
  <si>
    <t>CD-005-2020-HOMIL</t>
  </si>
  <si>
    <t>006-2020</t>
  </si>
  <si>
    <t>06-2020</t>
  </si>
  <si>
    <t>ADRIANA REY VELASCO</t>
  </si>
  <si>
    <t>PRESTACION DE SERVICIOS PROFESIONALES ESPECIALIZADOS CON MAESTRIA EN ECONOMIA DE LA SALUD, PARA LA OFICINA ASESORA DE PLANEACION, SUBDIRECCION MEDICA Y SUBDIRECCION DE SERVICIOS AMBULATORIOS Y DE APOYO DIAGNOSTICO TERAPEUTICO DEL HOSPITAL MILITAR CENTRAL</t>
  </si>
  <si>
    <t>MARY RUTH FONSECA</t>
  </si>
  <si>
    <t>DIRECCION</t>
  </si>
  <si>
    <r>
      <t>CD-006-2020-HOMIL</t>
    </r>
    <r>
      <rPr>
        <sz val="9"/>
        <color theme="1"/>
        <rFont val="Arial"/>
        <family val="2"/>
      </rPr>
      <t xml:space="preserve"> </t>
    </r>
  </si>
  <si>
    <t>004-2020</t>
  </si>
  <si>
    <t>04-2020</t>
  </si>
  <si>
    <t>GABRIEL ARTURO FIGUEROA GUEVARA</t>
  </si>
  <si>
    <t>PRESTACION DE SERVICIOS PROFESIONALES  Y DE APOYO A LA GESTION DE UN (01) ABOGADA ESPECIALISTA PARA EL AREA DE GESTION CONTRATOS DEL HOSPITAL MILITAR CENTRAL</t>
  </si>
  <si>
    <t>CD-004-2020-HOMIL</t>
  </si>
  <si>
    <t>001-2020</t>
  </si>
  <si>
    <t>01-2020</t>
  </si>
  <si>
    <t>ANA MARIA CASTAÑEDA CARDOZO</t>
  </si>
  <si>
    <t>CD-001-2020-HOMIL</t>
  </si>
  <si>
    <t>002-2020</t>
  </si>
  <si>
    <t>03-2020</t>
  </si>
  <si>
    <t>MARINA NATHALY ROSALES PAREDES</t>
  </si>
  <si>
    <t>003-2020</t>
  </si>
  <si>
    <t>02-2020</t>
  </si>
  <si>
    <t>MARIA PAULA GOMEZ PINTO</t>
  </si>
  <si>
    <t>009-2020</t>
  </si>
  <si>
    <t>SUMINISTRO</t>
  </si>
  <si>
    <t>ARROW MEDICAL S.A.S</t>
  </si>
  <si>
    <t>MC-001-2020-HOMIL</t>
  </si>
  <si>
    <t>SUMINISTRO DE INSUMOS MEDICO-QUIRURGICOS (OXIGENADORES, HEMOCONCENTRADORES, CONECTORES, E INTERCAMBIADOR DE CALOR) PARA EL SERVICIO DE CARDIOVASCULAR DEL HOSPITAL MILITAR CENTRAL</t>
  </si>
  <si>
    <t>DOUGLAS ALDEMAR CACERES</t>
  </si>
  <si>
    <t>SUBDIRECCION MEDICA</t>
  </si>
  <si>
    <t>008-2020</t>
  </si>
  <si>
    <t>KAIKA S.A.S</t>
  </si>
  <si>
    <t>SUMINISTRO DE INSUMOS MEDICO-QUIRURGICOS (FORMALDEHIDO) REQUERIDO PARA EL FUNCIONAMIENTO DE LA CENTRAL DE ESTERILIZACION DEL HOSPITAL MILITAR CENTRAL</t>
  </si>
  <si>
    <r>
      <t>MC-002-2020-HOMIL</t>
    </r>
    <r>
      <rPr>
        <sz val="9"/>
        <color theme="1"/>
        <rFont val="Arial"/>
        <family val="2"/>
      </rPr>
      <t xml:space="preserve"> </t>
    </r>
  </si>
  <si>
    <t>MARTHA LIGIA CASTAÑO</t>
  </si>
  <si>
    <t>MODALIDAD DE SELECCIÓN</t>
  </si>
  <si>
    <t>MIGUEL ANGEL OBANDO CASTILLO</t>
  </si>
  <si>
    <t>010-2020</t>
  </si>
  <si>
    <t>ADQUISICION</t>
  </si>
  <si>
    <t>GESCOM LTDA</t>
  </si>
  <si>
    <t>ADQUISICION DE INSUMOS PARA EL CAJERO AUTOMATICO Y LA CAJA MANUAL DE TALANQUERAS DE INGRESO DEL PARQUEADERO PUBLICO DEL HOSPITAL MILITAR CENTRAL</t>
  </si>
  <si>
    <t>JOHN EDWIN VEGA SANTOS</t>
  </si>
  <si>
    <r>
      <t>MC-004-2020-HOMIL</t>
    </r>
    <r>
      <rPr>
        <sz val="9"/>
        <color theme="1"/>
        <rFont val="Arial"/>
        <family val="2"/>
      </rPr>
      <t xml:space="preserve"> </t>
    </r>
  </si>
  <si>
    <t>011-2020</t>
  </si>
  <si>
    <t>WORLD MEDICAL S.A.S</t>
  </si>
  <si>
    <t>SUMINISTRO DE INSUMOS MEDICO-QUIRURGICOS, PARA LOS SERVICIOS DE HEMODINAMIA, RADIOLOGIA INTERVENCIONISTA, NEUROCIRUGIA INTERVENCIONISTA, VASCULAR Y ANGIOGRAFIA DEL HOSPITAL MILITAR CENTRAL</t>
  </si>
  <si>
    <t>MC-006-2020</t>
  </si>
  <si>
    <t>RUBEN DARIO DUQUE</t>
  </si>
  <si>
    <t>007-2020</t>
  </si>
  <si>
    <t>07-2020</t>
  </si>
  <si>
    <t>PEDRO HEMEL HERRERA MENDEZ</t>
  </si>
  <si>
    <t>PRESTACION DE SERVICIOS PROFESIONALES DE UN ABOGADO EXTERNO CON EXPERIENCIA EN MATERIA DE RESPONSABILIDAD EN FALLA MEDICA, PARA LA OFICINA ASESORA JURIDICA DEL HOSPITAL MILITAR CENTRAL</t>
  </si>
  <si>
    <t>CD-007-2020-HOMIL</t>
  </si>
  <si>
    <t>MIGUEL ANGEL TOVAR HERRERA</t>
  </si>
  <si>
    <t>https://community.secop.gov.co/Public/Tendering/OpportunityDetail/Index?noticeUID=CO1.NTC.1032772&amp;isFromPublicArea=True&amp;isModal=true&amp;asPopupView=true</t>
  </si>
  <si>
    <t>https://community.secop.gov.co/Public/Tendering/OpportunityDetail/Index?noticeUID=CO1.NTC.1047168&amp;isFromPublicArea=True&amp;isModal=true&amp;asPopupView=true</t>
  </si>
  <si>
    <t>https://community.secop.gov.co/Public/Tendering/OpportunityDetail/Index?noticeUID=CO1.NTC.1047167&amp;isFromPublicArea=True&amp;isModal=true&amp;asPopupView=true</t>
  </si>
  <si>
    <t>https://community.secop.gov.co/Public/Tendering/OpportunityDetail/Index?noticeUID=CO1.NTC.1053261&amp;isFromPublicArea=True&amp;isModal=true&amp;asPopupView=true</t>
  </si>
  <si>
    <t>https://community.secop.gov.co/Public/Tendering/OpportunityDetail/Index?noticeUID=CO1.NTC.1070144&amp;isFromPublicArea=True&amp;isModal=true&amp;asPopupView=true</t>
  </si>
  <si>
    <t>https://community.secop.gov.co/Public/Tendering/OpportunityDetail/Index?noticeUID=CO1.NTC.1058174&amp;isFromPublicArea=True&amp;isModal=true&amp;asPopupView=true</t>
  </si>
  <si>
    <t>https://community.secop.gov.co/Public/Tendering/OpportunityDetail/Index?noticeUID=CO1.NTC.1058175&amp;isFromPublicArea=True&amp;isModal=true&amp;asPopupView=true</t>
  </si>
  <si>
    <t>https://community.secop.gov.co/Public/Tendering/OpportunityDetail/Index?noticeUID=CO1.NTC.1059258&amp;isFromPublicArea=True&amp;isModal=true&amp;asPopupView=true</t>
  </si>
  <si>
    <t>https://community.secop.gov.co/Public/Tendering/OpportunityDetail/Index?noticeUID=CO1.NTC.1062277&amp;isFromPublicArea=True&amp;isModal=true&amp;asPopupView=true</t>
  </si>
  <si>
    <t>012-2020</t>
  </si>
  <si>
    <t>CARLOS ALBERTO GARCIA LINARES</t>
  </si>
  <si>
    <t>PRESTACION DE SERVICIOS PROFESIONALES DE UN MEDICO FORMADO COMO ESPECIALISTA EN ENDOCRINOLOGIA</t>
  </si>
  <si>
    <t>EDUARDO ENRIQUE MEDINA DIAZ</t>
  </si>
  <si>
    <t>CD-012-2020-HOMIL</t>
  </si>
  <si>
    <t>https://community.secop.gov.co/Public/Tendering/OpportunityDetail/Index?noticeUID=CO1.NTC.1090062&amp;isFromPublicArea=True&amp;isModal=true&amp;asPopupView=true</t>
  </si>
  <si>
    <t>SUBDIRECCION DE APOYO</t>
  </si>
  <si>
    <t>013-2020</t>
  </si>
  <si>
    <t>PRESTACION DE SERVICIOS DE MENSAJERIA</t>
  </si>
  <si>
    <t>EXPRESSERVICES LTDA</t>
  </si>
  <si>
    <t xml:space="preserve">PRESTACION DE SERVICIOS DE MENSAJERIA DE CORREO CERTIFICADO  A NIVEL LOCAL PERIFERICO, NACIONAL, TRAYECTO ESPECIAL E INTERNACIONAL PARA EL HOSPITAL MILITAR CENTRAL </t>
  </si>
  <si>
    <t>SERGIO ALONSO CRUZ</t>
  </si>
  <si>
    <t>MC-003-2020-HOMIL</t>
  </si>
  <si>
    <t>https://community.secop.gov.co/Public/Tendering/OpportunityDetail/Index?noticeUID=CO1.NTC.1062820&amp;isFromPublicArea=True&amp;isModal=true&amp;asPopupView=true</t>
  </si>
  <si>
    <t>014-2020</t>
  </si>
  <si>
    <t>CD-009-2020-HOMIL</t>
  </si>
  <si>
    <t>ESCUDERO GIRALDO &amp; ABOGADOS S.A.S</t>
  </si>
  <si>
    <t>PRESTACION DE SERVICIOS PROFESIONALES PARA LA DEFENSA JURIDICA EN DERECHO LABORAL Y ADMINISTRATIVO DEL HOSPITAL MILITAR CENTRAL</t>
  </si>
  <si>
    <t>017-2020</t>
  </si>
  <si>
    <t xml:space="preserve">PRESTACION DE SERVICIOS </t>
  </si>
  <si>
    <t>PENSEMOS S.A</t>
  </si>
  <si>
    <t>RENOVACION, ACTUALIZACION Y SOPORTE TECNICO DE SOFTWARE SUITE VISION EMPRESARIAL DEL HOSPITAL MILITAR CENTRAL</t>
  </si>
  <si>
    <t>CD-010-2020-HOMIL</t>
  </si>
  <si>
    <t>CLAUDIA ROCIO RAMIREZ QUESADA</t>
  </si>
  <si>
    <t>https://community.secop.gov.co/Public/Tendering/OpportunityDetail/Index?noticeUID=CO1.NTC.1101649&amp;isFromPublicArea=True&amp;isModal=true&amp;asPopupView=true</t>
  </si>
  <si>
    <t>https://community.secop.gov.co/Public/Tendering/OpportunityDetail/Index?noticeUID=CO1.NTC.1099857&amp;isFromPublicArea=True&amp;isModal=true&amp;asPopupView=true</t>
  </si>
  <si>
    <t>020-2020</t>
  </si>
  <si>
    <t>016-2020</t>
  </si>
  <si>
    <t>PANAMERICAN INSTRUMENTS LTDA</t>
  </si>
  <si>
    <t>SUMINSTRO DE ELEMENTOS, INSUMOS Y DISPOSITIVOS MEDICOS PARA LOS PROCEDIMIENTOS QUIRURGICOS DEL SERVICIO DE OFTALMOLOGIA DEL HOSPITAL MILITAR CENTRAL</t>
  </si>
  <si>
    <t>LUIS ALBERTO RUIZ ROBLES</t>
  </si>
  <si>
    <t>019-2020</t>
  </si>
  <si>
    <t>PRESTACION DE SERVICIOS</t>
  </si>
  <si>
    <t>COLCAN</t>
  </si>
  <si>
    <t>PRESTACION DE SERVICIOS PARA REALIZAR PROCEDIMIENTOS DE PRUEBAS CONFIRMATORIAS DE LOS DONANTES DE SANGRE ATENDIDOS EN EL HOSPITAL MILITAR CENTRAL</t>
  </si>
  <si>
    <t>PAULA CORDON PAZMIÑO</t>
  </si>
  <si>
    <t>018-2020</t>
  </si>
  <si>
    <t>BIOMOLECULAR DIAGNOSTICA LTDA</t>
  </si>
  <si>
    <t>PRESTACION DE SERVICIOS DE EXAMENENS DE MICROSCOPIA ELECTRONICA EN BIOPSIAS PARA LA ATENCION DE LOS USUARIOS DEL HOSPITAL MILITAR CENTRAL</t>
  </si>
  <si>
    <t>YADIRA ASTRID VASQUEZ</t>
  </si>
  <si>
    <t>BIO-INSTRUMENTS S.A.S</t>
  </si>
  <si>
    <t>SUMINISTRO DE INSUMOS PARA EL FUNCIONAMIENTO DEL EQUIPO AUTMATIZADO DE MARCADORES DE CASSETTES HISTOLOGICOS</t>
  </si>
  <si>
    <t>https://community.secop.gov.co/Public/Tendering/OpportunityDetail/Index?noticeUID=CO1.NTC.1096502&amp;isFromPublicArea=True&amp;isModal=true&amp;asPopupView=true</t>
  </si>
  <si>
    <t>MC-011-2020-HOMIL</t>
  </si>
  <si>
    <t>MC-010-2020- HOMIL</t>
  </si>
  <si>
    <t>https://community.secop.gov.co/Public/Tendering/OpportunityDetail/Index?noticeUID=CO1.NTC.1103873&amp;isFromPublicArea=True&amp;isModal=true&amp;asPopupView=true</t>
  </si>
  <si>
    <t>MC-016-2020-HOMIL</t>
  </si>
  <si>
    <t>https://community.secop.gov.co/Public/Tendering/OpportunityDetail/Index?noticeUID=CO1.NTC.1122899&amp;isFromPublicArea=True&amp;isModal=true&amp;asPopupView=true</t>
  </si>
  <si>
    <t>MC-008-2020-HOMIL</t>
  </si>
  <si>
    <t>https://community.secop.gov.co/Public/Tendering/OpportunityDetail/Index?noticeUID=CO1.NTC.1092398&amp;isFromPublicArea=True&amp;isModal=true&amp;asPopupView=true</t>
  </si>
  <si>
    <t>021-2020</t>
  </si>
  <si>
    <t xml:space="preserve">MANTENIMIENTO </t>
  </si>
  <si>
    <t>PROYINS S.A.S</t>
  </si>
  <si>
    <t>MANTENIMIENTO, PREVENTIVO, CORRECTIVO GENERAL CON SUMINISTRO DE REPUESTOS NO REMANUFACTURADOS Y DEMAS REPARACIONES QUE SE PRESENTEN Y SEAN NECESARIAS PARA LA OPTIMA PRESTACION  DE LOS SERVICIOS DE LA ENTIDAD HOSPITALARIA DEL SISTEMA DE CORREO NEUMATICO MARCA SWISSLOG MODELO: TRANSPONET TIPO: 2 VIAS DEL HOSPITAL MILITAR CENTRAL</t>
  </si>
  <si>
    <t>CARLOS JAVIER VEGA TABOADA</t>
  </si>
  <si>
    <t>015-2020</t>
  </si>
  <si>
    <t>SYAC S.A</t>
  </si>
  <si>
    <t>ACTUALIZACION Y SOPORTE PARA EL SISTEMA DE INFORMACION DINAMICA GENERAL HOSPITALARIA NET WEBSERVICES PARA ORACLE 12 C RELEASE 2</t>
  </si>
  <si>
    <t>FELIX ANTONIO PALACIOS</t>
  </si>
  <si>
    <t>CD-008-2020-HOMIL</t>
  </si>
  <si>
    <t>https://community.secop.gov.co/Public/Tendering/OpportunityDetail/Index?noticeUID=CO1.NTC.1086434&amp;isFromPublicArea=True&amp;isModal=true&amp;asPopupView=true</t>
  </si>
  <si>
    <t>MC-007-2020-HOMIL</t>
  </si>
  <si>
    <t>https://community.secop.gov.co/Public/Tendering/OpportunityDetail/Index?noticeUID=CO1.NTC.1120182&amp;isFromPublicArea=True&amp;isModal=true&amp;asPopupView=true</t>
  </si>
  <si>
    <t>025-2020</t>
  </si>
  <si>
    <t>CONINCAG S.A.S</t>
  </si>
  <si>
    <t>SUMINISTRO DE ELEMENTOS PARA GUARDA CAMILLAS</t>
  </si>
  <si>
    <t>JILBER PEÑA SARAY</t>
  </si>
  <si>
    <t>MC-009-2020-HOMIL</t>
  </si>
  <si>
    <t>https://community.secop.gov.co/Public/Tendering/OpportunityDetail/Index?noticeUID=CO1.NTC.1122922&amp;isFromPublicArea=True&amp;isModal=true&amp;asPopupView=true</t>
  </si>
  <si>
    <t>033-2020</t>
  </si>
  <si>
    <t>INSTRUMENTACION TECNICA</t>
  </si>
  <si>
    <t>MANTENIMIENTO PREVENTIVO  Y CORECTIVO INCLUYENDO REPUESTOS  NUEVOS (NO REMANUFACTURADOS) AL EQUIPO MOTOGENERADOR (´LANTA ELECTRICA) UBICADO EN EL EDIFICIO DE IMÁGENES DIAGNOSTICAS DEL HOSPITAL MILITAR CENTRAL</t>
  </si>
  <si>
    <t>JAVIER ENRIQUE VEGA TABOADA</t>
  </si>
  <si>
    <t>MC-020-2020-HOMIL</t>
  </si>
  <si>
    <t>https://community.secop.gov.co/Public/Tendering/OpportunityDetail/Index?noticeUID=CO1.NTC.1145363&amp;isFromPublicArea=True&amp;isModal=true&amp;asPopupView=true</t>
  </si>
  <si>
    <t>034-2020</t>
  </si>
  <si>
    <t>IMCOLMEDICA</t>
  </si>
  <si>
    <t>SUMINSTRO DE PROTECTORES AUDITIVOS DESECHABLES, ELECTRODOS PARA RESONANCIA MAGNETICA, GEL DE ELECTROCONDUCCION, PAPEL PARA ECOGRAFIA DE ALTA DENSIDAD Y FIJADOR CITOLOGICO EN SPRAY PARA EL SERVICIO DE IMÁGENES DIAGNOSTICAS DEL HOSPITAL MILITAR CENTRAL: LOTE 3 ELECTRODO PARA RESONANCIA MAGNETICA</t>
  </si>
  <si>
    <t>GERMAN PARDO PARDO</t>
  </si>
  <si>
    <t>031-2020</t>
  </si>
  <si>
    <t>SELECCIÓN ABREVIADA DE MENOR CUANTIA</t>
  </si>
  <si>
    <t>CHAHER S.A.S</t>
  </si>
  <si>
    <t>MANTENIMIENTO PREVENTIVO Y CORRECTIVO INCLUYENDO REPUESTOS NUEBVOS NO REMANUFACTURADOS PARA LOS CILINDROS DE OXIGENO TIPO H, D, E, M PARA EL SUMINISTRO DE OXIGENOS DE LAS INSTALACIONES DEL HOSPITAL MILITAR CENTRAL</t>
  </si>
  <si>
    <t>029-2019</t>
  </si>
  <si>
    <t>027-2020</t>
  </si>
  <si>
    <t>LABORATORIOS ALCON DE COLOMBIA</t>
  </si>
  <si>
    <t>ADQUISICION DE LENTES INTRAOCULARES PLEGABLES PARA EL SERVICIO DE OFTALMOLOGIA DEL HOSPITAL MILITAR CENTRAL</t>
  </si>
  <si>
    <t>022-2020</t>
  </si>
  <si>
    <t>RP MEDICAS S.A</t>
  </si>
  <si>
    <t>SUMINISTRO DE INSUMOS MEDICO QUIRURGICOS PARA EL HOSPITAL MILITAR CENTRAL</t>
  </si>
  <si>
    <t xml:space="preserve">HANS GARCIA ARAQUE - DOUGLAS ALDEMAR CACERES </t>
  </si>
  <si>
    <t>023-2020</t>
  </si>
  <si>
    <t>MC-013-2020-HOMIL</t>
  </si>
  <si>
    <t>https://community.secop.gov.co/Public/Tendering/OpportunityDetail/Index?noticeUID=CO1.NTC.1118915&amp;isFromPublicArea=True&amp;isModal=true&amp;asPopupView=true</t>
  </si>
  <si>
    <t>MC-027-2020-HOMIL</t>
  </si>
  <si>
    <t>https://community.secop.gov.co/Public/Tendering/OpportunityDetail/Index?noticeUID=CO1.NTC.1151248&amp;isFromPublicArea=True&amp;isModal=true&amp;asPopupView=true</t>
  </si>
  <si>
    <t>SA-001-2020-HOMIL</t>
  </si>
  <si>
    <t>https://community.secop.gov.co/Public/Tendering/OpportunityDetail/Index?noticeUID=CO1.NTC.1095737&amp;isFromPublicArea=True&amp;isModal=true&amp;asPopupView=true</t>
  </si>
  <si>
    <t>MC-019-2020-HOMIL</t>
  </si>
  <si>
    <t>https://community.secop.gov.co/Public/Tendering/OpportunityDetail/Index?noticeUID=CO1.NTC.1149129&amp;isFromPublicArea=True&amp;isModal=true&amp;asPopupView=true</t>
  </si>
  <si>
    <t>038-2020</t>
  </si>
  <si>
    <t>COMPRAVENTA</t>
  </si>
  <si>
    <t>JF COMERCIO UNIVERSAL S.A.S</t>
  </si>
  <si>
    <t>ADQUISICION DE TAPABOCAS RESPIRADOR N95  CONTRA RIESGO BIOLOGICO PARA EL HOSPITAL MILITAR CENTRAL  SEGÚN URGENCIA MANIFIESTA DECRETADA SEGÚN RESOLUCION N° 178-2020</t>
  </si>
  <si>
    <t>039-2020</t>
  </si>
  <si>
    <t>024-2020</t>
  </si>
  <si>
    <t>W LORENZ S.A.S</t>
  </si>
  <si>
    <t>LUIS EDUARDO BERMUDEZ</t>
  </si>
  <si>
    <t>026-2020</t>
  </si>
  <si>
    <t>INSTRUMENTACION TECNICA LTDA</t>
  </si>
  <si>
    <t>MANTENIMIENTO PREVENTIVO Y LOS CORRECTIVOS QUE SEAN NECESARIOS INCLUIDO REPUESTOS ORIGINALES NUEVOS NO REMANUFACTURADOS PARA LAS CABINAS DE FLUJO LAMINAR DE MARCA NUAIRE Y C4 RESPECTIVAMENTE</t>
  </si>
  <si>
    <t>ALL TECHNOLOGICAL SERVICE S.A.S</t>
  </si>
  <si>
    <t>MANTENIMIENTO PREVENTIVO Y CORRECTIVO INCLUYENDO REPUESTOS NUEVOS (NO REMANUFACTURADOS) AL EQUIPO MOTOGENERADOR (PLANTA ELECTRICA DE EMERGENCIA) ON CAPACIDAD DE  1000 KW MARCA CUMMINS UBICADO EN EL HOSPITAL MILITAR CENTRAL - BOGOTA</t>
  </si>
  <si>
    <t>028-2020</t>
  </si>
  <si>
    <t>SUMINISTRO DE PRODUCTOS QUIMICOS NECESARIOS PARA EL TRATAMIENTO Y MANTENIMIENTO ADECUADO  DE AGUA, DE LOS SISTEMAS DE PISCINA HIDROTERAPIA Y CALDERAS PARA LA OPTIMA  PRESTACION DE LOS SERVICIOS  DEL HOSPITAL MILITAR CENTRAL</t>
  </si>
  <si>
    <t>030-2020</t>
  </si>
  <si>
    <t>ABBOT LABORATORIES DE COLOMBIA S,A</t>
  </si>
  <si>
    <t>SUMINISTRO DE INSUMOS Y REACTIVOS POINT OF CARE  PARA EL HOSPITAL MILITAR CENTRAL</t>
  </si>
  <si>
    <t>CONRADO ANDRES JIMENES</t>
  </si>
  <si>
    <t>032-2020</t>
  </si>
  <si>
    <t>Y YO S.A.S</t>
  </si>
  <si>
    <t>ADQUISICION DE DIADEMAS Y SUS ACCESORIOS PARA EL SERVICIO EN EL CALL CENTER DEL HOSPITAL MILITAR CENTRAL</t>
  </si>
  <si>
    <t>MIRIAM LUCIA AVILA GUZMAN</t>
  </si>
  <si>
    <t>035-2020</t>
  </si>
  <si>
    <t>JOHNSON Y JOHNSON DE COLOMBIA S.A</t>
  </si>
  <si>
    <t>SUMINISTRO DE INSUMOS MEDICOQUIRURGICOS (SUTURAS SEDAS, SUTURAS CROMADOS, CERCLAJE UTERINO) REQUERIDOS PARA LA REALIZACION DEL PROGRAMA QUIRURGICO EN SALAS DE CIRUGIA DEL HOSPITAL MILITAR CENTRAL</t>
  </si>
  <si>
    <t>WILIAM SANCHEZ MALDONADO</t>
  </si>
  <si>
    <t>037-2020</t>
  </si>
  <si>
    <t>036-2020</t>
  </si>
  <si>
    <t>ARRENDAMIENTO</t>
  </si>
  <si>
    <t>TOP MEDICAL SYSTEM</t>
  </si>
  <si>
    <t>ARRENDAMIENTO DE UN EQUIPO DE RADIOLOGIA CONVENCIONAL QUE INCLUYA ADECUACION E INSTALACION, MANTENIMIENTO PREVENTIVO, CORRECTIVO Y SOPORTE TECNICO</t>
  </si>
  <si>
    <t>DAMIANA GREGORIA VERGEL</t>
  </si>
  <si>
    <t>ALKAMEDICA S.A.S</t>
  </si>
  <si>
    <t>NEILA ROBLES CARRILLO</t>
  </si>
  <si>
    <t>040-2020</t>
  </si>
  <si>
    <t>029-2020</t>
  </si>
  <si>
    <t>BECTON DICKINSON DE COLOMBIA</t>
  </si>
  <si>
    <t>SUMINISTRO DE ELEMENTOS DE CURACION DESTINADOS A LA ATENCION DE PACIENTES DEL HOSPITAL MILITAR CENTRAL (LOTE 4 CATETER DE ACCESO PERIFERICO DE LARGA DURACION, LOTE 6 JERINGAS HIPODERMICAS LIBRES DE LATEX Y LOTE 7 FIJADOR DE CATETER)</t>
  </si>
  <si>
    <t>NEILA ROBLES CARRILO</t>
  </si>
  <si>
    <t>041-2020</t>
  </si>
  <si>
    <t>MEQ TECNOLOGIA MEDICA S.A.S</t>
  </si>
  <si>
    <t>SUMINISTRO DE ELEMENTOS DE CURACION DESTINADOS A LA ATENCION DE PACIENTES DEL HOSPITAL MILITAR CENTRAL (LOTE 5 BRAZALETES PARA TOMA DE TENSION ARTERIAL)</t>
  </si>
  <si>
    <t>MC-021-2020-HOMIL</t>
  </si>
  <si>
    <t>https://community.secop.gov.co/Public/Tendering/OpportunityDetail/Index?noticeUID=CO1.NTC.1139595&amp;isFromPublicArea=True&amp;isModal=true&amp;asPopupView=true</t>
  </si>
  <si>
    <t>MC-014-2020-HOMIL</t>
  </si>
  <si>
    <t>MC-024-2020-HOMIL</t>
  </si>
  <si>
    <t>https://community.secop.gov.co/Public/Tendering/OpportunityDetail/Index?noticeUID=CO1.NTC.1122592&amp;isFromPublicArea=True&amp;isModal=true&amp;asPopupView=true</t>
  </si>
  <si>
    <t>https://community.secop.gov.co/Public/Tendering/OpportunityDetail/Index?noticeUID=CO1.NTC.1145612&amp;isFromPublicArea=True&amp;isModal=true&amp;asPopupView=true</t>
  </si>
  <si>
    <t>MC-022-2020-HOMIL</t>
  </si>
  <si>
    <t>https://community.secop.gov.co/Public/Tendering/OpportunityDetail/Index?noticeUID=CO1.NTC.1142946&amp;isFromPublicArea=True&amp;isModal=true&amp;asPopupView=true</t>
  </si>
  <si>
    <t>MC-023-2020-HOMIL</t>
  </si>
  <si>
    <t>https://community.secop.gov.co/Public/Tendering/OpportunityDetail/Index?noticeUID=CO1.NTC.1145368&amp;isFromPublicArea=True&amp;isModal=true&amp;asPopupView=true</t>
  </si>
  <si>
    <t>MC-026-2020-HOMIL</t>
  </si>
  <si>
    <t>https://community.secop.gov.co/Public/Tendering/OpportunityDetail/Index?noticeUID=CO1.NTC.1149703&amp;isFromPublicArea=True&amp;isModal=true&amp;asPopupView=true</t>
  </si>
  <si>
    <t>MC-035-2020-HOMIL</t>
  </si>
  <si>
    <t>ADQUISICION DE ESPUMA Y/O DETERGENTE DESINFECTANTE DE SUPERFICIES DEL HOSPITAL MILITAR CENTRAL</t>
  </si>
  <si>
    <t>https://community.secop.gov.co/Public/Tendering/OpportunityDetail/Index?noticeUID=CO1.NTC.1165504&amp;isFromPublicArea=True&amp;isModal=true&amp;asPopupView=true</t>
  </si>
  <si>
    <t>MC-036-2020-HOMIL</t>
  </si>
  <si>
    <t>https://community.secop.gov.co/Public/Tendering/OpportunityDetail/Index?noticeUID=CO1.NTC.1166824&amp;isFromPublicArea=True&amp;isModal=true&amp;asPopupView=true</t>
  </si>
  <si>
    <t>https://community.secop.gov.co/Public/Tendering/OpportunityDetail/Index?noticeUID=CO1.NTC.1160150&amp;isFromPublicArea=True&amp;isModal=true&amp;asPopupView=true</t>
  </si>
  <si>
    <t>MC-029-2020-HOMIL</t>
  </si>
  <si>
    <t>ADQUISISION DE INSUMOS MEDICOS PARAB CORRECCION CONGENITA DE OIDO (PROTESIS) PARA LOS PACIENTES QUE HACEN PARTE DEL SUBSISTEMA DE LAS FUERZAS MILITARES</t>
  </si>
  <si>
    <t>CD-014-2020-HOMIL</t>
  </si>
  <si>
    <t>https://community.secop.gov.co/Public/Tendering/OpportunityDetail/Index?noticeUID=CO1.NTC.1170410&amp;isFromPublicArea=True&amp;isModal=true&amp;asPopupView=true</t>
  </si>
  <si>
    <t>CD-016-2020-HOMIL-UM</t>
  </si>
  <si>
    <t>https://community.secop.gov.co/Public/Tendering/OpportunityDetail/Index?noticeUID=CO1.NTC.1178915&amp;isFromPublicArea=True&amp;isModal=true&amp;asPopupView=true</t>
  </si>
  <si>
    <t>044-2020</t>
  </si>
  <si>
    <t>OXIGENOS DE COLOMBIA S.A</t>
  </si>
  <si>
    <t>ADQUIRIR LA INSTALACION Y PUESTA EN FUNCIONAMIENTO DE LA RED DE GASES MEDICINALES PARA EL AREA DE URGENCIAS PARA REALIZAR LA ATENCION DE PACIENTES DE CASO PROBABLE Y SOSPECHOSO DE  COVID - 19  SEBGUN URGENCIA MANIFIESTA SEGÚN RESOLUCION N° 177/2020 PARA EL HOSPITAL MILITAR CENTRAL</t>
  </si>
  <si>
    <t>047-2020</t>
  </si>
  <si>
    <t>JULIAN ANDRES BARRETO  PLAZA</t>
  </si>
  <si>
    <t>PRESTACION DE SERVICIOS PROFESIONALES DE UN MEDICO ESPECIALISTA EN PATOLOGIA PARA EL HOSPITAL MILITAR CENTRAL</t>
  </si>
  <si>
    <t>055-2020</t>
  </si>
  <si>
    <t>MARIO MENA</t>
  </si>
  <si>
    <t>048-2020</t>
  </si>
  <si>
    <t>SINERGY &amp; LOWELLS S.A.S</t>
  </si>
  <si>
    <t>MANTENIMIENTO PREVENTIVO  CORRECTIVO CON INCLUSION DE REPUESTOS NUEVOS NO REMANUFACTURADOS PARA LOS EQUIPOS DE COMPUTO E IMPRESIÓN DEL HOSPITAL MILITAR CENTRAL</t>
  </si>
  <si>
    <t>GUILLERMO CHACON</t>
  </si>
  <si>
    <t>SUMINISTRO DE GASES MEDICINALES PARA LOS DIFERENTES SERVICIOS QUE PRESTA EL HOSPITAL MILITAR CENTRAL</t>
  </si>
  <si>
    <t>056-2020</t>
  </si>
  <si>
    <t>RIVEROS BOTERO Y CIA LTDA</t>
  </si>
  <si>
    <t>SUMINISTRO DE CONTENEDORES HERMETICOS RIGIDOS Y DESECHABLES,  PARA EL DESCARTE Y RECOLECCION DEL MATERIAL PELIGROSO CORTOPUNZANTE</t>
  </si>
  <si>
    <t>042-2020</t>
  </si>
  <si>
    <t>IMCOLMEDICA S.A</t>
  </si>
  <si>
    <t>SUMINISTRO DE INSUMOS MEDICO - QUIRURGICOS (HOJAS DE VISTURI) REQUERIDOS PARA LA REALIZACION DEL PROGRAMA QUIRURGICO EN SALAS DE CIRUGIA DEL HOSPITAL MILITAR CENTRAL</t>
  </si>
  <si>
    <t>WILLIAM SANCHEZ MALDONADO</t>
  </si>
  <si>
    <t>045-2020</t>
  </si>
  <si>
    <t>ADQUISICION DE ELEMENTOS DE PROTECCION PERSONAL PARA EL RIESGO  BIOLOGICO DE LOS TRABAJADORES ASISTENCIALES Y PERSONAL DEL HOSPITAL MILITAR CENTRAL</t>
  </si>
  <si>
    <t>ASESORIAS Y PRODUCTOS EN PREVENCION Y SEGURIDAD S.A.S - ASPRESEG S.A.S</t>
  </si>
  <si>
    <t>046-2020</t>
  </si>
  <si>
    <t>IMPORTADORES Y EXPORTADORES SOLMAQ S.A.S</t>
  </si>
  <si>
    <t>057-2020</t>
  </si>
  <si>
    <t>MANTENIMIENTO Y CORRECTIVO QUE SEAN NECESARIOS CON LA INCLUSION DE REPUESTOS NUEVOS ORIGINALES NO REMANUFACTURADOS PARA LAS HERRAMIENTAS DEL TALLER DE PROTESIS  Y AMPUTADOS DEL EDIFICIO FE EN LA CAUSA</t>
  </si>
  <si>
    <t>059-2020</t>
  </si>
  <si>
    <t>URGENCIA MANIFIESTA</t>
  </si>
  <si>
    <t>URGENCIA MANIFIESTA ADQUISICIONES DE DOS (2) CABINAS DE IOSEGURIDAD BIOLOGICA CLASE II (CON Y SIN SOPORTE), SEGÚN URGENCIA MANIFIESTA DECRETADA BAJO RESOLUCION N° 198-2020</t>
  </si>
  <si>
    <t>060-2020</t>
  </si>
  <si>
    <t>INVERSIONES MONTESACRO LTDA</t>
  </si>
  <si>
    <t>SUMINISTRO DE ARREGLOS FLORALES</t>
  </si>
  <si>
    <t>ADRIANA MAGALY CUEVAS MUÑOZ</t>
  </si>
  <si>
    <t>064-2020</t>
  </si>
  <si>
    <t>LICITACION PUBLICA</t>
  </si>
  <si>
    <t>QUIRURGICOS LTDA</t>
  </si>
  <si>
    <t>065-2020</t>
  </si>
  <si>
    <t>ALEMKO MEDICAL S.A.S</t>
  </si>
  <si>
    <t>RICARDO SILVA</t>
  </si>
  <si>
    <t>066-2020</t>
  </si>
  <si>
    <t>BIOTRONITECH COLOMBIA</t>
  </si>
  <si>
    <t>WILLIAM QUIROGA MATAMOROS
WILLIAM ARBELAEZ</t>
  </si>
  <si>
    <t>ADQUISICIÓN DE INSTRUMENTAL QUIRÚRGICO PARA LA UNIDAD CLÍNICO QUIRÚRGICA DEL HOSPITAL MILITAR CENTRAL. LOTE 3 (SET PINZAS ARTROSCOPIA); LOTE 5 (URETERORRENOSCOPIO ADULTO); LOTE 6 (URETERORRENOSCOPIO PEDIATRICO); y LOTE 7 (UROLOGÍA ENDOSCOPIA)</t>
  </si>
  <si>
    <t>ADQUISICIÓN DE INSTRUMENTAL QUIRÚRGICO PARA LA UNIDAD CLÍNICO QUIRÚRGICA DEL HOSPITAL MILITAR CENTRAL. LOTE 2 (INSTRUMENTAL OTORRINO)</t>
  </si>
  <si>
    <t>ADQUISICIÓN DE INSTRUMENTAL QUIRÚRGICO PARA LA UNIDAD CLÍNICO QUIRÚRGICA DEL HOSPITAL MILITAR CENTRAL. LOTE 1 (CONTENEDORES ALTA TEMPERATURA)</t>
  </si>
  <si>
    <t>MC-040-2020-HOMIL</t>
  </si>
  <si>
    <t>https://community.secop.gov.co/Public/Tendering/OpportunityDetail/Index?noticeUID=CO1.NTC.1169133&amp;isFromPublicArea=True&amp;isModal=true&amp;asPopupView=true</t>
  </si>
  <si>
    <t>CD-017-2020-HOMIL-UM</t>
  </si>
  <si>
    <t>https://community.secop.gov.co/Public/Tendering/OpportunityDetail/Index?noticeUID=CO1.NTC.1184644&amp;isFromPublicArea=True&amp;isModal=true&amp;asPopupView=true</t>
  </si>
  <si>
    <t>CD-018-2020-HOMIL-UM</t>
  </si>
  <si>
    <t>https://community.secop.gov.co/Public/Tendering/OpportunityDetail/Index?noticeUID=CO1.NTC.1184643&amp;isFromPublicArea=True&amp;isModal=true&amp;asPopupView=true</t>
  </si>
  <si>
    <t>PRESTACION DE SERViCIOS PROFESIONALES</t>
  </si>
  <si>
    <t>https://community.secop.gov.co/Public/Tendering/OpportunityDetail/Index?noticeUID=CO1.NTC.1153983&amp;isFromPublicArea=True&amp;isModal=true&amp;asPopupView=true</t>
  </si>
  <si>
    <t>LP-001-2020-HOMIL (Presentación de oferta)</t>
  </si>
  <si>
    <t>https://community.secop.gov.co/Public/Tendering/OpportunityDetail/Index?noticeUID=CO1.NTC.1158036&amp;isFromPublicArea=True&amp;isModal=true&amp;asPopupView=true</t>
  </si>
  <si>
    <t>SA-002-2020-HOMIL (Manifestación de interés (Menor Cuantía)) (Presentación de oferta)</t>
  </si>
  <si>
    <t>https://community.secop.gov.co/Public/Tendering/OpportunityDetail/Index?noticeUID=CO1.NTC.1162702&amp;isFromPublicArea=True&amp;isModal=true&amp;asPopupView=true</t>
  </si>
  <si>
    <t>SA-005-2020-HOMIL (Manifestación de interés (Menor Cuantía)) (Presentación de oferta)</t>
  </si>
  <si>
    <t>CD-011-2020-HOMIL</t>
  </si>
  <si>
    <t>CD-022-2020-HOMIL-UM</t>
  </si>
  <si>
    <t>https://community.secop.gov.co/Public/Tendering/OpportunityDetail/Index?noticeUID=CO1.NTC.1185435&amp;isFromPublicArea=True&amp;isModal=true&amp;asPopupView=true</t>
  </si>
  <si>
    <t>https://community.secop.gov.co/Public/Tendering/OpportunityDetail/Index?noticeUID=CO1.NTC.1196203&amp;isFromPublicArea=True&amp;isModal=true&amp;asPopupView=true</t>
  </si>
  <si>
    <t>MC-038-2020-HOMIL</t>
  </si>
  <si>
    <t>https://community.secop.gov.co/Public/Tendering/OpportunityDetail/Index?noticeUID=CO1.NTC.1186024&amp;isFromPublicArea=True&amp;isModal=true&amp;asPopupView=true</t>
  </si>
  <si>
    <t>MC-046-2020-HOMIL</t>
  </si>
  <si>
    <t>https://community.secop.gov.co/Public/Tendering/OpportunityDetail/Index?noticeUID=CO1.NTC.1180283&amp;isFromPublicArea=True&amp;isModal=true&amp;asPopupView=true</t>
  </si>
  <si>
    <t>MC-047-2020-HOMIL</t>
  </si>
  <si>
    <t>https://community.secop.gov.co/Public/Tendering/OpportunityDetail/Index?noticeUID=CO1.NTC.1183583&amp;isFromPublicArea=True&amp;isModal=true&amp;asPopupView=true</t>
  </si>
  <si>
    <t>070-2020</t>
  </si>
  <si>
    <t>SUBASTA INVERSA</t>
  </si>
  <si>
    <t>SUMIMMAS S.A.S</t>
  </si>
  <si>
    <t>ADQUISICION DE LOS INSUMOS PARA LOS EQUIPOS DE  IMPRESIÓN DEL HOSPITAL MILITAR CENTRAL</t>
  </si>
  <si>
    <t>SANDRA MILENA OCAÑO REYES</t>
  </si>
  <si>
    <t>077-2020</t>
  </si>
  <si>
    <t>SUMINISTRO DE INSUMOS PARA PROCEDIMIENTOS DE RADIOLOGIA INTERVENCIONISTA, REALIZADOS EN EL SERVICIO DE IMÁGENES DIAGNOSTICAS DEL HOSPITAL MILITAR CENTRAL. LOTE 3</t>
  </si>
  <si>
    <t>061-2020</t>
  </si>
  <si>
    <t>REDNEET S.A.S</t>
  </si>
  <si>
    <t>ADQUISICION DE HERRAMIENTA DE CONTROL DE ACCESO A REDES PARA EL HOSPITAL MILITAR CENTRAL</t>
  </si>
  <si>
    <t>TERESA MORENO VIZCAINO</t>
  </si>
  <si>
    <t>073-2020</t>
  </si>
  <si>
    <t>G BARCO S.A</t>
  </si>
  <si>
    <t>INVERSIONES BLUCHER S.A.S</t>
  </si>
  <si>
    <t>SUMINISTRO DE MOBILIARIO PARA COMPLEMENTO DE HABITACIONES DEL HOSPITAL MILITAR CENTRAL</t>
  </si>
  <si>
    <t>PATRICIA ESTUPIÑAN</t>
  </si>
  <si>
    <t>075-2020</t>
  </si>
  <si>
    <t>INGENIERIA COLOMBIANA DE PROYECTOS V&amp;R S.A.S.- INGECPRO</t>
  </si>
  <si>
    <t>SUMINISTRO DE REPUESTOS NUEVOS NO REMANUFACTURADOS PARA EL MANTENIMIENTO PREVEWNTIVO Y CORRECTIVO DE LOS EQUIPOS DE LAVANDERIA HOSPITAL MILITAR CENTRAL</t>
  </si>
  <si>
    <t>OSCAR JULIAN CESPEDES SANCHEZ</t>
  </si>
  <si>
    <t>043-2020</t>
  </si>
  <si>
    <t>TECNICA ELECTROMEDICA S.A</t>
  </si>
  <si>
    <t>ARRENDAMIENTO DE EQUIPOS DE VENTILADORES CONVENCIONALES ADULTOS PARA LA UNIDAD DE CUIDADOS INTENSIVOS DEL HOSPITAL MILITAR CENTRAL PARA REALIZAR LA ATENCION DE PACIENTES DE CASO PROBABLE O SOSPECHSO DE COVID -19</t>
  </si>
  <si>
    <t>JUAN FERNANDO MALDONADO</t>
  </si>
  <si>
    <t>071-2020</t>
  </si>
  <si>
    <t>URGENCIA MANIFIESTA ADQUISICION DE EQUIPOS BIOMEDICOS VENTILADORES CONVENCIONALES A FIN DE DOTAR LAS AREAS DE EXPANSION QUE SE PROYECTAN PARA LA PANDEMIA COVID 19 RESOLUCION 232-2020</t>
  </si>
  <si>
    <t>072-2020</t>
  </si>
  <si>
    <t>063-2020</t>
  </si>
  <si>
    <t>KAESER COMPRESORES DE COLOMBIA LTDA</t>
  </si>
  <si>
    <t>MANTENIMIENTO PREVENTIVO, CORRECTIVO GENERAL CON SUMINISTRO DE REPUESTOS AL SISTEMA DE VACIO MARCA KAESER DEL HOSPITAL MILITAR CENTRAL Y DEMAS REPARACIONES QUE SE PRESENTEN Y SEAN NECESARIAS PARA LA OPTIMA PRESTACION DE LOS SERVICIOS DE LA ENTIDAD HOSPITALARIA</t>
  </si>
  <si>
    <t>062-2020</t>
  </si>
  <si>
    <t>DYA IMPORT &amp; EXPORT S.A.S</t>
  </si>
  <si>
    <t>ADQUISICION DE LLANTAS NUEVAS, ELEMENTO MECANICO HECHO DE CAUCHO, QUIMICOS, LONAS, ACERO Y OTROS MATERIALES PROCEDENTES DE FABRICA, QUE NO HA SIDO REMANUFACTURADO, REENCAUCHETADO, USADO O REGRABADO, PARA EL PARQUE AUTOMOTOR DEL HOSPITAL MILITAR CENTRAL</t>
  </si>
  <si>
    <t>SP JAIR JAVIER GARCIA</t>
  </si>
  <si>
    <t>049-2020</t>
  </si>
  <si>
    <t>DRAEGER COLOMBIA S.A</t>
  </si>
  <si>
    <t>ADQUISICION DE EQUIPO BIOMEDICO A FIN DE DOTAR LAS AREAS DE EXPANSION - DE ACUERDO AL ANEXO TECNICO DE CADA CONTRATO LOTES 1 Y 5 SEGÚN URGENCIA MANIFIESTA DECRETADA MEDIANTE RESOLUCION</t>
  </si>
  <si>
    <t>KATHERIN FUENTES - WILLIAM WILCHES RODRIGUEZ</t>
  </si>
  <si>
    <t>053-2020</t>
  </si>
  <si>
    <t>INVERSIONES PROMEDCO S.A.S</t>
  </si>
  <si>
    <t>050-2020</t>
  </si>
  <si>
    <t>ADQUISICION DE EQUIPO BIOMEDICO A FIN DE DOTAR LA SAREAS DE EXPANSION - DE ACUERDO AL ANEXO TECNICO DEL MISMO LOTES 2 - SEGÚN URGENC9IA MANIFIESTA DECRETADA MEDIANTE RESOLUCION N° 181/2020</t>
  </si>
  <si>
    <t>051-2020</t>
  </si>
  <si>
    <t>SMN SOLUCIONES INTEGRALES S.A.S</t>
  </si>
  <si>
    <t>ADQUISICION DE EQUIPO BIOMEDICO A FIN DE DOTAR LA SAREAS DE EXPANSION - DE ACUERDO AL ANEXO TECNICO DEL MISMO LOTES 3 Y 6 - SEGÚN URGENC9IA MANIFIESTA DECRETADA MEDIANTE RESOLUCION N° 181/2020</t>
  </si>
  <si>
    <t>054-2020</t>
  </si>
  <si>
    <t>052-2020</t>
  </si>
  <si>
    <t>IMPULMEDICO S.A.S</t>
  </si>
  <si>
    <t>ADQUISICION DE EQUIPO BIOMEDICO A FIN DE DOTAR LA SAREAS DE EXPANSION - DE ACUERDO AL ANEXO TECNICO DEL MISMO LOTES 4- SEGÚN URGENC9IA MANIFIESTA DECRETADA MEDIANTE RESOLUCION N° 181/2020</t>
  </si>
  <si>
    <t>067-2020</t>
  </si>
  <si>
    <t>068-2020</t>
  </si>
  <si>
    <t>SUMINISTRO DE GASES MEDICINALES PARA LOS DIFERENTES SERVICIOS QUE PRESTA EL HOSPITAL MILITAR CENTRAL (LOTE 1)</t>
  </si>
  <si>
    <t>MESSER COLOMBIA</t>
  </si>
  <si>
    <t>SUMINISTRO DE GASES MEDICINALES PARA LOS DIFERENTES SERVICIOS QUE PRESTA EL HOSPITAL MILITAR CENTRAL (LOTE 2)</t>
  </si>
  <si>
    <t>076-2020</t>
  </si>
  <si>
    <t>ANDREC SURGICAL S.A</t>
  </si>
  <si>
    <t>SUMINISTRO DE INSUMOS Y DISPOSITIVOS MEDICOS PARA PROCEDIMIENTO DE CONSULTA Y QUIRURGICOS DEL SERVICIO DE OFTALMOLOGIA DEL HOSPITAL MILITAR CENTRAL</t>
  </si>
  <si>
    <t>078-2020</t>
  </si>
  <si>
    <t>https://community.secop.gov.co/Public/Tendering/OpportunityDetail/Index?noticeUID=CO1.NTC.1187205&amp;isFromPublicArea=True&amp;isModal=true&amp;asPopupView=true</t>
  </si>
  <si>
    <t>CD-019-2020-HOMIL</t>
  </si>
  <si>
    <t>SA-007-2020-HOMIL</t>
  </si>
  <si>
    <t>https://community.secop.gov.co/Public/Tendering/OpportunityDetail/Index?noticeUID=CO1.NTC.1138723&amp;isFromPublicArea=True&amp;isModal=true&amp;asPopupView=true</t>
  </si>
  <si>
    <t>MC-025-2020-HOMIL</t>
  </si>
  <si>
    <t>https://community.secop.gov.co/Public/Tendering/OpportunityDetail/Index?noticeUID=CO1.NTC.1180191&amp;isFromPublicArea=True&amp;isModal=true&amp;asPopupView=true</t>
  </si>
  <si>
    <t>CD-015-2020-HOMIL</t>
  </si>
  <si>
    <t>https://community.secop.gov.co/Public/Tendering/OpportunityDetail/Index?noticeUID=CO1.NTC.1202910&amp;isFromPublicArea=True&amp;isModal=true&amp;asPopupView=true</t>
  </si>
  <si>
    <t>LP-002-2020-HOMIL</t>
  </si>
  <si>
    <t>https://community.secop.gov.co/Public/Tendering/OpportunityDetail/Index?noticeUID=CO1.NTC.1115790&amp;isFromPublicArea=True&amp;isModal=true&amp;asPopupView=true</t>
  </si>
  <si>
    <t>SI-001-2020-HOMIL</t>
  </si>
  <si>
    <t>https://community.secop.gov.co/Public/Tendering/OpportunityDetail/Index?noticeUID=CO1.NTC.1122894&amp;isFromPublicArea=True&amp;isModal=true&amp;asPopupView=true</t>
  </si>
  <si>
    <t>MANTENIMIENTO DE EQUIPO BIOMEDICO DE COLOMBIA S.A.S - MEBICOL</t>
  </si>
  <si>
    <t>CD-023-2020-HOMIL</t>
  </si>
  <si>
    <t>https://community.secop.gov.co/Public/Tendering/OpportunityDetail/Index?noticeUID=CO1.NTC.1207114&amp;isFromPublicArea=True&amp;isModal=true&amp;asPopupView=true</t>
  </si>
  <si>
    <t>SA-008-2020-HOMIL</t>
  </si>
  <si>
    <t>https://community.secop.gov.co/Public/Tendering/OpportunityDetail/Index?noticeUID=CO1.NTC.1145904&amp;isFromPublicArea=True&amp;isModal=true&amp;asPopupView=true</t>
  </si>
  <si>
    <t>SA-012-2020-HOMIL</t>
  </si>
  <si>
    <t>https://community.secop.gov.co/Public/Tendering/OpportunityDetail/Index?noticeUID=CO1.NTC.1158552&amp;isFromPublicArea=True&amp;isModal=true&amp;asPopupView=true</t>
  </si>
  <si>
    <t>SA-014-2020-HOMIL</t>
  </si>
  <si>
    <t>https://community.secop.gov.co/Public/Tendering/OpportunityDetail/Index?noticeUID=CO1.NTC.1164968&amp;isFromPublicArea=True&amp;isModal=true&amp;asPopupView=true</t>
  </si>
  <si>
    <t>SA-009-2020-HOMIL</t>
  </si>
  <si>
    <t>https://community.secop.gov.co/Public/Tendering/OpportunityDetail/Index?noticeUID=CO1.NTC.1158553&amp;isFromPublicArea=True&amp;isModal=true&amp;asPopupView=true</t>
  </si>
  <si>
    <t>080-2020</t>
  </si>
  <si>
    <t>INTERVENTORIA</t>
  </si>
  <si>
    <t>FREDDY ESTRADA RODRIGUEZ</t>
  </si>
  <si>
    <t>INTERVENTORIA TECNICA, ADMINISTRATIVA, JURIDICA, FINANCIERA, CONTABLE Y AMBIENTAL AL CONTRATO DE OBRA CUYO OBJETO ES EL MANTENIMIENTO PREVENTIVO Y CORERCTIVO DE LOS SISTEMAS DE REDES, SISTEMA DE EXTRACION Y CALDERAS CON INCLUSION DE OBRA PARA EL HOSPITAL MILITAR CENTRAL</t>
  </si>
  <si>
    <t>079-2020</t>
  </si>
  <si>
    <t>CONTROL Y GESTION AMBIENTAL S.A.S</t>
  </si>
  <si>
    <t>PRESTACION DE SERVICIO DE TOMA DE MIUESTRAS, TRANSPORTE, ANALISIS E INFORMES DE CALIDAD DEL AGUA POTABLE, PISCIONA DE HIDROTERAPIA, ALIMENTOS, AGUAS RESIDUALES, LODOS Y EMISIONES ATMOSFERICAS</t>
  </si>
  <si>
    <t>082-2020</t>
  </si>
  <si>
    <t>NUCLEOFARMA S.A.S</t>
  </si>
  <si>
    <t>SUMINISTRO DE RADIOFARMACOS VARIOS PARA REALIZAR ESTUDIOS, DIAGNOSTICOS Y TRATAMIENTOS DE ENFERMEDADES TIROIDEAS BENIGNAS Y MALIGNAS</t>
  </si>
  <si>
    <t>CAROLINA MORENO MALDONADO</t>
  </si>
  <si>
    <t>084-2020</t>
  </si>
  <si>
    <t>SUMINISTRO DE OCTEOTRIDE MARCADO CON TC99 PARA ESTUDIO DE TUMORES NEUROENDOCRINOS</t>
  </si>
  <si>
    <t>087-2020</t>
  </si>
  <si>
    <t>SOLUCIONES INTEGRALES DE OFICINA S.A.S</t>
  </si>
  <si>
    <t>ADQUISICION DE ELEMENTOS PARA COMPLEMENTO DE HABITACIONES DEL HOSPITAL MILITAR CENTRAL</t>
  </si>
  <si>
    <t>089-2020</t>
  </si>
  <si>
    <t>SUMINISTRO DE INSUMOS MEDICO QUIRURGICOS REQUERIDOS PARA TODOS LOS SERVICIOS DEL HOSPITAL MILITAR CENTRAL LOTE 5 INSUMOS METODO DE ESTERILIZACION FORMALDEHIDO</t>
  </si>
  <si>
    <t>088-2020</t>
  </si>
  <si>
    <t>SUMINISTRO DE INSUMOS MEDICO QUIRURGICOS REQUERIDOS PARA TODOS LOS SERVICIOS DEL HOSPITAL MILITAR CENTRAL LOTE 1 AGUJAS E INTRODUCTORES HEMODINAMIA</t>
  </si>
  <si>
    <t>099-2020</t>
  </si>
  <si>
    <t>GREEN BUTTON S.A.S</t>
  </si>
  <si>
    <t>ADQUISICION DE KITS DE PRONACION</t>
  </si>
  <si>
    <t>RICARDO URIBE</t>
  </si>
  <si>
    <t>094-2020</t>
  </si>
  <si>
    <t>BIOMERIUX COLOMBIA S.A.S</t>
  </si>
  <si>
    <t>SUMINISTRO DE REACTIVOS E INSUMOS PARA DIAGNOSTICO RAPIDO DE DIFERENTES ENFERMEDADES POR BIOLOGIA MOLECULAR (PCR)</t>
  </si>
  <si>
    <t>LAURA MILENA GUAVITA GALLO</t>
  </si>
  <si>
    <t>085-2020</t>
  </si>
  <si>
    <t>GRANADOS Y CONDECORACIONES S.A.S</t>
  </si>
  <si>
    <t>ADQUISICION DE MEDALLAS E INCENTIVOS PARA EL PERSONAL DEL HOSPITAL MILITAR CENTRAL</t>
  </si>
  <si>
    <t>083-2020</t>
  </si>
  <si>
    <t>COMCI S.A.S</t>
  </si>
  <si>
    <t>SUMINISTRO DE MATERIAL RADIOACTIVO PARA REALIZAR ESTUDIOS DIAGNOSTICOS (GAMAGRAFIAS DE LOS DOFERENTES ORGANOS Y SISTEMAS)</t>
  </si>
  <si>
    <t>069-2020</t>
  </si>
  <si>
    <t>UNION TEMPORAL MULTICATEKOM</t>
  </si>
  <si>
    <t>MANTENIMIENTO PREVENTIVO Y CORRECTIVO DE LOS SISTEMAS DE REDES, SISTEMA DE EXTRACCION Y CALDERAS CON INCLUSION DE OBRA PARA EL HOSPITAL MILITAR CENTRAL</t>
  </si>
  <si>
    <t>090-2020</t>
  </si>
  <si>
    <t>CENTRO CAR 19 LTDA</t>
  </si>
  <si>
    <t>MANTENIMIENTO PREVENTIVO Y CORRECTIVO INCLUYENDO REPUESTOS Y ACCESORIOS  ORIGINALES, NUEVOS NO REMANUFACTURADOS, PARA EL PARQUE AUTOMOTOR DEL HOSPITAL MILITAR CENTRAL</t>
  </si>
  <si>
    <t>JAIR JAVIER GARCIA POLO</t>
  </si>
  <si>
    <t>https://community.secop.gov.co/Public/Tendering/OpportunityDetail/Index?noticeUID=CO1.NTC.1160914&amp;isFromPublicArea=True&amp;isModal=true&amp;asPopupView=true</t>
  </si>
  <si>
    <t>LP-003-2020-HOMIL (Fase de Selección (Presentación de ofertas))</t>
  </si>
  <si>
    <t>https://community.secop.gov.co/Public/Tendering/OpportunityDetail/Index?noticeUID=CO1.NTC.1204307&amp;isFromPublicArea=True&amp;isModal=true&amp;asPopupView=true</t>
  </si>
  <si>
    <t>MC-053-2020-HOMIL</t>
  </si>
  <si>
    <t>https://community.secop.gov.co/Public/Tendering/OpportunityDetail/Index?noticeUID=CO1.NTC.1205016&amp;isFromPublicArea=True&amp;isModal=true&amp;asPopupView=true</t>
  </si>
  <si>
    <t>MC-056-2020-HOMIL</t>
  </si>
  <si>
    <t>https://community.secop.gov.co/Public/Tendering/OpportunityDetail/Index?noticeUID=CO1.NTC.1212453&amp;isFromPublicArea=True&amp;isModal=true&amp;asPopupView=true</t>
  </si>
  <si>
    <t>MC-059-2020-HOMIL</t>
  </si>
  <si>
    <t>https://community.secop.gov.co/Public/Tendering/OpportunityDetail/Index?noticeUID=CO1.NTC.1204403&amp;isFromPublicArea=True&amp;isModal=true&amp;asPopupView=true</t>
  </si>
  <si>
    <t>MC-030-2020-HOMIL</t>
  </si>
  <si>
    <t>https://community.secop.gov.co/Public/Tendering/OpportunityDetail/Index?noticeUID=CO1.NTC.1215628&amp;isFromPublicArea=True&amp;isModal=true&amp;asPopupView=true</t>
  </si>
  <si>
    <t>https://community.secop.gov.co/Public/Tendering/OpportunityDetail/Index?noticeUID=CO1.NTC.1212454&amp;isFromPublicArea=True&amp;isModal=true&amp;asPopupView=true</t>
  </si>
  <si>
    <t>MC-055-2020-HOMIL</t>
  </si>
  <si>
    <t>MC-060-2020-HOMIL</t>
  </si>
  <si>
    <t>https://community.secop.gov.co/Public/Tendering/OpportunityDetail/Index?noticeUID=CO1.NTC.1193238&amp;isFromPublicArea=True&amp;isModal=true&amp;asPopupView=true</t>
  </si>
  <si>
    <t>SA-015-2020-HOMIL (Manifestación de interés (Menor Cuantía)) (Presentación de oferta)</t>
  </si>
  <si>
    <t>https://community.secop.gov.co/Public/Tendering/OpportunityDetail/Index?noticeUID=CO1.NTC.1183545&amp;isFromPublicArea=True&amp;isModal=true&amp;asPopupView=true</t>
  </si>
  <si>
    <t>LP-004-2020-HOMIL  (Presentación de oferta)</t>
  </si>
  <si>
    <t>SA-006-2020-HOMIL (Manifestación de interés (Menor Cuantía)) (Presentación de oferta)</t>
  </si>
  <si>
    <t>https://community.secop.gov.co/Public/Tendering/OpportunityDetail/Index?noticeUID=CO1.NTC.1194673&amp;isFromPublicArea=True&amp;isModal=true&amp;asPopupView=true</t>
  </si>
  <si>
    <t>https://community.secop.gov.co/Public/Tendering/OpportunityDetail/Index?noticeUID=CO1.NTC.1244008&amp;isFromPublicArea=True&amp;isModal=true&amp;asPopupView=true</t>
  </si>
  <si>
    <t>CD-025-2020-HOMIL</t>
  </si>
  <si>
    <t>CD-024-2020-HOMIL-UM</t>
  </si>
  <si>
    <t>https://community.secop.gov.co/Public/Tendering/OpportunityDetail/Index?noticeUID=CO1.NTC.1241877&amp;isFromPublicArea=True&amp;isModal=true&amp;asPopupView=true</t>
  </si>
  <si>
    <t>100-2020</t>
  </si>
  <si>
    <t>DIABEN S.A.S</t>
  </si>
  <si>
    <t>CONTRATAR EL SERVICIO DE CAFECTERIA PARA LA ATENCION DE LOS DIFERENTES EVENTOS QUE SE REALIZAN EN LA DIRECCION GENERAL DEL HOSPITAL MILITAR CENTRAL</t>
  </si>
  <si>
    <t>MC-033-2020-HOMIL</t>
  </si>
  <si>
    <t>https://community.secop.gov.co/Public/Tendering/OpportunityDetail/Index?noticeUID=CO1.NTC.1217310&amp;isFromPublicArea=True&amp;isModal=true&amp;asPopupVi</t>
  </si>
  <si>
    <t>101-2019</t>
  </si>
  <si>
    <t>THINK MANAGEMENT SOLUTIONS S.A.S</t>
  </si>
  <si>
    <t>ADQUISICION DE LICENCIAS ACROBAT CREATIVE COULD PARA EL HOSPITAL MILITAR CENTRAL</t>
  </si>
  <si>
    <t>ARIEL VALENCIA SANDOVAL</t>
  </si>
  <si>
    <t>074-2020</t>
  </si>
  <si>
    <t>FUNDACION CARDIOVASCULAR DE COLOMBIA</t>
  </si>
  <si>
    <t>SUMINISTRO DE ALOINJERTOS, BANCO E HUESOS PARA EL AREA DE ORTOPEDIA Y TRAUMATOLOGIA DEL HOSPITAL MILITAR CENTRAL</t>
  </si>
  <si>
    <t>JOSE IGNACIO SANCHEZ URBINA</t>
  </si>
  <si>
    <t>086-2020</t>
  </si>
  <si>
    <t>HOSPITECNICA LTDA</t>
  </si>
  <si>
    <t>SUMINISTRO DE PAPEL TERMICO PARA ELECTROCARDIOGRAFO, DESTINADOS A LA ATENCION DE PACIENTES DEL HOSPITAL MILITAR CENTRAL</t>
  </si>
  <si>
    <t>NEILA ROBLES CARRLLO</t>
  </si>
  <si>
    <t>081-2020</t>
  </si>
  <si>
    <t>PROASECAL S.A.S</t>
  </si>
  <si>
    <t>SUMINISTRO DE ESTUCHES PARA EL CONTROL DE CALIDAD EXTERNO PARA LAS AREAS DE INMUNOSEROLOGIA E INMUNOHEMATOLOGIA DEL BANCO DE SANGRE DEL HOSPITAL MILITAR CENTRAL</t>
  </si>
  <si>
    <t>GLORIA NEIRA SILVA</t>
  </si>
  <si>
    <t>095-2020</t>
  </si>
  <si>
    <t>EQUITRONIC S.A</t>
  </si>
  <si>
    <t>SUMINISTRO DE ELEMENTOS DE TERAPIA RESPIRATORIA, DESTINADOS A LA ATENCION DE PACIENTES DEL HOSPITAL MILITAR CENTRAL</t>
  </si>
  <si>
    <t>MARTHA LUCIA PINZON</t>
  </si>
  <si>
    <t>092-2020</t>
  </si>
  <si>
    <t>MC-050-2020-HOMIL</t>
  </si>
  <si>
    <t>https://community.secop.gov.co/Public/Tendering/OpportunityDetail/Index?noticeUID=CO1.NTC.1195030&amp;isFromPublicArea=True&amp;isModal=true&amp;asPopupView=true</t>
  </si>
  <si>
    <t>MC-054-2020-HOMIL</t>
  </si>
  <si>
    <t>https://community.secop.gov.co/Public/Tendering/OpportunityDetail/Index?noticeUID=CO1.NTC.1206219&amp;isFromPublicArea=True&amp;isModal=true&amp;asPopupView=true</t>
  </si>
  <si>
    <t>MC-051-2020-HOMIL</t>
  </si>
  <si>
    <t>https://community.secop.gov.co/Public/Tendering/OpportunityDetail/Index?noticeUID=CO1.NTC.1205212&amp;isFromPublicArea=True&amp;isModal=true&amp;asPopupView=true</t>
  </si>
  <si>
    <t>MC-049-2020-HOMIL</t>
  </si>
  <si>
    <t>https://community.secop.gov.co/Public/Tendering/OpportunityDetail/Index?noticeUID=CO1.NTC.1224512&amp;isFromPublicArea=True&amp;isModal=true&amp;asPopupView=true</t>
  </si>
  <si>
    <t>MC-048-2020-HOMIL</t>
  </si>
  <si>
    <t>https://community.secop.gov.co/Public/Tendering/OpportunityDetail/Index?noticeUID=CO1.NTC.1224150&amp;isFromPublicArea=True&amp;isModal=true&amp;asPopupView=true</t>
  </si>
  <si>
    <t>MC-044-2020-HOMIL</t>
  </si>
  <si>
    <t>https://community.secop.gov.co/Public/Tendering/OpportunityDetail/Index?noticeUID=CO1.NTC.1236409&amp;isFromPublicArea=True&amp;isModal=true&amp;asPopupView=true</t>
  </si>
  <si>
    <t>093-2020</t>
  </si>
  <si>
    <t>C Y A LTDA</t>
  </si>
  <si>
    <t xml:space="preserve">ADQUIRIR LOS ELEMENTOS DE PROTECCION PERSONAL (ADQUISCION DE MONOGAFAS DE PROTECCION BIOLGICA) PARA EL RIESGO BIOLOGICO DE LOS TRABAJADORES ASISTENCIALES Y PERSONAL DEL HOSPITAL MILITAR CENTRAL QUE DEBA REALIZAR LA ATENCION DE PACIENTES DEL CASO PROBABLE Y SOSPECHOSO DE COVID </t>
  </si>
  <si>
    <t>CD-026-2020-HOMIL-UM</t>
  </si>
  <si>
    <t>https://community.secop.gov.co/Public/Tendering/OpportunityDetail/Index?noticeUID=CO1.NTC.1240819&amp;isFromPublicArea=True&amp;isModal=true&amp;asPopupView=true</t>
  </si>
  <si>
    <t>102-2020</t>
  </si>
  <si>
    <t>LILIANA GOMEZ SANTOFIMIO</t>
  </si>
  <si>
    <t>058-2020</t>
  </si>
  <si>
    <t>FRANCISCO VARGAS</t>
  </si>
  <si>
    <t>PRESTACION DE SERVICIOS PROFESIONALES DE UN MEDICO ESPECIALISTA EN RADIOLOIA PARA EL HOSPITAL MILITAR CENTRAL</t>
  </si>
  <si>
    <t>ALVARO TAFUR</t>
  </si>
  <si>
    <t>CD-021-2020-HOMIL</t>
  </si>
  <si>
    <t>https://community.secop.gov.co/Public/Tendering/OpportunityDetail/Index?noticeUID=CO1.NTC.1194301&amp;isFromPublicArea=True&amp;isModal=true&amp;asPopupView=true</t>
  </si>
  <si>
    <t>MC-064-2020-HOMIL</t>
  </si>
  <si>
    <t>https://community.secop.gov.co/Public/Tendering/OpportunityDetail/Index?noticeUID=CO1.NTC.1237820&amp;isFromPublicArea=True&amp;isModal=true&amp;asPopupView=true</t>
  </si>
  <si>
    <t>103-2020</t>
  </si>
  <si>
    <t>ECOLOGIA Y ENTORNO S.A.S</t>
  </si>
  <si>
    <t>PRESTACION DE SERVICIOS DE GESTION EXTERNA PARA LOS RESIDUOS PELIGROSOS DE RIESGO QUIMICO DEL HOSPITAL MILITAR CENTRAL</t>
  </si>
  <si>
    <t>091-2020</t>
  </si>
  <si>
    <t>MÍNIMA CUANTÍA</t>
  </si>
  <si>
    <t>TECNICA ELECTROMEDICA S.A.</t>
  </si>
  <si>
    <t>SUMINISTRO DE ELEMENTOS DE TERAPIA RESPIRATORIA, DESTINADOS A LA ATENCIÓN DE PACIENTES DEL HOSPITAL MILITAR CENTRAL</t>
  </si>
  <si>
    <t>109-2020</t>
  </si>
  <si>
    <t>SELECCIÓN ABREVIADA PARA LA PRESTACIÓN DE SERVICIOS  DE SALUD</t>
  </si>
  <si>
    <t>PRESTACION DE SERVICIOS DE SALUD</t>
  </si>
  <si>
    <t>SA-023-2020-HOMIL</t>
  </si>
  <si>
    <t>https://community.secop.gov.co/Public/Tendering/OpportunityDetail/Index?noticeUID=CO1.NTC.1207884&amp;isFromPublicArea=True&amp;isModal=true&amp;asPopupView=true</t>
  </si>
  <si>
    <t>SOCIEDAD DE CIRUGIA OCULAR S.A.</t>
  </si>
  <si>
    <t>CONTRATAR LOS SERVICIOS QUIRÚRGICOS EN CALIDAD DE DERECHOS DE SALAS, SERVICIO DE ANESTESIA, EXÁMENES DIAGNÓSTICOS Y COMPLEMENTARIOS PARA PROCEDIMIENTOS DE CIRUGÍAS DEL ÁREA DE OFTALMOLOGÍA QUE SE REQUIERAN POR PARTE DEL HOSPITAL MILITAR CENTRAL</t>
  </si>
  <si>
    <t>107-2020</t>
  </si>
  <si>
    <t>SA-024-2020-HOMIL</t>
  </si>
  <si>
    <t>BOSTON SCIENTIFIC COLOMBIA LTDA.</t>
  </si>
  <si>
    <t>SUMINISTRO DE URETEROSCOPIOS FLEXIBLES DESCARTABLES PARA EL SERVICIO DE UROLOGIA</t>
  </si>
  <si>
    <t>111-2020</t>
  </si>
  <si>
    <t>MC-081-2020-HOMIL</t>
  </si>
  <si>
    <t>NIL SAS</t>
  </si>
  <si>
    <t>SUMINISTRO DE TAPABOCAS RESPIRADORES CON FILTRO N 95 CONTRA RIESGO BIOLOGICO PARA EL HOSPITAL MILITAR CENTRAL</t>
  </si>
  <si>
    <t>096-2020</t>
  </si>
  <si>
    <t>SI-002-2020-HOMIL</t>
  </si>
  <si>
    <t>https://community.secop.gov.co/Public/Tendering/OpportunityDetail/Index?noticeUID=CO1.NTC.1154294&amp;isFromPublicArea=True&amp;isModal=true&amp;asPopupView=true</t>
  </si>
  <si>
    <t>INSTITUCIONAL STAR SERVICES LTDA</t>
  </si>
  <si>
    <t>ADQUISICIÓN UTILES DE ESCRITORIO Y PAPEL FOTOCOPIA PARA IMPRESIÓN TAMAÑOS CARTA Y OFICIO, PARA LOS SERVICIOS QUE SE PRESTAN EN EL HOSPITAL MILITAR CENTRAL</t>
  </si>
  <si>
    <t>JHON JAIRO JULIO JIMENEZ</t>
  </si>
  <si>
    <t>DISPAPELES S.A.S.</t>
  </si>
  <si>
    <t>110-2020</t>
  </si>
  <si>
    <t>MC-073-2020-HOMIL</t>
  </si>
  <si>
    <t>LIVANOVA COLOMBIA SAS</t>
  </si>
  <si>
    <t xml:space="preserve"> SUMINISTRO DE INSUMOS MÉDICO-QUIRÚRGICOS (OXIGENADORES, HEMOCONCENTRADORES, CONECTORES E INTERCAMBIADOR DE CALOR) PARA EL HOSPITAL MILITAR CENTRAL</t>
  </si>
  <si>
    <t>106-2020</t>
  </si>
  <si>
    <t>11-2020</t>
  </si>
  <si>
    <t>OBRA</t>
  </si>
  <si>
    <t>SA-011-2020-HOMIL</t>
  </si>
  <si>
    <t>https://community.secop.gov.co/Public/Tendering/OpportunityDetail/Index?noticeUID=CO1.NTC.1179105&amp;isFromPublicArea=True&amp;isModal=true&amp;asPopupView=true</t>
  </si>
  <si>
    <t>CONSORCIO OBRAS JEP 2020</t>
  </si>
  <si>
    <t>CONTRATACIÓN DE OBRA LLAVE EN MANO PARA REALIZAR EL DISEÑO, CONSTRUCCIÓN, ADECUACIÓN, MANTENIMIENTO E INSTALACIÓN DE LAS ÁREAS QUE CONFORMAN LAS SALAS DE OBSERVACIÓN PEDIÁTRICAS DE URGENCIAS SÓTANO 2 - FARMACIA HOSPITALARIA - CIRCULACIONES Y SALA DE ESPERAS DEL ÁREA DE URGENCIAS DEL MILITAR CENTRAL, QUE CUMPLA CON EL MARCO NORMATIVO PARA SU HABILITACIÓN Y ACREDITACIÓN DE DICHAS AREAS</t>
  </si>
  <si>
    <t>LUIS AGUSTÍN GARCÍA CASTAÑEDA</t>
  </si>
  <si>
    <t>113-2020</t>
  </si>
  <si>
    <t>WORLD MEDICAL SAS</t>
  </si>
  <si>
    <t>INSUMOS PARA PROCEDIMIENTOS DE RADIOLOGIA INTERVENCIONISTA. (LOTE No 5)</t>
  </si>
  <si>
    <t>SUBDIRECCIÓN DE APOYO</t>
  </si>
  <si>
    <t>112-2020</t>
  </si>
  <si>
    <t>RP MEDICAS SA</t>
  </si>
  <si>
    <t>INSUMOS PARA PROCEDIMIENTOS DE RADIOLOGIA INTERVENCIONISTA. (LOTE No 1,2,3)</t>
  </si>
  <si>
    <t>098-2020</t>
  </si>
  <si>
    <t>SA-010-2020-HOMIL</t>
  </si>
  <si>
    <t>https://community.secop.gov.co/Public/Tendering/OpportunityDetail/Index?noticeUID=CO1.NTC.1156424&amp;isFromPublicArea=True&amp;isModal=true&amp;asPopupView=true</t>
  </si>
  <si>
    <t>LUIS ARMANDO BORDA VANEGAS</t>
  </si>
  <si>
    <t>CONTRATACIÓN DE DISEÑO, CONSTRUCCIÓN BAÑOS PUBLICOS DE PARQUEADERO Y MANTENIMIENTO BAÑOS DE CONSULTA EXTERNA DEL HOSPITAL MILITAR CENTRAL, QUE CUMPLA CON EL MARCO NORMATIVO PARA SU HABILITACIÓN Y ACREDITACIÓN DE DICHAS AREA.</t>
  </si>
  <si>
    <t>114-2020</t>
  </si>
  <si>
    <t>MC-080-2020-HOMIL</t>
  </si>
  <si>
    <t>ADQUISICIÓN DE INSTRUMENTAL QUIRÚRGICO PARA EL SERVICIO DE CIRUGÍA CARDIO VASCULAR DEL HOSPITAL MILITAR CENTRAL (lote No 1)</t>
  </si>
  <si>
    <t>SUBDIRECCIÓN MÉDICA</t>
  </si>
  <si>
    <t>119-2020</t>
  </si>
  <si>
    <t>MC-085-2020-HOMIL</t>
  </si>
  <si>
    <t>ISOMEDIX TECHNOLOGY S.A.S.</t>
  </si>
  <si>
    <t>SUMINISTRO DE MATERIAL RADIACTIVO YODO 131 (I131) PARA DIAGNÓSTICO Y TRATAMIENTO DE ENFERMEDADES TIROIDEAS BENIGNAS Y MALIGNAS</t>
  </si>
  <si>
    <t>115-2020</t>
  </si>
  <si>
    <t>BBRAUN MEDCIAL SA</t>
  </si>
  <si>
    <t>117-2020</t>
  </si>
  <si>
    <t>LABORATORIOS ALCON DE COLOMBIA S.A.</t>
  </si>
  <si>
    <t>CD-027-2020-HOMIL</t>
  </si>
  <si>
    <t>SUMINISTRO DE ELEMENTOS, INSUMOS Y DISPOSITIVOS MÉDICOS PARA LOS EQUIPOS CONSTELLATION Y CENTURION PARA LOS PROCEDIMIENTOS QUIRÚRGICOS DEL SERVICIO DE OFTALMOLOGIA DEL HOSPITAL MILITAR CENTRAL</t>
  </si>
  <si>
    <t>118-2020</t>
  </si>
  <si>
    <t>BENJAMIN HERNANDEZ ACOSTA - VIVERO EL PORTAL DEL EDEN</t>
  </si>
  <si>
    <t>SUMINISTRO DE PLANTAS Y MATERIALES NECESARIOS PARA CONTINUAR CON EL MANTENIMIENTO, RESTAURACIÓN Y ADECUACIÓN DE JARDINES Y ZONAS VERDES DEL HOSPITAL MILITAR CENTRAL</t>
  </si>
  <si>
    <t>GIOVANY ANDRES PORRAS RODRIGUEZ</t>
  </si>
  <si>
    <t>MC-074-2020-HOMIL</t>
  </si>
  <si>
    <t>https://community.secop.gov.co/Public/Tendering/OpportunityDetail/Index?noticeUID=CO1.NTC.1252628&amp;isFromPublicArea=True&amp;isModal=true&amp;asPopupView=true</t>
  </si>
  <si>
    <t>https://community.secop.gov.co/Public/Tendering/OpportunityDetail/Index?noticeUID=CO1.NTC.1267910&amp;isFromPublicArea=True&amp;isModal=true&amp;asPopupView=true</t>
  </si>
  <si>
    <t>https://community.secop.gov.co/Public/Tendering/OpportunityDetail/Index?noticeUID=CO1.NTC.1252276&amp;isFromPublicArea=True&amp;isModal=true&amp;asPopupView=true</t>
  </si>
  <si>
    <t>MC-072-2020-HOMIL</t>
  </si>
  <si>
    <t>https://community.secop.gov.co/Public/Tendering/OpportunityDetail/Index?noticeUID=CO1.NTC.1267808&amp;isFromPublicArea=True&amp;isModal=true&amp;asPopupView=true</t>
  </si>
  <si>
    <t>MC-078-2020-HOMIL</t>
  </si>
  <si>
    <t>https://community.secop.gov.co/Public/Tendering/OpportunityDetail/Index?noticeUID=CO1.NTC.1275566&amp;isFromPublicArea=True&amp;isModal=true&amp;asPopupView=true</t>
  </si>
  <si>
    <t>https://community.secop.gov.co/Public/Tendering/OpportunityDetail/Index?noticeUID=CO1.NTC.1288450&amp;isFromPublicArea=True&amp;isModal=true&amp;asPopupView=true</t>
  </si>
  <si>
    <t>https://community.secop.gov.co/Public/Tendering/OpportunityDetail/Index?noticeUID=CO1.NTC.1290814&amp;isFromPublicArea=True&amp;isModal=true&amp;asPopupView=true</t>
  </si>
  <si>
    <t>120-2020</t>
  </si>
  <si>
    <t>C &amp; C CORTE Y CONFECCION CESAR EDILSON CAROZO CESPEDES</t>
  </si>
  <si>
    <t>SUMINISTROS DE VESTIDOS DE LABOR PARA EL PERSONL QUE DEVENGA UN INGRESO IGUAL O INFERIOR A DOS SALAROS MINIMOS LEGALES MENSUALES VIGENTES Y QUE LABORAN PARA EL ESTABLECIMIENTO PUBICO HOSPITAL MILITAR CENTRAL VIGENCIA 2020</t>
  </si>
  <si>
    <t>SUMINISTRO DE MATERIAL RADIOACTIVO PARA REALIZAR ESTUDIOS ISGNOSTICOS CON LEUCOCITOS MARCADOS CON TC99M</t>
  </si>
  <si>
    <t>097-2020</t>
  </si>
  <si>
    <t>116-2020</t>
  </si>
  <si>
    <t>PROYECTOS INGENIERIA Y MANTENIMIENTO S.A.S</t>
  </si>
  <si>
    <t>LUIS AGUSTIN GARCIA CASTAÑEDA</t>
  </si>
  <si>
    <t>122-2020</t>
  </si>
  <si>
    <t>ENTREGAR BAJO LA MODALIDAD DE CONTRATO DE ARRENDAMIENTO, UN AREA FISICA CORRESPONDIENTE A LA FARMACIA CONSULTA EXTERNA (AMBULATORIA) CON 173,3 M2  A ETICOS UT 2020, A CUAL SE DESTINARA PARA LA DIKSPENSACION DE MEDICAMENTOS EN EL HOSPITAL MILITAR CENTRAL EN LA CIUDAD DE BOGOTA DC EN VIRTUD DEL CONTRATO N° 106-DIGSA-2020 SUSCRITO CON LA DIRECCION GENERAL DE SANIDAD MILITAR</t>
  </si>
  <si>
    <t>ETICOS UT 2020</t>
  </si>
  <si>
    <t>123-2020</t>
  </si>
  <si>
    <t>SELECCIÓN ABREVIADA</t>
  </si>
  <si>
    <t>G Y G CONSTRUCCIONES S.A.S</t>
  </si>
  <si>
    <t>MANTENIMIENTO Y ADECUACION DE AREAS DE HOSPITALIZACION PISO SEXTO DEL HOSPITAL MILITAR CENTRAL NIVEL III Y IV, QUE CUMPLA CON EL MARCO NORMATIVO PARA SU HABILITACION Y ACREDITACION DE DICHSA AREAS</t>
  </si>
  <si>
    <t>SUBDIRCCION MEDICA</t>
  </si>
  <si>
    <t>PLANEACION</t>
  </si>
  <si>
    <t>124-2020</t>
  </si>
  <si>
    <t>SOLIDARIA</t>
  </si>
  <si>
    <t>ADQUISICION DE LAS POLIZAS DE SEGURO OBLIGATORIO DE ACCIDENTES DE TRANSITO SOAT PARA EL PARQUE AUTOMOTOR DEL HOSPITAL MILITA CENTRAL</t>
  </si>
  <si>
    <t>JAIR GARCIA POLO</t>
  </si>
  <si>
    <t>125-2020</t>
  </si>
  <si>
    <t>ESCUELA NACIONAL DE RESCATE E.U</t>
  </si>
  <si>
    <t>ADQUISICION, INSTALACION, CERTIFICACION Y RECERTIFICACION DE LOS PUNTOS DE ANCLAJE PARA LAS EDIFICACIONES  DEL HOSPITAL MILITAR CENTRAL</t>
  </si>
  <si>
    <t>126-2020</t>
  </si>
  <si>
    <t>SUMINISTRO DE INSUMOS MEDICO - QUIRURGICOS PARA EL SERVICIO DE CIRUGIA VASCULAR DEL HOSPITAL MILITAR CENTRAL</t>
  </si>
  <si>
    <t>127-2020</t>
  </si>
  <si>
    <t>128-2020</t>
  </si>
  <si>
    <t>VJ CARDIOSISTEMAS S.A.S</t>
  </si>
  <si>
    <t>129-2020</t>
  </si>
  <si>
    <t>130-2020</t>
  </si>
  <si>
    <t>TWINS AND MARTIN COLOMBIA S.A.S</t>
  </si>
  <si>
    <t>131-2020</t>
  </si>
  <si>
    <t>CTP MEDIC S.A</t>
  </si>
  <si>
    <t>SUMINISTRO DE AGUJAS PARA BIOPSIA DE PROSTATA REQUERIDOS PARA ELL SERVICIO DE UROLOGIA DEL HOSPITAL MILITAR CENTRAL</t>
  </si>
  <si>
    <t>WILLIAM QUIROGA MATAMOROS</t>
  </si>
  <si>
    <t>104-2020</t>
  </si>
  <si>
    <t>PATRICIA ALVAREZ IPS LCM S.A.S</t>
  </si>
  <si>
    <t>PRESTACION DE SERVICIOS MEDICOS PARA LA REALIZACION DE MANOMETRIAS ANORECTALES DE ALTA RESOLUCION (POBLACION ADULTA Y PEDIATRICA), MANOMETRIAS ESOFAGICAS DE ALTA RESOLUCION (POBLACION ADULTA Y PEDIATRICA), FIBROSCAN, PHMETRIAS DE 24 HORAS (POBLACION PEDIATRICA) CON IMPEDANCIOMETRIA PARA USUARIOS DEL SUBSISTEMA DE SALUD DE LAS FUERZAS MILITARES REMITIDOS POR EL HOSPITAL MILITAR CENTRAL</t>
  </si>
  <si>
    <t>HAROLDO JULIAO NACITH</t>
  </si>
  <si>
    <t>134-2020</t>
  </si>
  <si>
    <t>GRUPO LOS LAGOS S.A.S</t>
  </si>
  <si>
    <t xml:space="preserve">SUMINISTRO DE ELEMENTOS E INSUMOS DE LIMPIEZA PARA DIFERENTES AREAS DEL HOSPITAL MILITAR CENTRAL </t>
  </si>
  <si>
    <t>SA-022-2020-HOMIL</t>
  </si>
  <si>
    <t>https://community.secop.gov.co/Public/Tendering/OpportunityDetail/Index?noticeUID=CO1.NTC.1211928&amp;isFromPublicArea=True&amp;isModal=true&amp;asPopupView=true</t>
  </si>
  <si>
    <t>https://community.secop.gov.co/Public/Tendering/OpportunityDetail/Index?noticeUID=CO1.NTC.1265398&amp;isFromPublicArea=True&amp;isModal=true&amp;asPopupView=true</t>
  </si>
  <si>
    <t>MC-063-2020-HOMIL</t>
  </si>
  <si>
    <t>https://community.secop.gov.co/Public/Tendering/OpportunityDetail/Index?noticeUID=CO1.NTC.1279133&amp;isFromPublicArea=True&amp;isModal=true&amp;asPopupView=true</t>
  </si>
  <si>
    <t>MC-083-2020-HOMIL</t>
  </si>
  <si>
    <t>https://community.secop.gov.co/Public/Tendering/OpportunityDetail/Index?noticeUID=CO1.NTC.1285296&amp;isFromPublicArea=True&amp;isModal=true&amp;asPopupView=true</t>
  </si>
  <si>
    <t>CD-031-2020-HOMIL</t>
  </si>
  <si>
    <t>https://community.secop.gov.co/Public/Tendering/OpportunityDetail/Index?noticeUID=CO1.NTC.1319227&amp;isFromPublicArea=True&amp;isModal=true&amp;asPopupView=true</t>
  </si>
  <si>
    <t>SA-019-2020</t>
  </si>
  <si>
    <t>https://community.secop.gov.co/Public/Tendering/OpportunityDetail/Index?noticeUID=CO1.NTC.1178854&amp;isFromPublicArea=True&amp;isModal=true&amp;asPopupView=true</t>
  </si>
  <si>
    <t>SA-013-2020- HOMIL</t>
  </si>
  <si>
    <t>https://community.secop.gov.co/Public/Tendering/OpportunityDetail/Index?noticeUID=CO1.NTC.1178652&amp;isFromPublicArea=True&amp;isModal=true&amp;asPopupView=true</t>
  </si>
  <si>
    <t>MC-092-2020-HOMIL</t>
  </si>
  <si>
    <t>https://community.secop.gov.co/Public/Tendering/OpportunityDetail/Index?noticeUID=CO1.NTC.1306875&amp;isFromPublicArea=True&amp;isModal=true&amp;asPopupView=true</t>
  </si>
  <si>
    <t>CD.-030-2020-HOMIL</t>
  </si>
  <si>
    <t>https://community.secop.gov.co/Public/Tendering/OpportunityDetail/Index?noticeUID=CO1.NTC.1316719&amp;isFromPublicArea=True&amp;isModal=true&amp;asPopupView=true</t>
  </si>
  <si>
    <t>MC-093-2020-HOMIL</t>
  </si>
  <si>
    <t>https://community.secop.gov.co/Public/Tendering/OpportunityDetail/Index?noticeUID=CO1.NTC.1315313&amp;isFromPublicArea=True&amp;isModal=true&amp;asPopupView=true</t>
  </si>
  <si>
    <t>SA-025-2020-HOMIL</t>
  </si>
  <si>
    <t>https://community.secop.gov.co/Public/Tendering/OpportunityDetail/Index?noticeUID=CO1.NTC.1236308&amp;isFromPublicArea=True&amp;isModal=true&amp;asPopupView=true</t>
  </si>
  <si>
    <t>145-2020</t>
  </si>
  <si>
    <t>INSTRUMENTACION S.A</t>
  </si>
  <si>
    <t>MANTENIMIENTOO PPREVENTIVO Y LOS CORRECTIVOS QUE SEAN NECESARIOS INCLUIDO REPUESTOS ORIGINALES NUEVOS NO REMANUFACTURADOS PARA LOS EQUIPOS DE MARCA CARE-FUSION, AVEA Y EMBLA (VENTILADORES, EQUIPO DE FUNCION PULMONAR Y POLISOMNOGRAFIA) DE LOS SERVICIOS DE NEUMOLOGIA, TERPIA REESPIRATORIA-UCIS Y LABORATORIO DE ELECTROENEFALOGRAMA DEL HOSPITAL MILITAR CENTRAL</t>
  </si>
  <si>
    <t>NANCY CHAPARRO</t>
  </si>
  <si>
    <t>136-2020</t>
  </si>
  <si>
    <t>PROCIBERNETICA S.A</t>
  </si>
  <si>
    <t>ADQUISICION, INSTALACION Y CONFIGURACION DE TRES HSOT DE VIRTUALIZACION PARA DAR CONTINUIDAD AL ESQUEMA DE ALTA DISPONIBILIDAD DE LOS DATACENTER DEL HOSPITAL MILITAR CENTRAL</t>
  </si>
  <si>
    <t>SA-029-2020-HOMIL</t>
  </si>
  <si>
    <t>https://community.secop.gov.co/Public/Tendering/OpportunityDetail/Index?noticeUID=CO1.NTC.1274440&amp;isFromPublicArea=True&amp;isModal=true&amp;asPopupView=true</t>
  </si>
  <si>
    <t>CD-034-2020-HOMIL</t>
  </si>
  <si>
    <t>https://community.secop.gov.co/Public/Tendering/OpportunityDetail/Index?noticeUID=CO1.NTC.1339805&amp;isFromPublicArea=True&amp;isModal=true&amp;asPopupView=true</t>
  </si>
  <si>
    <t>138-2020</t>
  </si>
  <si>
    <t>NEUROLOR S.A.S</t>
  </si>
  <si>
    <t>ALQUILER DE EQUIPO MARCO DE EXTEREOTAXIA, PARA LA REALIZACION DE PROCEDIMIENTOS NEUROQUIRURGICOS</t>
  </si>
  <si>
    <t>JUAN CARLOS LUQUE SUAREZ</t>
  </si>
  <si>
    <t>132-2020</t>
  </si>
  <si>
    <t>INCOLMEDICA S.A.S.</t>
  </si>
  <si>
    <t>ADQUISICION DE INSUMOS PARA EL PARQUEADERO PUBLICO DEL HOSPITAL MILITAR CENTRAL</t>
  </si>
  <si>
    <t>JHON EDWIN VEGA SANTOS</t>
  </si>
  <si>
    <t>135-2020</t>
  </si>
  <si>
    <t>RP MEDICOS S.A</t>
  </si>
  <si>
    <t>SUMINISTRO DE ELEMENTOS DE CURACION (MEDULA OSEA) DESTINADOS A LA ATENCION DE PACIENTES DEL HOSPITAL MILITAR CENTRAL</t>
  </si>
  <si>
    <t>137-2020</t>
  </si>
  <si>
    <t>030--2020</t>
  </si>
  <si>
    <t>SUMINISTROS DE INSUMOS Y DISPOSITIVOS MEDICOS PARA PROCEDIMIENTOS DE CONSULTA Y QUIRURGICOS DEL SERVICIO DE OFTALMOLOGIA DEL HOSPITAL MILITAR CENTRAL</t>
  </si>
  <si>
    <t>MANTENIMIENTO DE PISOS EN ESCALERAS Y RAMPA EDIFICIO FE EN LA CAUSA DEL HOSPITAL MILITAR CENTRAL NIVEL III Y IV QUE CUMPLA CON EL MARCO NORMATIVO PARA SU HABILITACION Y ACREDITACION DE DICHAS AREAS</t>
  </si>
  <si>
    <t>MC-091-2020-HOMIL</t>
  </si>
  <si>
    <t>https://community.secop.gov.co/Public/Tendering/OpportunityDetail/Index?noticeUID=CO1.NTC.1320306&amp;isFromPublicArea=True&amp;isModal=true&amp;asPopupView=true</t>
  </si>
  <si>
    <t>SA-034-2020-HOMIL</t>
  </si>
  <si>
    <t>https://community.secop.gov.co/Public/Tendering/OpportunityDetail/Index?noticeUID=CO1.NTC.1297359&amp;isFromPublicArea=True&amp;isModal=true&amp;asPopupView=true</t>
  </si>
  <si>
    <t>https://community.secop.gov.co/Public/Tendering/OpportunityDetail/Index?noticeUID=CO1.NTC.1277164&amp;isFromPublicArea=True&amp;isModal=true&amp;asPopupView=true</t>
  </si>
  <si>
    <t>SA-030-2020-HOMIL</t>
  </si>
  <si>
    <t>CONTRATACION DIRECTA</t>
  </si>
  <si>
    <t>133-2020</t>
  </si>
  <si>
    <t xml:space="preserve">MACROSEARCH S.A.S </t>
  </si>
  <si>
    <t>MANTENIMIENTO PREVENTIVO Y LOS CORRECTIVOS QUE SEAN NECESARIOS INCLUIDO EL SUMINISTRO DE REPUESTOS ORIGINALES NUEVOS NO REMANUFACTURADOS PARA LOS EQUIPOS MARCA THERMO FISHER SCIENTIFIC (PROCESADOR AUTOMATICO DE TEJIDOS, ESTACION DE MACROSCOPIA, CITOCENTRIFUGA,  CRIOSTATO ELECTRONICO Y REFRIGERADORPARA CADAVERES)  DEL SERVICIO DE PATOLOGIA DEL HOSPITAL MILITAR CENTRAL</t>
  </si>
  <si>
    <t>GILBERTO ROMERO ARDILA</t>
  </si>
  <si>
    <t>139-2020</t>
  </si>
  <si>
    <t>OPTICA ALEMANA E Y H CHMIDT S.A</t>
  </si>
  <si>
    <t>SUMINISTRO DE LENTES Y MONTURAS Y LENTES DE CONTACTO PARA LOS FUNCIONARIOS DE PLANTA Y BENEFICIARIOS DEL HOSPITAL MILITAR CENTRAL</t>
  </si>
  <si>
    <t>146-2020</t>
  </si>
  <si>
    <t>MICROSITIOS S.A.S</t>
  </si>
  <si>
    <t>CONTRATAR LOS SERVICIOS DE CONSULTA EN LA REALIZACION DE LEVANTAMIENTO DE PERFIL  DE RIESGO LAVADO DE ACTIVOS Y FINANCIACION DEL TERRORISMO (LA/FT), REALIZACION SEGMENTACION DE LOS FACTORES DE RIESGO LAFT Y DESARROLAR FORMATO DE VINCULACION O CONOCIMIENTO DE TERCEROS DE ACUERDO CON O SOLICITADO POR EL HOSPITAL MILITAR CENTRAL</t>
  </si>
  <si>
    <t>DIEGO LUIIS BETANCOURT CORREA</t>
  </si>
  <si>
    <t>143-2020</t>
  </si>
  <si>
    <t>GRUPO EMPRESARIAL CREAR DE COLOMBIA S.A.S</t>
  </si>
  <si>
    <t>ADQUISICION, CONFIGURACION Y SOPORTE DEL SISTEMA DE CONTROL Y OPERACIÓN PARA EL SERVICIO DE IIMPRESION DEL HOSPITAL MILITAR CENTRAL</t>
  </si>
  <si>
    <t>151-2020</t>
  </si>
  <si>
    <t>TECNOLOGIA DE HARDWARE Y SOFWARE PCTECHSOFT S.A.S</t>
  </si>
  <si>
    <t>RENOVACION DEL SOPORTE Y MANTENIMIENTO SUMINISTRO, INSTALACON Y CONFIGURACION DE NUEVAS LICENCIAS DE LA HERRAMIENTA DE SEGURIDAD INFORMATICA PCECURE, DEDICADA A LOS EQUIOS DE USUARIO FINAL DE LA RED DEL HOSPITAL ILITAR CNTRAL</t>
  </si>
  <si>
    <t>https://community.secop.gov.co/Public/Tendering/OpportunityDetail/Index?noticeUID=CO1.NTC.1306141&amp;isFromPublicArea=True&amp;isModal=true&amp;asPopupView=true</t>
  </si>
  <si>
    <t>MC-087-2020-HOMIL</t>
  </si>
  <si>
    <t>MC-088-2020-HOMIL</t>
  </si>
  <si>
    <t>https://community.secop.gov.co/Public/Tendering/OpportunityDetail/Index?noticeUID=CO1.NTC.1336804&amp;isFromPublicArea=True&amp;isModal=true&amp;asPopupView=true</t>
  </si>
  <si>
    <t>https://community.secop.gov.co/Public/Tendering/OpportunityDetail/Index?noticeUID=CO1.NTC.1327409&amp;isFromPublicArea=True&amp;isModal=true&amp;asPopupView=true</t>
  </si>
  <si>
    <t>MC-097-2020-HOMIL</t>
  </si>
  <si>
    <t>MC-094-2020-HOMIL</t>
  </si>
  <si>
    <t>https://community.secop.gov.co/Public/Tendering/OpportunityDetail/Index?noticeUID=CO1.NTC.1327312&amp;isFromPublicArea=True&amp;isModal=true&amp;asPopupView=true</t>
  </si>
  <si>
    <t>CD-035-2020-HOMIL</t>
  </si>
  <si>
    <t>https://community.secop.gov.co/Public/Tendering/OpportunityDetail/Index?noticeUID=CO1.NTC.1359930&amp;isFromPublicArea=True&amp;isModal=true&amp;asPopupView=true</t>
  </si>
  <si>
    <t>152-2020</t>
  </si>
  <si>
    <t>CD-036-2020-HOMIL</t>
  </si>
  <si>
    <t>https://community.secop.gov.co/Public/Tendering/OpportunityDetail/Index?noticeUID=CO1.NTC.1360030&amp;isFromPublicArea=True&amp;isModal=true&amp;asPopupView=true</t>
  </si>
  <si>
    <t>CONTROL ONLINE S.A.S</t>
  </si>
  <si>
    <t>SERVICIO DE SOPORTE Y MANTENIMIENTO PARA LA GESTION DE INCIDENTES Y ACTUALIZACION DE LOS MODULOS LICENCIADOS DE GESTOR DOCUMENTAL  Y EL SISTEMA DE GESTION DE CALIDAD, INCLUIDO CERTIFICADO SSL PARA EL HOSPITAL MILITAR CENTRAL</t>
  </si>
  <si>
    <t>FELIIX ANTONIO PALACIOS</t>
  </si>
  <si>
    <t>IMPULSORES INTERNACIONALES S.A.S</t>
  </si>
  <si>
    <t>SUMINISTRO DE PROTECTORES AUDITIVOS DESECHABLES, ELECTRODOS PARA RESONANCIA MAGNETICA, GEL DE ELECTROCONDUCCION, PAPEL PARA ECOGRAFIA DE ALTA DENSIDAD Y FIJADOR CITOLOGICO EN SPRAY PARA EL SERVICIO DE IIMAGENES DIAGNOSTICAS DEL HOSPITAL MILITAR CENTRAL</t>
  </si>
  <si>
    <t>147-2020</t>
  </si>
  <si>
    <t>RIESGO DE FRACTURA</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</si>
  <si>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TRATAMIENTO DE PATOLOGIAS ALERGICAS E INMUNOLOGICAS Y CONSULTA AMBULATORIA DE ALERGOLOGIA E INMUNOLOGIA PARA PACIENTES PEDIATRICOS Y ADULTOS DEL HOSPITAL MILITAR CENTRAL</t>
  </si>
  <si>
    <t xml:space="preserve">MYRIAM LUCIA AVILA </t>
  </si>
  <si>
    <t>144-2020</t>
  </si>
  <si>
    <t>PHARMACEUTICAL SUPPLY CHAIN S.A.S</t>
  </si>
  <si>
    <t>ADQUISICION DE TUBOS COLORIMETRICOS PARA EL ANALISIS DE CONTROL DE CALIDAD DE AIRE MEDICINAL EN PRODUCCION  Y EN PUNTOS DE USO EN EL HOSPITAL MILITAR CENTRAL</t>
  </si>
  <si>
    <t>ELIAS MORA VARGS</t>
  </si>
  <si>
    <t>156-2020</t>
  </si>
  <si>
    <t>COMCI LTDA</t>
  </si>
  <si>
    <t>CONTROL DE CALIDAD DE PRUEBA DE PRECISION DE LOS ACTIVIMETROS MARCA CAPINTEC MODELO CRC - 15 R MOD 2200 SERIE 158607 Y BIODEX ATOMLAB CHAMBER SERIE 226288003</t>
  </si>
  <si>
    <t>158-2020</t>
  </si>
  <si>
    <t>EVALUA SALUD IPS S.A.S</t>
  </si>
  <si>
    <t>PRESTACIÓN DE SERVICIOS DE SALUD PARA LA REALIZACIÓN DE LOS EXÁMENES MÉDICOS OCUPACIONALES (INGRESOS, EGRESOS, PERIÓDICOS, CAMBIO DE OCUPACIÓN Y POST-INCAPACIDAD), ELABORACIÓN DE CONCEPTOS DE APTITUD PARA TRABAJOS DE ALTO RIESGO, REALIZACIÓN DE ANÁLISIS DE PUESTOS DE TRABAJO CON SU RESPECTIVO INFORME Y LOS CORRESPONDIENTES PARACLÍNICOS DE ACUERDO AL RIESGO DE LOS ASPIRANTES Y EMPLEADOS DEL HOSPITAL MILITAR CENTRAL CON PERIODICIDAD ANUAL</t>
  </si>
  <si>
    <t>154-2020</t>
  </si>
  <si>
    <t>CERTICAMARA</t>
  </si>
  <si>
    <t>ADQQUISICION DE CERTIFICADOS DIGITALES TOKEN PARA REALIZAR LOS REQUISITOS DE SIIF NACION II DEL HOSPTAL MILITAR CENTRAL</t>
  </si>
  <si>
    <t>MARTHA JANETH VARGAS</t>
  </si>
  <si>
    <t>148-2020</t>
  </si>
  <si>
    <t>LABTRONICS S.A.S</t>
  </si>
  <si>
    <t>SUMINISTRO DE INSUMOS Y REACTIVOS PARA REALIZAR TECNICAS INMUNOHISTOQUIMICA, ESTUDIOS DE CITOGENETICA CONVENCIONAL Y BIOLOGIA MOLECULAR Y PCR PARA ENFERMEDADES TUMORALES Y METABOLICAS (LOTES 1 Y 4)</t>
  </si>
  <si>
    <t>149-2020</t>
  </si>
  <si>
    <t>BIOCOL LTDA</t>
  </si>
  <si>
    <t>SUMINISTRO DE INSUMOS Y REACTIVOS PARA REALIZAR TECNICAS INMUNOHISTOQUIMICA, ESTUDIOS DE CITOGENETICA CONVENCIONAL Y BIOLOGIA MOLECULAR Y PCR PARA ENFERMEDADES TUMORALES Y METABOLICAS (LOTE 2)</t>
  </si>
  <si>
    <t>150-2020</t>
  </si>
  <si>
    <t>BIO INSTRUMENTS S.A</t>
  </si>
  <si>
    <t>SUMINISTRO DE INSUMOS Y REACTIVOS PARA REALIZAR TECNICAS INMUNOHISTOQUIMICA, ESTUDIOS DE CITOGENETICA CONVENCIONAL Y BIOLOGIA MOLECULAR Y PCR PARA ENFERMEDADES TUMORALES Y METABOLICAS (LOTE 5 Y 6)</t>
  </si>
  <si>
    <t>155-2020</t>
  </si>
  <si>
    <t>ARC ANALISIS S.A.S</t>
  </si>
  <si>
    <t>142-2020</t>
  </si>
  <si>
    <t xml:space="preserve">CMT </t>
  </si>
  <si>
    <t>MANTENIMIENTO CORRECTIVO INCLUYENDO SUMINISTRO E INSTALACION DE REPUESTOS ORIGINALES NUEVOS NO REMANUFACTURADOS DEL SISTEMA LLAMADO DE ENFERMERIA CON REFERENCIA LE-128 DESTINADO AL HOSPITAL MILITAR CENTRAL</t>
  </si>
  <si>
    <t>153-2020</t>
  </si>
  <si>
    <t>SUMISOF S.A.S</t>
  </si>
  <si>
    <t>SUMINISTRO DE BOLSAS PARAEL MANEJO DE CADAVEREES PARA EL AREA DE LA MORGUE DEL SERVICIO DE PATOLOGIA</t>
  </si>
  <si>
    <t>MARIA HELENA ASTORQUIZA CHAVEZ</t>
  </si>
  <si>
    <t>159-2020</t>
  </si>
  <si>
    <t>LM INSTRUMENTS S.A</t>
  </si>
  <si>
    <t>SUMINISTRO DE ELEMENTOS  DE CURACION (FILTRO ANTIBACTERIAL, INTERCAMBIADOR DE CALOR) DESTINADOS A LA ATENCION DE PACIENTES DEL HOSPITAL MILITAR CENTRAL</t>
  </si>
  <si>
    <t>157-2020</t>
  </si>
  <si>
    <t>DIIDACTICOS Y LLIROS DIDACLIBROS LTDA</t>
  </si>
  <si>
    <t>ADQUISICION DE AYUDAS DIDACTICAS PARA LA CAPACITACION DE ESTUDIANTES DE LA ESCUELA DE ENFERMERIA DEL HOSPITAL MILITAR CENTRAL</t>
  </si>
  <si>
    <t xml:space="preserve">JULIETA BARRERA CORONADO </t>
  </si>
  <si>
    <t>MC-075-2020-HOMIL</t>
  </si>
  <si>
    <t>https://community.secop.gov.co/Public/Tendering/OpportunityDetail/Index?noticeUID=CO1.NTC.1305845&amp;isFromPublicArea=True&amp;isModal=true&amp;asPopupView=true</t>
  </si>
  <si>
    <t>MC-082-2020-HOMIL</t>
  </si>
  <si>
    <t>https://community.secop.gov.co/Public/Tendering/OpportunityDetail/Index?noticeUID=CO1.NTC.1337135&amp;isFromPublicArea=True&amp;isModal=true&amp;asPopupView=true</t>
  </si>
  <si>
    <t>SA-032-2020-HOMIL</t>
  </si>
  <si>
    <t>https://community.secop.gov.co/Public/Tendering/OpportunityDetail/Index?noticeUID=CO1.NTC.1290513&amp;isFromPublicArea=True&amp;isModal=true&amp;asPopupView=true</t>
  </si>
  <si>
    <t>https://community.secop.gov.co/Public/Tendering/OpportunityDetail/Index?noticeUID=CO1.NTC.1275071&amp;isFromPublicArea=True&amp;isModal=true&amp;asPopupView=true</t>
  </si>
  <si>
    <t>SA-026-2020-HOMIL</t>
  </si>
  <si>
    <t>MC-113-2020-HOMIL</t>
  </si>
  <si>
    <t>https://community.secop.gov.co/Public/Tendering/OpportunityDetail/Index?noticeUID=CO1.NTC.1355209&amp;isFromPublicArea=True&amp;isModal=true&amp;asPopupView=true</t>
  </si>
  <si>
    <t>MC-086-2020-HOMIL</t>
  </si>
  <si>
    <t>https://community.secop.gov.co/Public/Tendering/OpportunityDetail/Index?noticeUID=CO1.NTC.1296501&amp;isFromPublicArea=True&amp;isModal=true&amp;asPopupView=true</t>
  </si>
  <si>
    <t>MC-111-2020-HOMIL</t>
  </si>
  <si>
    <t>MC-102-2020-HOMIL</t>
  </si>
  <si>
    <t>https://community.secop.gov.co/Public/Tendering/OpportunityDetail/Index?noticeUID=CO1.NTC.1359601&amp;isFromPublicArea=True&amp;isModal=true&amp;asPopupView=true</t>
  </si>
  <si>
    <t>https://community.secop.gov.co/Public/Tendering/OpportunityDetail/Index?noticeUID=CO1.NTC.1352245&amp;isFromPublicArea=True&amp;isModal=true&amp;asPopupView=true</t>
  </si>
  <si>
    <t>MC-123-2020-HOMIL</t>
  </si>
  <si>
    <t>https://community.secop.gov.co/Public/Tendering/OpportunityDetail/Index?noticeUID=CO1.NTC.1381807&amp;isFromPublicArea=True&amp;isModal=true&amp;asPopupView=true</t>
  </si>
  <si>
    <t>SA-033-2020-HOMIL</t>
  </si>
  <si>
    <t>https://community.secop.gov.co/Public/Tendering/OpportunityDetail/Index?noticeUID=CO1.NTC.1297817&amp;isFromPublicArea=True&amp;isModal=true&amp;asPopupView=true</t>
  </si>
  <si>
    <t>MC-066.2020-HOMIL</t>
  </si>
  <si>
    <t>https://community.secop.gov.co/Public/Tendering/OpportunityDetail/Index?noticeUID=CO1.NTC.1296920&amp;isFromPublicArea=True&amp;isModal=true&amp;asPopupView=true</t>
  </si>
  <si>
    <t>169-2020</t>
  </si>
  <si>
    <t>161-2020</t>
  </si>
  <si>
    <t>CORPORACION SINDROME DE DOWN</t>
  </si>
  <si>
    <t>PRESTACION DE SERVICIOS PROFESIONALES EN TERAPIAS INTEGRALES E INTERDISCIPLINARIAS MENSUALES PARA PCIENTES DEL PROGRAMA DE ATENCION DE NIÑOS Y ADOLESCENTES CON DISCAPACIDAD MOTORA, COGNITIVA, SENSORIAL Y MULTIPLE DEL HOSPITAL MILITAR CENTRAL</t>
  </si>
  <si>
    <t>GRACIELA DEL PILAR GURERRERO</t>
  </si>
  <si>
    <t>CARLOS ANDRES CORREDOR SILVA</t>
  </si>
  <si>
    <t>PRESTACION DE SERVICIOS PROFESIONALES DE UN MEDICO RADIOLOGO PARA EL HOSPITAL MILITAR CENTRAL</t>
  </si>
  <si>
    <t>170-2020</t>
  </si>
  <si>
    <t>JUAN MANUEL IVEROS CARREÑO</t>
  </si>
  <si>
    <t>PRESTACION DE SERVICIOS PROFESIONALES DE UN MEDICO ESPECIALISTA EN RADIOLOGIA CON EXPERIENCIA EN INTERVENCIONISMO GENERAL Y VASCULAR  PARA EL HOSPITAL MILITAR CENTRAL</t>
  </si>
  <si>
    <t>166-2020</t>
  </si>
  <si>
    <t>AMBICOL - SERVICES S.A.S</t>
  </si>
  <si>
    <t>SERVICIO DE LAVADO Y DESINFECCION DE TANQUES DE ALMACENAMIENTO DE AGUA POTABLE DEL HOSPITAL MILITAR CENTRAL CON ANALISIS FISICO - QUIMICO Y MICROBIOLOGICO</t>
  </si>
  <si>
    <t>164-2020</t>
  </si>
  <si>
    <t>BAYER S.A</t>
  </si>
  <si>
    <t>SUMINISTRO DE LOS MEDIOS DE CONTRASTE PARA LA REALIZACION DE PROCEDIMIENTOS DE RESONANCIA MAGNETICA, TOMOGRAFIA COMPUTARIZADA Y ESTUDIOS ESPECIALES ENTRE OTROS</t>
  </si>
  <si>
    <t>160-2020</t>
  </si>
  <si>
    <t>SUMINISTRO DE GAFAS DE PROTECCION BIOLOGICA PARA LOS TRABAJADORES ASISTENCIALES EXPUESTOS A RIESGO BIOLOGICO EN EL HOSPITAL MILITAR CENTRAL</t>
  </si>
  <si>
    <t>MC-115-2020-HOMIL</t>
  </si>
  <si>
    <t>https://community.secop.gov.co/Public/Tendering/OpportunityDetail/Index?noticeUID=CO1.NTC.1361021&amp;isFromPublicArea=True&amp;isModal=true&amp;asPopupView=true</t>
  </si>
  <si>
    <t>CD-033-2020-HOMIL</t>
  </si>
  <si>
    <t>https://community.secop.gov.co/Public/Tendering/OpportunityDetail/Index?noticeUID=CO1.NTC.1362972&amp;isFromPublicArea=True&amp;isModal=true&amp;asPopupView=true</t>
  </si>
  <si>
    <t>https://community.secop.gov.co/Public/Tendering/OpportunityDetail/Index?noticeUID=CO1.NTC.1413669&amp;isFromPublicArea=True&amp;isModal=true&amp;asPopupView=true</t>
  </si>
  <si>
    <t>CD-043-2020-HOMIL</t>
  </si>
  <si>
    <t>CD-037-2020-HOMIL</t>
  </si>
  <si>
    <t>https://community.secop.gov.co/Public/Tendering/OpportunityDetail/Index?noticeUID=CO1.NTC.1413670&amp;isFromPublicArea=True&amp;isModal=true&amp;asPopupView=true</t>
  </si>
  <si>
    <t>MC-116-2020-HOMIL</t>
  </si>
  <si>
    <t>https://community.secop.gov.co/Public/Tendering/OpportunityDetail/Index?noticeUID=CO1.NTC.1378223&amp;isFromPublicArea=True&amp;isModal=true&amp;asPopupView=true</t>
  </si>
  <si>
    <t>SA-027-2020-HOMIL</t>
  </si>
  <si>
    <t>https://community.secop.gov.co/Public/Tendering/OpportunityDetail/Index?noticeUID=CO1.NTC.1288400&amp;isFromPublicArea=True&amp;isModal=true&amp;asPopupView=true</t>
  </si>
  <si>
    <t>165-2020</t>
  </si>
  <si>
    <t>INVERSIONES AJOVECO S.A</t>
  </si>
  <si>
    <t>172-2020</t>
  </si>
  <si>
    <t>SUMINISTRO DE INSUMOS MÉDICO-QUIRÚRGICOS (BLOQUEDORES PULMONARES, CUCHILLAS URETROTOMOS, SOPORES PARA AGUJAS Y CATETER DOBLE J PEDIATRICOS) REQUERIDOS PARA LA REALIZACIÓN DEL PROGRAMA QUIRÚRGICO EN SALAS DE CIRUGÍA DEL HOSPITAL MILITAR CENTRAL</t>
  </si>
  <si>
    <t>174-2020</t>
  </si>
  <si>
    <t>BIOTRONITECH COLOMBIA S.A</t>
  </si>
  <si>
    <t>140-2020</t>
  </si>
  <si>
    <t>171-2020</t>
  </si>
  <si>
    <t>FUNDACION CARDIOINFANTIL - INSTITUTO DE CARDIOLOGIA</t>
  </si>
  <si>
    <t>PRESTACION DE SERVICIOS DE SALUD PARA REALIZAR PROCEDIMIENTOS DE TRASPLANTE DE ORGANOS, PARA EL TRATAMIENTO INTEGRAL DE LOS USUARIOS DE LAS FUERZAS MILITARES</t>
  </si>
  <si>
    <t>CAROLINA GUARIN VILLABON</t>
  </si>
  <si>
    <t>173-2020</t>
  </si>
  <si>
    <t>AI BIOSEGURIDAD LTDA</t>
  </si>
  <si>
    <t>JEIMY KATHERIN MARTINEZ BAHAMON</t>
  </si>
  <si>
    <t>178-2020</t>
  </si>
  <si>
    <t>MILMEDICAL EQUIPOS S.A.S</t>
  </si>
  <si>
    <t xml:space="preserve">MANTENIMIENTO PREVENTIVO (AFILADO, AJUSTE LUBRICACION Y DESMANCHADO) Y MANTENIMIENTO CORRECTIVO INCLUIDOS REPUESTOS NO REMANUFACTURADOS PARA LAS UNIDADES DE INSTRUMENTAL QUIRURGICO BASICO Y ESPECIALIZADO PARA LAS SALAS DE CIRUGIA </t>
  </si>
  <si>
    <t>121-2020</t>
  </si>
  <si>
    <t>VYGON COLOMBIA S.A</t>
  </si>
  <si>
    <t>SUMINISTRO DE AGUJAS CON ALAS ADULTO Y PEDIATRICO DESTINADOS A LA ATENCION DE PACIENTES DEL HOSPITAL MILITAR CENTRAL</t>
  </si>
  <si>
    <t>175-2020</t>
  </si>
  <si>
    <t>TM MEDICAS S.A</t>
  </si>
  <si>
    <t>KAROLINA BLANCO FERREIRA</t>
  </si>
  <si>
    <t>167-2020</t>
  </si>
  <si>
    <t>GRUPO  TITANIUM S.A.S</t>
  </si>
  <si>
    <t>162-2020</t>
  </si>
  <si>
    <t>PRESTACION DE SERVICIOS PROFESIONALES ESPECIALIZADOS EN CIRUGIA CARDIOVASCULAR QUE NO SE REALICEN EN LA INSTITUCION</t>
  </si>
  <si>
    <t>LADYS IZQUIERDO BORRERO</t>
  </si>
  <si>
    <t>163-2020</t>
  </si>
  <si>
    <t>SEGURIDAD PERCOL LTDA</t>
  </si>
  <si>
    <t>MANTENIMIENTO PREVENTIVO Y CORRECTIVO INCLUYENDO REPUESTOS ORIGINALES NUEVOS NO REMANUFACTURADOS PARA LAS PUERTAS CORTAFUEGO DEL HOSPITAL MILITAR CENTRAL</t>
  </si>
  <si>
    <t>181-2020</t>
  </si>
  <si>
    <t>CIACOMEQ S.A.S</t>
  </si>
  <si>
    <t>SUMINISTRO DE ELEMENTOS E INSUMOS PARA EL LAVADO Y DESINFECCION DE PRENDAS HOSPITALARIAS EN EL HOSPITAL MILITAR CENTRAL</t>
  </si>
  <si>
    <t>141-2020</t>
  </si>
  <si>
    <t>PRESTACION DE SERVICIO</t>
  </si>
  <si>
    <t>I SECURE S.A.S</t>
  </si>
  <si>
    <t>SERVICIO DE DOSIMETRIA PERSONAL PARA EL SEGUIMIENTO DE LAS DOSIS RECIBIDAS POR LOS TRABAJADORES OCUPACIONALMENTE EXPUESTOS A RADIACIONES IONIZANTES</t>
  </si>
  <si>
    <t>183-2020</t>
  </si>
  <si>
    <t>MAURICIO ALVAREZ TENJO</t>
  </si>
  <si>
    <t>180-2020</t>
  </si>
  <si>
    <t>NESTOR FIDEL RODRIGUEZ RODRIGUEZ</t>
  </si>
  <si>
    <t>MANTENIMIENTO PREVENTIVO Y CORRECTIVO ANUAL  DE CINCO EQUIPOS DE IMPRESIÓN DE LA IMPRENTA DEL HOSPITAL MILITAR CENTRAL, INCLUYENDO EL SUMINISTRO DE REPUESTOS Y MANO DE OBRA QUE SEAN NECESARIOS (IMPRESORAS LOTOGRAFICAS FUJI, DAVINSON, GUILLOTINA, QUEMADOR DE PLANCHA Y CAMARA NUARC</t>
  </si>
  <si>
    <t>VICTOR ALFONSO BEJARANO CARDENAS</t>
  </si>
  <si>
    <t>186-2020</t>
  </si>
  <si>
    <t>INTEGRACION Y ADECUACION DE FUNCIONALIDADES PARA EL SISTEMA DE INFORMACION MISIONAL DEL HOSPITAL MILITAR CENTRAL</t>
  </si>
  <si>
    <t>SISTEMAS Y ASESORIAS DE COLOMBIA LTDA  "SYAC"</t>
  </si>
  <si>
    <t>185-2020</t>
  </si>
  <si>
    <t>CONSTRUCTORES JEP S.A.S</t>
  </si>
  <si>
    <t>LA CONTRATACION DEL MANTENIMIENTO Y ADECUACION DE LAS AREAS DE LABORATORIO CLINICO UBICADAS EN EL TERCER PISO DEL HOSPITAL MILITAR CENTRAL NIVEL III, QUE CUMPLA CON EL MARCO NORMATIVO PARA SU HABILITACION Y ACREDITACION DE DICHAS AREAS</t>
  </si>
  <si>
    <t xml:space="preserve">SELECCIÓN ABREVIADA DE MENOR CUANTIA </t>
  </si>
  <si>
    <t>MC-079-2020-HOMIL</t>
  </si>
  <si>
    <t>https://community.secop.gov.co/Public/Tendering/OpportunityDetail/Index?noticeUID=CO1.NTC.1298429&amp;isFromPublicArea=True&amp;isModal=true&amp;asPopupView=true</t>
  </si>
  <si>
    <t>MC-095-2020-HOMIL</t>
  </si>
  <si>
    <t>https://community.secop.gov.co/Public/Tendering/OpportunityDetail/Index?noticeUID=CO1.NTC.1336961&amp;isFromPublicArea=True&amp;isModal=true&amp;asPopupView=true</t>
  </si>
  <si>
    <t>MC-120-2020-HOMIL</t>
  </si>
  <si>
    <t>https://community.secop.gov.co/Public/Tendering/OpportunityDetail/Index?noticeUID=CO1.NTC.1381714&amp;isFromPublicArea=True&amp;isModal=true&amp;asPopupView=true</t>
  </si>
  <si>
    <t>MC-127-2020-HOMIL</t>
  </si>
  <si>
    <t>https://community.secop.gov.co/Public/Tendering/OpportunityDetail/Index?noticeUID=CO1.NTC.1391743&amp;isFromPublicArea=True&amp;isModal=true&amp;asPopupView=true</t>
  </si>
  <si>
    <t>MC-119-2020-HOMIL</t>
  </si>
  <si>
    <t>MC-132- 2020-HOMIL</t>
  </si>
  <si>
    <t>https://community.secop.gov.co/Public/Tendering/OpportunityDetail/Index?noticeUID=CO1.NTC.1399725&amp;isFromPublicArea=True&amp;isModal=true&amp;asPopupView=true</t>
  </si>
  <si>
    <t>https://community.secop.gov.co/Public/Tendering/OpportunityDetail/Index?noticeUID=CO1.NTC.1393046&amp;isFromPublicArea=True&amp;isModal=true&amp;asPopupView=true</t>
  </si>
  <si>
    <t>MC-140-2020-HOMIL</t>
  </si>
  <si>
    <t>https://community.secop.gov.co/Public/Tendering/OpportunityDetail/Index?noticeUID=CO1.NTC.1414819&amp;isFromPublicArea=True&amp;isModal=true&amp;asPopupView=true</t>
  </si>
  <si>
    <t>CD-045-2020-HOMIL</t>
  </si>
  <si>
    <t>https://community.secop.gov.co/Public/Tendering/OpportunityDetail/Index?noticeUID=CO1.NTC.1432310&amp;isFromPublicArea=True&amp;isModal=true&amp;asPopupView=true</t>
  </si>
  <si>
    <t>CD-046-2020-HOMIL</t>
  </si>
  <si>
    <t>https://community.secop.gov.co/Public/Tendering/OpportunityDetail/Index?noticeUID=CO1.NTC.1431916&amp;isFromPublicArea=True&amp;isModal=true&amp;asPopupView=true</t>
  </si>
  <si>
    <t>https://community.secop.gov.co/Public/Tendering/OpportunityDetail/Index?noticeUID=CO1.NTC.1325447&amp;isFromPublicArea=True&amp;isModal=true&amp;asPopupView=true</t>
  </si>
  <si>
    <t>SA-035-2020-HOMIL</t>
  </si>
  <si>
    <t>SA-016-2020-HOMIL</t>
  </si>
  <si>
    <t>https://community.secop.gov.co/Public/Tendering/OpportunityDetail/Index?noticeUID=CO1.NTC.1320061&amp;isFromPublicArea=True&amp;isModal=true&amp;asPopupView=true</t>
  </si>
  <si>
    <t>SAS-037-2020-HOMIL</t>
  </si>
  <si>
    <t>https://community.secop.gov.co/Public/Tendering/OpportunityDetail/Index?noticeUID=CO1.NTC.1330246&amp;isFromPublicArea=True&amp;isModal=true&amp;asPopupView=true</t>
  </si>
  <si>
    <t>184-2020</t>
  </si>
  <si>
    <t>SERVICIO DE SOPORTE Y MANTENIMIENTO PARA LA PÁGINA WEB WWW.HOSPITALMILITAR.GOV.CO E INTRANET CORPORATIVA DEL HOSPITAL MILITAR CENTRAL</t>
  </si>
  <si>
    <t>MARISOL RUBIANO CASAS</t>
  </si>
  <si>
    <t>199-2020</t>
  </si>
  <si>
    <t>ADQUISICION DE INSTRUMENTAL QUIRURGICO PARA EL SERVICIO DE GINECOLOGIA Y OBSTETRICIA DEL HOSPITAL MILITAR CENTRAL</t>
  </si>
  <si>
    <t>IVONNE DIAZ YAMAL</t>
  </si>
  <si>
    <t>177-2020</t>
  </si>
  <si>
    <t>PROFESIONALES GINECOLOGICOS S.A PROGYNE S.A</t>
  </si>
  <si>
    <t>MANTENIMIENTO PREVENTIVO Y CORRECTIVO QUE SEAN NECESARIOS, SUMINISTRO DE REPUESTOS, ACCESORIOS, INSUMOS Y CONSUMIBLES ORIGINALES NUEVOS NO REMANUFACTURADOS PARA LA CAMARA DE RADIACION ULTRAVIOLETA FOUVA DEL SERVICIO DE DERMATOLOGIA DEL HOSPITAL MILITAR CENTRAL</t>
  </si>
  <si>
    <t>182-2020</t>
  </si>
  <si>
    <t>ADQUISICIÓN DE INSUMOS PARA EL ÁREA DE TERAPIA OCUPACIONAL QUE SE REQUIEREN PARA LA ELABORACION DE FERULAS COMO PARTE DE LA INTERVENCIÓN TERAPÉUTICA COADYUVANTE DE PROCESOS QUIRÚRGICOS QUE SON REMITIDOS AL AREA DE TERAPIA OCUPACIONAL DEL HOSPITAL MILITAR CENTRAL</t>
  </si>
  <si>
    <t>ZANNA S.A.S</t>
  </si>
  <si>
    <t xml:space="preserve">CARMEN TERESA ESQUIVIA PAJARO </t>
  </si>
  <si>
    <t>203-2020</t>
  </si>
  <si>
    <t>INDUSTRIAS LUVFRANK S.A.S</t>
  </si>
  <si>
    <t>ADQUISICIÓN DE PRODUCTOS DE ASEO Y LIMPIEZA PARA LOS VEHÍCULOS DEL PARQUE AUTOMOTOR DE PROPIEDAD DEL ESTABLECIMIENTO PUBLICO HOSPITAL MILITAR CENTRAL</t>
  </si>
  <si>
    <t>194-2020</t>
  </si>
  <si>
    <t>SUMINISTRO E INSTALACION DE SISTEMA DE CONTROL  DE AVES EN EDIFICIO PRINCIPAL, EDIFICIO FE EN LA CAUSA, EDIFICIO IMÁGENES DIAGNOSTICAS Y EDIFICIO DE MANTENIMIENTO  DEL HOSPITAL MILITAR CENTRAL</t>
  </si>
  <si>
    <t>VALOR REDUCCION</t>
  </si>
  <si>
    <t>VALOR ADICION</t>
  </si>
  <si>
    <t>MC-124-2020-HOMIL</t>
  </si>
  <si>
    <t>MC-144-2020-HOMIL</t>
  </si>
  <si>
    <t>SA-040-2020-HOMIL</t>
  </si>
  <si>
    <t>MC-133-2020-HOMIL</t>
  </si>
  <si>
    <t>CD-041-2020-HOMIL</t>
  </si>
  <si>
    <t>SA-036-2020-HOMIL</t>
  </si>
  <si>
    <t>https://community.secop.gov.co/Public/Tendering/OpportunityDetail/Index?noticeUID=CO1.NTC.1424503&amp;isFromPublicArea=True&amp;isModal=true&amp;asPopupView=true</t>
  </si>
  <si>
    <t>https://community.secop.gov.co/Public/Tendering/OpportunityDetail/Index?noticeUID=CO1.NTC.1437500&amp;isFromPublicArea=True&amp;isModal=true&amp;asPopupView=true</t>
  </si>
  <si>
    <t>https://community.secop.gov.co/Public/Tendering/OpportunityDetail/Index?noticeUID=CO1.NTC.1363626&amp;isFromPublicArea=True&amp;isModal=true&amp;asPopupView=true</t>
  </si>
  <si>
    <t>https://community.secop.gov.co/Public/Tendering/OpportunityDetail/Index?noticeUID=CO1.NTC.1404699&amp;isFromPublicArea=True&amp;isModal=true&amp;asPopupView=true</t>
  </si>
  <si>
    <t>https://community.secop.gov.co/Public/Tendering/OpportunityDetail/Index?noticeUID=CO1.NTC.1383737&amp;isFromPublicArea=True&amp;isModal=true&amp;asPopupView=true</t>
  </si>
  <si>
    <t>https://community.secop.gov.co/Public/Tendering/OpportunityDetail/Index?noticeUID=CO1.NTC.1325201&amp;isFromPublicArea=True&amp;isModal=true&amp;asPopupView=true</t>
  </si>
  <si>
    <t>MC-77-2020-HOMIL</t>
  </si>
  <si>
    <t>https://community.secop.gov.co/Public/Tendering/OpportunityDetail/Index?noticeUID=CO1.NTC.1432413&amp;isFromPublicArea=True&amp;isModal=true&amp;asPopupView=true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</si>
</sst>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quot;$&quot;* #,##0.00_-;_-&quot;$&quot;* &quot;-&quot;??_-;_-@_-"/>
    <numFmt numFmtId="164" formatCode="[$$-240A]\ #,##0"/>
    <numFmt numFmtId="165" formatCode="&quot;$&quot;\ #,##0"/>
    <numFmt numFmtId="166" formatCode="yyyy\-mm\-dd;@"/>
    <numFmt numFmtId="167" formatCode="&quot;$&quot;#,##0"/>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sz val="9"/>
      <color rgb="FF0074E8"/>
      <name val="Arial"/>
      <family val="2"/>
    </font>
    <font>
      <sz val="9"/>
      <color theme="1"/>
      <name val="Arial"/>
      <family val="2"/>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0">
    <xf numFmtId="0" fontId="0" fillId="0" borderId="0" xfId="0"/>
    <xf numFmtId="0" fontId="6" fillId="0" borderId="0" xfId="0" applyFont="1"/>
    <xf numFmtId="49" fontId="5" fillId="2" borderId="9" xfId="0" applyNumberFormat="1" applyFont="1" applyFill="1" applyBorder="1" applyAlignment="1">
      <alignment horizontal="center" vertical="center" wrapText="1"/>
    </xf>
    <xf numFmtId="0" fontId="7" fillId="2" borderId="10" xfId="0" applyFont="1" applyFill="1" applyBorder="1" applyAlignment="1">
      <alignment vertical="center" wrapText="1"/>
    </xf>
    <xf numFmtId="0" fontId="6" fillId="2" borderId="10" xfId="0" applyFont="1" applyFill="1" applyBorder="1" applyAlignment="1">
      <alignment horizontal="justify" vertical="center" wrapText="1"/>
    </xf>
    <xf numFmtId="165" fontId="6" fillId="2" borderId="9" xfId="0" applyNumberFormat="1" applyFont="1" applyFill="1" applyBorder="1" applyAlignment="1">
      <alignment horizontal="center" vertical="center"/>
    </xf>
    <xf numFmtId="165" fontId="6" fillId="2" borderId="9" xfId="1" applyNumberFormat="1" applyFont="1" applyFill="1" applyBorder="1" applyAlignment="1">
      <alignment horizontal="center" vertical="center"/>
    </xf>
    <xf numFmtId="165" fontId="6" fillId="2" borderId="9" xfId="0" applyNumberFormat="1" applyFont="1" applyFill="1" applyBorder="1" applyAlignment="1">
      <alignment horizontal="center" vertical="center" wrapText="1"/>
    </xf>
    <xf numFmtId="0" fontId="6" fillId="0" borderId="9" xfId="0" applyFont="1" applyBorder="1" applyAlignment="1">
      <alignment horizontal="center" vertical="center" wrapText="1"/>
    </xf>
    <xf numFmtId="14" fontId="6" fillId="0" borderId="9" xfId="0" applyNumberFormat="1" applyFont="1" applyBorder="1" applyAlignment="1">
      <alignment horizontal="center" vertical="center" wrapText="1"/>
    </xf>
    <xf numFmtId="14" fontId="6" fillId="0" borderId="10" xfId="0" applyNumberFormat="1" applyFont="1" applyBorder="1" applyAlignment="1">
      <alignment horizontal="center" vertical="center" wrapText="1"/>
    </xf>
    <xf numFmtId="0" fontId="6" fillId="0" borderId="10" xfId="0" applyFont="1" applyBorder="1" applyAlignment="1">
      <alignment horizontal="center" vertical="center" wrapText="1"/>
    </xf>
    <xf numFmtId="1" fontId="6" fillId="0" borderId="10" xfId="0" applyNumberFormat="1" applyFont="1" applyBorder="1" applyAlignment="1">
      <alignment horizontal="center" vertical="center" wrapText="1"/>
    </xf>
    <xf numFmtId="166" fontId="6" fillId="3" borderId="9" xfId="0" applyNumberFormat="1" applyFont="1" applyFill="1" applyBorder="1" applyAlignment="1">
      <alignment horizontal="center" vertical="center" wrapText="1"/>
    </xf>
    <xf numFmtId="166" fontId="6" fillId="0" borderId="0" xfId="0" applyNumberFormat="1" applyFont="1"/>
    <xf numFmtId="0" fontId="8" fillId="0" borderId="10" xfId="2" applyFont="1" applyBorder="1" applyAlignment="1" applyProtection="1">
      <alignment vertical="center" wrapText="1"/>
    </xf>
    <xf numFmtId="164" fontId="4" fillId="4" borderId="8" xfId="0" applyNumberFormat="1" applyFont="1" applyFill="1" applyBorder="1" applyAlignment="1">
      <alignment horizontal="center" vertical="center" wrapText="1"/>
    </xf>
    <xf numFmtId="165" fontId="5" fillId="4" borderId="8" xfId="1" applyNumberFormat="1" applyFont="1" applyFill="1" applyBorder="1" applyAlignment="1">
      <alignment horizontal="center" vertical="center" wrapText="1"/>
    </xf>
    <xf numFmtId="4" fontId="4" fillId="4" borderId="8"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6" fontId="4" fillId="4" borderId="8" xfId="0" applyNumberFormat="1" applyFont="1" applyFill="1" applyBorder="1" applyAlignment="1">
      <alignment horizontal="center" vertical="center" wrapText="1"/>
    </xf>
    <xf numFmtId="49" fontId="6" fillId="0" borderId="9" xfId="0" applyNumberFormat="1" applyFont="1" applyBorder="1" applyAlignment="1">
      <alignment horizontal="center" vertical="center" wrapText="1"/>
    </xf>
    <xf numFmtId="0" fontId="9" fillId="0" borderId="10" xfId="0" applyFont="1" applyBorder="1" applyAlignment="1">
      <alignment horizontal="center" vertical="center"/>
    </xf>
    <xf numFmtId="167" fontId="6" fillId="2" borderId="9" xfId="0" applyNumberFormat="1" applyFont="1" applyFill="1" applyBorder="1" applyAlignment="1">
      <alignment horizontal="center" vertical="center"/>
    </xf>
    <xf numFmtId="0" fontId="9" fillId="0" borderId="10" xfId="0" applyFont="1" applyBorder="1" applyAlignment="1">
      <alignment horizontal="center" vertical="center" wrapText="1"/>
    </xf>
    <xf numFmtId="165" fontId="11" fillId="2" borderId="9" xfId="1" applyNumberFormat="1" applyFont="1" applyFill="1" applyBorder="1" applyAlignment="1">
      <alignment horizontal="center" vertical="center"/>
    </xf>
    <xf numFmtId="49" fontId="4" fillId="4" borderId="2" xfId="0" applyNumberFormat="1" applyFont="1" applyFill="1" applyBorder="1" applyAlignment="1">
      <alignment horizontal="center" vertical="center" wrapText="1"/>
    </xf>
    <xf numFmtId="0" fontId="6" fillId="4" borderId="0" xfId="0" applyFont="1" applyFill="1"/>
    <xf numFmtId="0" fontId="6" fillId="0" borderId="10" xfId="0" applyFont="1" applyBorder="1"/>
    <xf numFmtId="165" fontId="6" fillId="2" borderId="10" xfId="1" applyNumberFormat="1" applyFont="1" applyFill="1" applyBorder="1" applyAlignment="1">
      <alignment horizontal="center" vertical="center"/>
    </xf>
    <xf numFmtId="166"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164" fontId="4" fillId="4" borderId="5" xfId="0" applyNumberFormat="1" applyFont="1" applyFill="1" applyBorder="1" applyAlignment="1">
      <alignment horizontal="center" vertical="center" wrapText="1"/>
    </xf>
    <xf numFmtId="164" fontId="4" fillId="4" borderId="3" xfId="0" applyNumberFormat="1" applyFont="1" applyFill="1" applyBorder="1" applyAlignment="1">
      <alignment horizontal="center" vertical="center" wrapText="1"/>
    </xf>
    <xf numFmtId="164" fontId="4" fillId="4" borderId="4"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400050</xdr:colOff>
          <xdr:row>186</xdr:row>
          <xdr:rowOff>0</xdr:rowOff>
        </xdr:from>
        <xdr:to>
          <xdr:col>5</xdr:col>
          <xdr:colOff>619125</xdr:colOff>
          <xdr:row>187</xdr:row>
          <xdr:rowOff>66675</xdr:rowOff>
        </xdr:to>
        <xdr:sp macro="" textlink="">
          <xdr:nvSpPr>
            <xdr:cNvPr id="1142" name="Control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1156424&amp;isFromPublicArea=True&amp;isModal=true&amp;asPopupView=true" TargetMode="External"/><Relationship Id="rId13" Type="http://schemas.openxmlformats.org/officeDocument/2006/relationships/image" Target="../media/image1.emf"/><Relationship Id="rId3" Type="http://schemas.openxmlformats.org/officeDocument/2006/relationships/hyperlink" Target="https://community.secop.gov.co/Public/Tendering/OpportunityDetail/Index?noticeUID=CO1.NTC.1207884&amp;isFromPublicArea=True&amp;isModal=true&amp;asPopupView=true" TargetMode="External"/><Relationship Id="rId7" Type="http://schemas.openxmlformats.org/officeDocument/2006/relationships/hyperlink" Target="https://community.secop.gov.co/Public/Tendering/OpportunityDetail/Index?noticeUID=CO1.NTC.1179105&amp;isFromPublicArea=True&amp;isModal=true&amp;asPopupView=true" TargetMode="External"/><Relationship Id="rId12" Type="http://schemas.openxmlformats.org/officeDocument/2006/relationships/control" Target="../activeX/activeX1.xml"/><Relationship Id="rId2" Type="http://schemas.openxmlformats.org/officeDocument/2006/relationships/hyperlink" Target="https://community.secop.gov.co/Public/Tendering/OpportunityDetail/Index?noticeUID=CO1.NTC.1224512&amp;isFromPublicArea=True&amp;isModal=true&amp;asPopupView=true" TargetMode="External"/><Relationship Id="rId1" Type="http://schemas.openxmlformats.org/officeDocument/2006/relationships/hyperlink" Target="https://community.secop.gov.co/Public/Tendering/OpportunityDetail/Index?noticeUID=CO1.NTC.1185435&amp;isFromPublicArea=True&amp;isModal=true&amp;asPopupView=true" TargetMode="External"/><Relationship Id="rId6" Type="http://schemas.openxmlformats.org/officeDocument/2006/relationships/hyperlink" Target="https://community.secop.gov.co/Public/Tendering/OpportunityDetail/Index?noticeUID=CO1.NTC.1154294&amp;isFromPublicArea=True&amp;isModal=true&amp;asPopupView=true" TargetMode="External"/><Relationship Id="rId11" Type="http://schemas.openxmlformats.org/officeDocument/2006/relationships/vmlDrawing" Target="../drawings/vmlDrawing1.vml"/><Relationship Id="rId5" Type="http://schemas.openxmlformats.org/officeDocument/2006/relationships/hyperlink" Target="https://community.secop.gov.co/Public/Tendering/OpportunityDetail/Index?noticeUID=CO1.NTC.1154294&amp;isFromPublicArea=True&amp;isModal=true&amp;asPopupView=true" TargetMode="External"/><Relationship Id="rId10" Type="http://schemas.openxmlformats.org/officeDocument/2006/relationships/drawing" Target="../drawings/drawing1.xml"/><Relationship Id="rId4" Type="http://schemas.openxmlformats.org/officeDocument/2006/relationships/hyperlink" Target="https://community.secop.gov.co/Public/Tendering/OpportunityDetail/Index?noticeUID=CO1.NTC.1145612&amp;isFromPublicArea=True&amp;isModal=true&amp;asPopupView=true"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U186"/>
  <sheetViews>
    <sheetView tabSelected="1" zoomScaleNormal="100" workbookViewId="0">
      <pane xSplit="1" ySplit="2" topLeftCell="B3" activePane="bottomRight" state="frozen"/>
      <selection pane="topRight" activeCell="B1" sqref="B1"/>
      <selection pane="bottomLeft" activeCell="A3" sqref="A3"/>
      <selection pane="bottomRight" activeCell="C4" sqref="C4"/>
    </sheetView>
  </sheetViews>
  <sheetFormatPr baseColWidth="10" defaultRowHeight="12.75" x14ac:dyDescent="0.2"/>
  <cols>
    <col min="1" max="1" width="13.85546875" style="1" customWidth="1"/>
    <col min="2" max="2" width="18.7109375" style="1" customWidth="1"/>
    <col min="3" max="3" width="19.28515625" style="1" customWidth="1"/>
    <col min="4" max="4" width="16.42578125" style="1" customWidth="1"/>
    <col min="5" max="5" width="24.140625" style="1" customWidth="1"/>
    <col min="6" max="6" width="29.7109375" style="1" customWidth="1"/>
    <col min="7" max="7" width="25.28515625" style="1" customWidth="1"/>
    <col min="8" max="8" width="48.42578125" style="1" customWidth="1"/>
    <col min="9" max="9" width="14.42578125" style="1" customWidth="1"/>
    <col min="10" max="10" width="15.85546875" style="1" hidden="1" customWidth="1"/>
    <col min="11" max="11" width="15.42578125" style="1" hidden="1" customWidth="1"/>
    <col min="12" max="12" width="15.140625" style="1" hidden="1" customWidth="1"/>
    <col min="13" max="13" width="17.28515625" style="1" hidden="1" customWidth="1"/>
    <col min="14" max="15" width="17.140625" style="1" hidden="1" customWidth="1"/>
    <col min="16" max="16" width="16.42578125" style="1" hidden="1" customWidth="1"/>
    <col min="17" max="17" width="19.28515625" style="1" customWidth="1"/>
    <col min="18" max="19" width="13.5703125" style="14" bestFit="1" customWidth="1"/>
    <col min="20" max="20" width="28.85546875" style="1" customWidth="1"/>
    <col min="21" max="21" width="20.5703125" style="1" customWidth="1"/>
    <col min="22" max="16384" width="11.42578125" style="1"/>
  </cols>
  <sheetData>
    <row r="1" spans="1:21" s="27" customFormat="1" ht="15.75" customHeight="1" thickBot="1" x14ac:dyDescent="0.25">
      <c r="A1" s="31" t="s">
        <v>11</v>
      </c>
      <c r="B1" s="31" t="s">
        <v>62</v>
      </c>
      <c r="C1" s="33" t="s">
        <v>19</v>
      </c>
      <c r="D1" s="33" t="s">
        <v>4</v>
      </c>
      <c r="E1" s="33" t="s">
        <v>15</v>
      </c>
      <c r="F1" s="33" t="s">
        <v>14</v>
      </c>
      <c r="G1" s="33" t="s">
        <v>13</v>
      </c>
      <c r="H1" s="31" t="s">
        <v>0</v>
      </c>
      <c r="I1" s="35" t="s">
        <v>1</v>
      </c>
      <c r="J1" s="36"/>
      <c r="K1" s="36"/>
      <c r="L1" s="36"/>
      <c r="M1" s="36"/>
      <c r="N1" s="36"/>
      <c r="O1" s="36"/>
      <c r="P1" s="36"/>
      <c r="Q1" s="37"/>
      <c r="R1" s="38" t="s">
        <v>2</v>
      </c>
      <c r="S1" s="39"/>
      <c r="T1" s="30"/>
      <c r="U1" s="31" t="s">
        <v>16</v>
      </c>
    </row>
    <row r="2" spans="1:21" s="27" customFormat="1" ht="51.75" thickBot="1" x14ac:dyDescent="0.25">
      <c r="A2" s="32"/>
      <c r="B2" s="32"/>
      <c r="C2" s="33"/>
      <c r="D2" s="34"/>
      <c r="E2" s="33"/>
      <c r="F2" s="33"/>
      <c r="G2" s="34"/>
      <c r="H2" s="32"/>
      <c r="I2" s="16" t="s">
        <v>5</v>
      </c>
      <c r="J2" s="17" t="s">
        <v>927</v>
      </c>
      <c r="K2" s="17" t="s">
        <v>926</v>
      </c>
      <c r="L2" s="18" t="s">
        <v>6</v>
      </c>
      <c r="M2" s="19" t="s">
        <v>7</v>
      </c>
      <c r="N2" s="19" t="s">
        <v>8</v>
      </c>
      <c r="O2" s="19" t="s">
        <v>12</v>
      </c>
      <c r="P2" s="19" t="s">
        <v>18</v>
      </c>
      <c r="Q2" s="19" t="s">
        <v>9</v>
      </c>
      <c r="R2" s="20" t="s">
        <v>10</v>
      </c>
      <c r="S2" s="20" t="s">
        <v>17</v>
      </c>
      <c r="T2" s="26" t="s">
        <v>3</v>
      </c>
      <c r="U2" s="32"/>
    </row>
    <row r="3" spans="1:21" ht="84.95" customHeight="1" x14ac:dyDescent="0.2">
      <c r="A3" s="2" t="s">
        <v>40</v>
      </c>
      <c r="B3" s="8" t="s">
        <v>702</v>
      </c>
      <c r="C3" s="21" t="s">
        <v>41</v>
      </c>
      <c r="D3" s="11" t="s">
        <v>22</v>
      </c>
      <c r="E3" s="24" t="s">
        <v>43</v>
      </c>
      <c r="F3" s="15" t="s">
        <v>81</v>
      </c>
      <c r="G3" s="3" t="s">
        <v>42</v>
      </c>
      <c r="H3" s="4" t="s">
        <v>38</v>
      </c>
      <c r="I3" s="5">
        <v>58000000</v>
      </c>
      <c r="J3" s="6"/>
      <c r="K3" s="6"/>
      <c r="L3" s="5">
        <v>58000000</v>
      </c>
      <c r="M3" s="7"/>
      <c r="N3" s="7"/>
      <c r="O3" s="7"/>
      <c r="P3" s="7"/>
      <c r="Q3" s="5">
        <f>SUM(L3:P3)</f>
        <v>58000000</v>
      </c>
      <c r="R3" s="13">
        <v>43843</v>
      </c>
      <c r="S3" s="13">
        <v>44196</v>
      </c>
      <c r="T3" s="10" t="s">
        <v>63</v>
      </c>
      <c r="U3" s="8" t="s">
        <v>26</v>
      </c>
    </row>
    <row r="4" spans="1:21" ht="84.95" customHeight="1" x14ac:dyDescent="0.2">
      <c r="A4" s="2" t="s">
        <v>44</v>
      </c>
      <c r="B4" s="8" t="s">
        <v>702</v>
      </c>
      <c r="C4" s="21" t="s">
        <v>45</v>
      </c>
      <c r="D4" s="11" t="s">
        <v>22</v>
      </c>
      <c r="E4" s="24" t="s">
        <v>39</v>
      </c>
      <c r="F4" s="15" t="s">
        <v>82</v>
      </c>
      <c r="G4" s="3" t="s">
        <v>46</v>
      </c>
      <c r="H4" s="4" t="s">
        <v>38</v>
      </c>
      <c r="I4" s="5">
        <v>57500000</v>
      </c>
      <c r="J4" s="6"/>
      <c r="K4" s="6"/>
      <c r="L4" s="5">
        <v>57500000</v>
      </c>
      <c r="M4" s="7"/>
      <c r="N4" s="7"/>
      <c r="O4" s="7"/>
      <c r="P4" s="7"/>
      <c r="Q4" s="5">
        <f t="shared" ref="Q4:Q14" si="0">SUM(L4:P4)</f>
        <v>57500000</v>
      </c>
      <c r="R4" s="13">
        <v>43847</v>
      </c>
      <c r="S4" s="13">
        <v>44196</v>
      </c>
      <c r="T4" s="10" t="s">
        <v>63</v>
      </c>
      <c r="U4" s="8" t="s">
        <v>26</v>
      </c>
    </row>
    <row r="5" spans="1:21" ht="84.95" customHeight="1" x14ac:dyDescent="0.2">
      <c r="A5" s="2" t="s">
        <v>47</v>
      </c>
      <c r="B5" s="8" t="s">
        <v>702</v>
      </c>
      <c r="C5" s="21" t="s">
        <v>48</v>
      </c>
      <c r="D5" s="11" t="s">
        <v>22</v>
      </c>
      <c r="E5" s="24" t="s">
        <v>39</v>
      </c>
      <c r="F5" s="15" t="s">
        <v>82</v>
      </c>
      <c r="G5" s="3" t="s">
        <v>49</v>
      </c>
      <c r="H5" s="4" t="s">
        <v>38</v>
      </c>
      <c r="I5" s="5">
        <v>57333333</v>
      </c>
      <c r="J5" s="28"/>
      <c r="K5" s="25">
        <v>28500000</v>
      </c>
      <c r="L5" s="5">
        <v>28833333</v>
      </c>
      <c r="M5" s="7"/>
      <c r="N5" s="7"/>
      <c r="O5" s="7"/>
      <c r="P5" s="7"/>
      <c r="Q5" s="5">
        <f t="shared" si="0"/>
        <v>28833333</v>
      </c>
      <c r="R5" s="13">
        <v>43847</v>
      </c>
      <c r="S5" s="13">
        <v>44196</v>
      </c>
      <c r="T5" s="10" t="s">
        <v>63</v>
      </c>
      <c r="U5" s="8" t="s">
        <v>26</v>
      </c>
    </row>
    <row r="6" spans="1:21" ht="84.95" customHeight="1" x14ac:dyDescent="0.2">
      <c r="A6" s="2" t="s">
        <v>35</v>
      </c>
      <c r="B6" s="8" t="s">
        <v>702</v>
      </c>
      <c r="C6" s="21" t="s">
        <v>36</v>
      </c>
      <c r="D6" s="11" t="s">
        <v>22</v>
      </c>
      <c r="E6" s="24" t="s">
        <v>39</v>
      </c>
      <c r="F6" s="15" t="s">
        <v>82</v>
      </c>
      <c r="G6" s="3" t="s">
        <v>37</v>
      </c>
      <c r="H6" s="4" t="s">
        <v>38</v>
      </c>
      <c r="I6" s="5">
        <v>57166666</v>
      </c>
      <c r="J6" s="29"/>
      <c r="K6" s="6"/>
      <c r="L6" s="5">
        <v>57166666</v>
      </c>
      <c r="M6" s="7"/>
      <c r="N6" s="7"/>
      <c r="O6" s="7"/>
      <c r="P6" s="7"/>
      <c r="Q6" s="5">
        <f t="shared" si="0"/>
        <v>57166666</v>
      </c>
      <c r="R6" s="13">
        <v>43850</v>
      </c>
      <c r="S6" s="13">
        <v>43920</v>
      </c>
      <c r="T6" s="10" t="s">
        <v>63</v>
      </c>
      <c r="U6" s="8" t="s">
        <v>26</v>
      </c>
    </row>
    <row r="7" spans="1:21" ht="84.95" customHeight="1" x14ac:dyDescent="0.2">
      <c r="A7" s="2" t="s">
        <v>20</v>
      </c>
      <c r="B7" s="8" t="s">
        <v>702</v>
      </c>
      <c r="C7" s="21" t="s">
        <v>21</v>
      </c>
      <c r="D7" s="11" t="s">
        <v>22</v>
      </c>
      <c r="E7" s="24" t="s">
        <v>27</v>
      </c>
      <c r="F7" s="15" t="s">
        <v>83</v>
      </c>
      <c r="G7" s="3" t="s">
        <v>23</v>
      </c>
      <c r="H7" s="4" t="s">
        <v>24</v>
      </c>
      <c r="I7" s="5">
        <v>79800000</v>
      </c>
      <c r="J7" s="6"/>
      <c r="K7" s="6"/>
      <c r="L7" s="5">
        <v>79800000</v>
      </c>
      <c r="M7" s="7"/>
      <c r="N7" s="7"/>
      <c r="O7" s="7"/>
      <c r="P7" s="7"/>
      <c r="Q7" s="5">
        <f t="shared" si="0"/>
        <v>79800000</v>
      </c>
      <c r="R7" s="13">
        <v>43850</v>
      </c>
      <c r="S7" s="13">
        <v>44196</v>
      </c>
      <c r="T7" s="10" t="s">
        <v>25</v>
      </c>
      <c r="U7" s="8" t="s">
        <v>26</v>
      </c>
    </row>
    <row r="8" spans="1:21" ht="84.95" customHeight="1" x14ac:dyDescent="0.2">
      <c r="A8" s="2" t="s">
        <v>28</v>
      </c>
      <c r="B8" s="8" t="s">
        <v>702</v>
      </c>
      <c r="C8" s="21" t="s">
        <v>29</v>
      </c>
      <c r="D8" s="11" t="s">
        <v>22</v>
      </c>
      <c r="E8" s="24" t="s">
        <v>34</v>
      </c>
      <c r="F8" s="15" t="s">
        <v>84</v>
      </c>
      <c r="G8" s="3" t="s">
        <v>30</v>
      </c>
      <c r="H8" s="4" t="s">
        <v>31</v>
      </c>
      <c r="I8" s="5">
        <v>116733333</v>
      </c>
      <c r="J8" s="6"/>
      <c r="K8" s="6"/>
      <c r="L8" s="5">
        <v>116733333</v>
      </c>
      <c r="M8" s="7"/>
      <c r="N8" s="7"/>
      <c r="O8" s="7"/>
      <c r="P8" s="7"/>
      <c r="Q8" s="5">
        <f t="shared" si="0"/>
        <v>116733333</v>
      </c>
      <c r="R8" s="13">
        <v>43851</v>
      </c>
      <c r="S8" s="13">
        <v>44196</v>
      </c>
      <c r="T8" s="10" t="s">
        <v>32</v>
      </c>
      <c r="U8" s="8" t="s">
        <v>33</v>
      </c>
    </row>
    <row r="9" spans="1:21" ht="84.95" customHeight="1" x14ac:dyDescent="0.2">
      <c r="A9" s="2" t="s">
        <v>75</v>
      </c>
      <c r="B9" s="8" t="s">
        <v>702</v>
      </c>
      <c r="C9" s="21" t="s">
        <v>76</v>
      </c>
      <c r="D9" s="11" t="s">
        <v>22</v>
      </c>
      <c r="E9" s="24" t="s">
        <v>79</v>
      </c>
      <c r="F9" s="15" t="s">
        <v>85</v>
      </c>
      <c r="G9" s="3" t="s">
        <v>77</v>
      </c>
      <c r="H9" s="4" t="s">
        <v>78</v>
      </c>
      <c r="I9" s="5">
        <v>70351453</v>
      </c>
      <c r="J9" s="6"/>
      <c r="K9" s="6"/>
      <c r="L9" s="5">
        <v>70351453</v>
      </c>
      <c r="M9" s="7"/>
      <c r="N9" s="7"/>
      <c r="O9" s="7"/>
      <c r="P9" s="7"/>
      <c r="Q9" s="5">
        <f t="shared" si="0"/>
        <v>70351453</v>
      </c>
      <c r="R9" s="13">
        <v>43859</v>
      </c>
      <c r="S9" s="13">
        <v>44184</v>
      </c>
      <c r="T9" s="10" t="s">
        <v>80</v>
      </c>
      <c r="U9" s="9" t="s">
        <v>33</v>
      </c>
    </row>
    <row r="10" spans="1:21" ht="84.95" customHeight="1" x14ac:dyDescent="0.2">
      <c r="A10" s="2" t="s">
        <v>57</v>
      </c>
      <c r="B10" s="8" t="s">
        <v>529</v>
      </c>
      <c r="C10" s="21" t="s">
        <v>48</v>
      </c>
      <c r="D10" s="11" t="s">
        <v>51</v>
      </c>
      <c r="E10" s="24" t="s">
        <v>60</v>
      </c>
      <c r="F10" s="15" t="s">
        <v>86</v>
      </c>
      <c r="G10" s="3" t="s">
        <v>58</v>
      </c>
      <c r="H10" s="4" t="s">
        <v>59</v>
      </c>
      <c r="I10" s="5">
        <v>57000000</v>
      </c>
      <c r="J10" s="6"/>
      <c r="K10" s="6"/>
      <c r="L10" s="5">
        <v>57000000</v>
      </c>
      <c r="M10" s="7"/>
      <c r="N10" s="7"/>
      <c r="O10" s="7"/>
      <c r="P10" s="7"/>
      <c r="Q10" s="5">
        <f t="shared" si="0"/>
        <v>57000000</v>
      </c>
      <c r="R10" s="13">
        <v>43860</v>
      </c>
      <c r="S10" s="13">
        <v>43921</v>
      </c>
      <c r="T10" s="10" t="s">
        <v>61</v>
      </c>
      <c r="U10" s="8" t="s">
        <v>56</v>
      </c>
    </row>
    <row r="11" spans="1:21" ht="84.95" customHeight="1" x14ac:dyDescent="0.2">
      <c r="A11" s="2" t="s">
        <v>50</v>
      </c>
      <c r="B11" s="8" t="s">
        <v>529</v>
      </c>
      <c r="C11" s="21" t="s">
        <v>41</v>
      </c>
      <c r="D11" s="11" t="s">
        <v>51</v>
      </c>
      <c r="E11" s="24" t="s">
        <v>53</v>
      </c>
      <c r="F11" s="15" t="s">
        <v>87</v>
      </c>
      <c r="G11" s="3" t="s">
        <v>52</v>
      </c>
      <c r="H11" s="4" t="s">
        <v>54</v>
      </c>
      <c r="I11" s="5">
        <v>57000000</v>
      </c>
      <c r="J11" s="25"/>
      <c r="K11" s="25">
        <v>96009</v>
      </c>
      <c r="L11" s="5">
        <f>57000000-96009</f>
        <v>56903991</v>
      </c>
      <c r="M11" s="7"/>
      <c r="N11" s="7"/>
      <c r="O11" s="7"/>
      <c r="P11" s="7"/>
      <c r="Q11" s="5">
        <f t="shared" si="0"/>
        <v>56903991</v>
      </c>
      <c r="R11" s="13">
        <v>43860</v>
      </c>
      <c r="S11" s="13">
        <v>43921</v>
      </c>
      <c r="T11" s="10" t="s">
        <v>55</v>
      </c>
      <c r="U11" s="8" t="s">
        <v>56</v>
      </c>
    </row>
    <row r="12" spans="1:21" ht="84.95" customHeight="1" x14ac:dyDescent="0.2">
      <c r="A12" s="2" t="s">
        <v>64</v>
      </c>
      <c r="B12" s="8" t="s">
        <v>529</v>
      </c>
      <c r="C12" s="21" t="s">
        <v>36</v>
      </c>
      <c r="D12" s="11" t="s">
        <v>65</v>
      </c>
      <c r="E12" s="24" t="s">
        <v>69</v>
      </c>
      <c r="F12" s="15" t="s">
        <v>88</v>
      </c>
      <c r="G12" s="3" t="s">
        <v>66</v>
      </c>
      <c r="H12" s="4" t="s">
        <v>67</v>
      </c>
      <c r="I12" s="5">
        <v>5388000</v>
      </c>
      <c r="J12" s="6"/>
      <c r="K12" s="6"/>
      <c r="L12" s="5">
        <v>5388000</v>
      </c>
      <c r="M12" s="7"/>
      <c r="N12" s="7"/>
      <c r="O12" s="7"/>
      <c r="P12" s="7"/>
      <c r="Q12" s="5">
        <f t="shared" si="0"/>
        <v>5388000</v>
      </c>
      <c r="R12" s="13">
        <v>43861</v>
      </c>
      <c r="S12" s="13">
        <v>43906</v>
      </c>
      <c r="T12" s="10" t="s">
        <v>68</v>
      </c>
      <c r="U12" s="9" t="s">
        <v>26</v>
      </c>
    </row>
    <row r="13" spans="1:21" ht="84.95" customHeight="1" x14ac:dyDescent="0.2">
      <c r="A13" s="2" t="s">
        <v>70</v>
      </c>
      <c r="B13" s="8" t="s">
        <v>529</v>
      </c>
      <c r="C13" s="21" t="s">
        <v>29</v>
      </c>
      <c r="D13" s="11" t="s">
        <v>51</v>
      </c>
      <c r="E13" s="24" t="s">
        <v>73</v>
      </c>
      <c r="F13" s="15" t="s">
        <v>89</v>
      </c>
      <c r="G13" s="3" t="s">
        <v>71</v>
      </c>
      <c r="H13" s="4" t="s">
        <v>72</v>
      </c>
      <c r="I13" s="5">
        <v>56996500</v>
      </c>
      <c r="J13" s="25"/>
      <c r="K13" s="25">
        <v>465200</v>
      </c>
      <c r="L13" s="5">
        <f>56996500-465200</f>
        <v>56531300</v>
      </c>
      <c r="M13" s="7"/>
      <c r="N13" s="7"/>
      <c r="O13" s="7"/>
      <c r="P13" s="7"/>
      <c r="Q13" s="5">
        <f t="shared" si="0"/>
        <v>56531300</v>
      </c>
      <c r="R13" s="13">
        <v>43865</v>
      </c>
      <c r="S13" s="13">
        <v>43921</v>
      </c>
      <c r="T13" s="10" t="s">
        <v>74</v>
      </c>
      <c r="U13" s="9" t="s">
        <v>56</v>
      </c>
    </row>
    <row r="14" spans="1:21" ht="84.95" customHeight="1" x14ac:dyDescent="0.2">
      <c r="A14" s="2" t="s">
        <v>90</v>
      </c>
      <c r="B14" s="8" t="s">
        <v>702</v>
      </c>
      <c r="C14" s="21" t="s">
        <v>90</v>
      </c>
      <c r="D14" s="11" t="s">
        <v>22</v>
      </c>
      <c r="E14" s="24" t="s">
        <v>94</v>
      </c>
      <c r="F14" s="15" t="s">
        <v>95</v>
      </c>
      <c r="G14" s="3" t="s">
        <v>91</v>
      </c>
      <c r="H14" s="4" t="s">
        <v>92</v>
      </c>
      <c r="I14" s="5">
        <v>81348960</v>
      </c>
      <c r="J14" s="6"/>
      <c r="K14" s="6"/>
      <c r="L14" s="5">
        <v>81348960</v>
      </c>
      <c r="M14" s="7"/>
      <c r="N14" s="7"/>
      <c r="O14" s="7"/>
      <c r="P14" s="7"/>
      <c r="Q14" s="5">
        <f t="shared" si="0"/>
        <v>81348960</v>
      </c>
      <c r="R14" s="13">
        <v>43871</v>
      </c>
      <c r="S14" s="13">
        <v>44196</v>
      </c>
      <c r="T14" s="10" t="s">
        <v>93</v>
      </c>
      <c r="U14" s="9" t="s">
        <v>96</v>
      </c>
    </row>
    <row r="15" spans="1:21" ht="84.95" customHeight="1" x14ac:dyDescent="0.2">
      <c r="A15" s="2" t="s">
        <v>97</v>
      </c>
      <c r="B15" s="8" t="s">
        <v>529</v>
      </c>
      <c r="C15" s="21" t="s">
        <v>47</v>
      </c>
      <c r="D15" s="11" t="s">
        <v>98</v>
      </c>
      <c r="E15" s="24" t="s">
        <v>102</v>
      </c>
      <c r="F15" s="15" t="s">
        <v>103</v>
      </c>
      <c r="G15" s="3" t="s">
        <v>99</v>
      </c>
      <c r="H15" s="4" t="s">
        <v>100</v>
      </c>
      <c r="I15" s="5">
        <v>15000000</v>
      </c>
      <c r="J15" s="6"/>
      <c r="K15" s="6"/>
      <c r="L15" s="5">
        <v>15000000</v>
      </c>
      <c r="M15" s="7"/>
      <c r="N15" s="7"/>
      <c r="O15" s="7"/>
      <c r="P15" s="7"/>
      <c r="Q15" s="5">
        <f t="shared" ref="Q15" si="1">SUM(L15:P15)</f>
        <v>15000000</v>
      </c>
      <c r="R15" s="13">
        <v>43868</v>
      </c>
      <c r="S15" s="13">
        <v>44196</v>
      </c>
      <c r="T15" s="10" t="s">
        <v>101</v>
      </c>
      <c r="U15" s="9" t="s">
        <v>26</v>
      </c>
    </row>
    <row r="16" spans="1:21" ht="84.95" customHeight="1" x14ac:dyDescent="0.2">
      <c r="A16" s="2" t="s">
        <v>104</v>
      </c>
      <c r="B16" s="8" t="s">
        <v>702</v>
      </c>
      <c r="C16" s="21" t="s">
        <v>35</v>
      </c>
      <c r="D16" s="11" t="s">
        <v>22</v>
      </c>
      <c r="E16" s="22" t="s">
        <v>105</v>
      </c>
      <c r="F16" s="15" t="s">
        <v>114</v>
      </c>
      <c r="G16" s="3" t="s">
        <v>106</v>
      </c>
      <c r="H16" s="4" t="s">
        <v>107</v>
      </c>
      <c r="I16" s="5">
        <v>116512286</v>
      </c>
      <c r="J16" s="6"/>
      <c r="K16" s="6"/>
      <c r="L16" s="5">
        <v>116512286</v>
      </c>
      <c r="M16" s="7"/>
      <c r="N16" s="7"/>
      <c r="O16" s="7"/>
      <c r="P16" s="7"/>
      <c r="Q16" s="5">
        <f t="shared" ref="Q16:Q18" si="2">SUM(L16:P16)</f>
        <v>116512286</v>
      </c>
      <c r="R16" s="13">
        <v>43873</v>
      </c>
      <c r="S16" s="13">
        <v>44196</v>
      </c>
      <c r="T16" s="10" t="s">
        <v>80</v>
      </c>
      <c r="U16" s="9" t="s">
        <v>33</v>
      </c>
    </row>
    <row r="17" spans="1:21" ht="89.25" customHeight="1" x14ac:dyDescent="0.2">
      <c r="A17" s="2" t="s">
        <v>145</v>
      </c>
      <c r="B17" s="8" t="s">
        <v>702</v>
      </c>
      <c r="C17" s="21" t="s">
        <v>57</v>
      </c>
      <c r="D17" s="11" t="s">
        <v>109</v>
      </c>
      <c r="E17" s="22" t="s">
        <v>149</v>
      </c>
      <c r="F17" s="15" t="s">
        <v>150</v>
      </c>
      <c r="G17" s="3" t="s">
        <v>146</v>
      </c>
      <c r="H17" s="4" t="s">
        <v>147</v>
      </c>
      <c r="I17" s="5">
        <v>299840963</v>
      </c>
      <c r="J17" s="6"/>
      <c r="K17" s="6"/>
      <c r="L17" s="5">
        <v>299840963</v>
      </c>
      <c r="M17" s="7"/>
      <c r="N17" s="7"/>
      <c r="O17" s="7"/>
      <c r="P17" s="7"/>
      <c r="Q17" s="5">
        <f t="shared" ref="Q17" si="3">SUM(L17:P17)</f>
        <v>299840963</v>
      </c>
      <c r="R17" s="13">
        <v>43887</v>
      </c>
      <c r="S17" s="13">
        <v>44196</v>
      </c>
      <c r="T17" s="10" t="s">
        <v>148</v>
      </c>
      <c r="U17" s="9" t="s">
        <v>26</v>
      </c>
    </row>
    <row r="18" spans="1:21" ht="89.25" customHeight="1" x14ac:dyDescent="0.2">
      <c r="A18" s="2" t="s">
        <v>117</v>
      </c>
      <c r="B18" s="8" t="s">
        <v>529</v>
      </c>
      <c r="C18" s="21" t="s">
        <v>57</v>
      </c>
      <c r="D18" s="11" t="s">
        <v>51</v>
      </c>
      <c r="E18" s="22" t="s">
        <v>138</v>
      </c>
      <c r="F18" s="15" t="s">
        <v>139</v>
      </c>
      <c r="G18" s="3" t="s">
        <v>130</v>
      </c>
      <c r="H18" s="4" t="s">
        <v>131</v>
      </c>
      <c r="I18" s="5">
        <v>53000000</v>
      </c>
      <c r="J18" s="6"/>
      <c r="K18" s="6"/>
      <c r="L18" s="5">
        <v>53000000</v>
      </c>
      <c r="M18" s="7"/>
      <c r="N18" s="7"/>
      <c r="O18" s="7"/>
      <c r="P18" s="7"/>
      <c r="Q18" s="5">
        <f t="shared" si="2"/>
        <v>53000000</v>
      </c>
      <c r="R18" s="13">
        <v>43878</v>
      </c>
      <c r="S18" s="13">
        <v>44196</v>
      </c>
      <c r="T18" s="10" t="s">
        <v>129</v>
      </c>
      <c r="U18" s="9" t="s">
        <v>96</v>
      </c>
    </row>
    <row r="19" spans="1:21" ht="89.25" customHeight="1" x14ac:dyDescent="0.2">
      <c r="A19" s="2" t="s">
        <v>108</v>
      </c>
      <c r="B19" s="8" t="s">
        <v>702</v>
      </c>
      <c r="C19" s="21" t="s">
        <v>64</v>
      </c>
      <c r="D19" s="11" t="s">
        <v>109</v>
      </c>
      <c r="E19" s="22" t="s">
        <v>112</v>
      </c>
      <c r="F19" s="15" t="s">
        <v>115</v>
      </c>
      <c r="G19" s="3" t="s">
        <v>110</v>
      </c>
      <c r="H19" s="4" t="s">
        <v>111</v>
      </c>
      <c r="I19" s="5">
        <v>25974493</v>
      </c>
      <c r="J19" s="6"/>
      <c r="K19" s="6"/>
      <c r="L19" s="5">
        <v>25974493</v>
      </c>
      <c r="M19" s="7"/>
      <c r="N19" s="7"/>
      <c r="O19" s="7"/>
      <c r="P19" s="7"/>
      <c r="Q19" s="5">
        <f t="shared" ref="Q19:Q21" si="4">SUM(L19:P19)</f>
        <v>25974493</v>
      </c>
      <c r="R19" s="13">
        <v>43878</v>
      </c>
      <c r="S19" s="13">
        <v>44196</v>
      </c>
      <c r="T19" s="10" t="s">
        <v>113</v>
      </c>
      <c r="U19" s="9" t="s">
        <v>622</v>
      </c>
    </row>
    <row r="20" spans="1:21" ht="89.25" customHeight="1" x14ac:dyDescent="0.2">
      <c r="A20" s="2" t="s">
        <v>126</v>
      </c>
      <c r="B20" s="8" t="s">
        <v>529</v>
      </c>
      <c r="C20" s="21" t="s">
        <v>70</v>
      </c>
      <c r="D20" s="11" t="s">
        <v>122</v>
      </c>
      <c r="E20" s="22" t="s">
        <v>133</v>
      </c>
      <c r="F20" s="15" t="s">
        <v>132</v>
      </c>
      <c r="G20" s="3" t="s">
        <v>127</v>
      </c>
      <c r="H20" s="4" t="s">
        <v>128</v>
      </c>
      <c r="I20" s="5">
        <v>40000000</v>
      </c>
      <c r="J20" s="25"/>
      <c r="K20" s="25">
        <v>20000000</v>
      </c>
      <c r="L20" s="5">
        <f>40000000-20000000</f>
        <v>20000000</v>
      </c>
      <c r="M20" s="7"/>
      <c r="N20" s="7"/>
      <c r="O20" s="7"/>
      <c r="P20" s="7"/>
      <c r="Q20" s="5">
        <f t="shared" ref="Q20" si="5">SUM(L20:P20)</f>
        <v>20000000</v>
      </c>
      <c r="R20" s="13">
        <v>43879</v>
      </c>
      <c r="S20" s="13">
        <v>44196</v>
      </c>
      <c r="T20" s="10" t="s">
        <v>129</v>
      </c>
      <c r="U20" s="9" t="s">
        <v>96</v>
      </c>
    </row>
    <row r="21" spans="1:21" ht="89.25" customHeight="1" x14ac:dyDescent="0.2">
      <c r="A21" s="2" t="s">
        <v>121</v>
      </c>
      <c r="B21" s="8" t="s">
        <v>529</v>
      </c>
      <c r="C21" s="21" t="s">
        <v>64</v>
      </c>
      <c r="D21" s="11" t="s">
        <v>122</v>
      </c>
      <c r="E21" s="22" t="s">
        <v>134</v>
      </c>
      <c r="F21" s="15" t="s">
        <v>135</v>
      </c>
      <c r="G21" s="3" t="s">
        <v>123</v>
      </c>
      <c r="H21" s="4" t="s">
        <v>124</v>
      </c>
      <c r="I21" s="5">
        <v>10000000</v>
      </c>
      <c r="J21" s="6"/>
      <c r="K21" s="6"/>
      <c r="L21" s="5">
        <v>10000000</v>
      </c>
      <c r="M21" s="7"/>
      <c r="N21" s="7"/>
      <c r="O21" s="7"/>
      <c r="P21" s="7"/>
      <c r="Q21" s="5">
        <f t="shared" si="4"/>
        <v>10000000</v>
      </c>
      <c r="R21" s="13">
        <v>43881</v>
      </c>
      <c r="S21" s="13">
        <v>44196</v>
      </c>
      <c r="T21" s="10" t="s">
        <v>125</v>
      </c>
      <c r="U21" s="9" t="s">
        <v>96</v>
      </c>
    </row>
    <row r="22" spans="1:21" ht="89.25" customHeight="1" x14ac:dyDescent="0.2">
      <c r="A22" s="2" t="s">
        <v>116</v>
      </c>
      <c r="B22" s="8" t="s">
        <v>529</v>
      </c>
      <c r="C22" s="21" t="s">
        <v>117</v>
      </c>
      <c r="D22" s="11" t="s">
        <v>51</v>
      </c>
      <c r="E22" s="22" t="s">
        <v>136</v>
      </c>
      <c r="F22" s="15" t="s">
        <v>137</v>
      </c>
      <c r="G22" s="3" t="s">
        <v>118</v>
      </c>
      <c r="H22" s="4" t="s">
        <v>119</v>
      </c>
      <c r="I22" s="5">
        <v>56909370</v>
      </c>
      <c r="J22" s="6"/>
      <c r="K22" s="6"/>
      <c r="L22" s="5">
        <v>56909370</v>
      </c>
      <c r="M22" s="7"/>
      <c r="N22" s="7"/>
      <c r="O22" s="7"/>
      <c r="P22" s="7"/>
      <c r="Q22" s="5">
        <f t="shared" ref="Q22" si="6">SUM(L22:P22)</f>
        <v>56909370</v>
      </c>
      <c r="R22" s="13">
        <v>43890</v>
      </c>
      <c r="S22" s="13">
        <v>43982</v>
      </c>
      <c r="T22" s="10" t="s">
        <v>120</v>
      </c>
      <c r="U22" s="9" t="s">
        <v>56</v>
      </c>
    </row>
    <row r="23" spans="1:21" ht="89.25" customHeight="1" x14ac:dyDescent="0.2">
      <c r="A23" s="2" t="s">
        <v>140</v>
      </c>
      <c r="B23" s="8" t="s">
        <v>529</v>
      </c>
      <c r="C23" s="21" t="s">
        <v>75</v>
      </c>
      <c r="D23" s="11" t="s">
        <v>141</v>
      </c>
      <c r="E23" s="22" t="s">
        <v>151</v>
      </c>
      <c r="F23" s="15" t="s">
        <v>152</v>
      </c>
      <c r="G23" s="3" t="s">
        <v>142</v>
      </c>
      <c r="H23" s="4" t="s">
        <v>143</v>
      </c>
      <c r="I23" s="5">
        <v>30000000</v>
      </c>
      <c r="J23" s="6"/>
      <c r="K23" s="6"/>
      <c r="L23" s="5">
        <v>30000000</v>
      </c>
      <c r="M23" s="7"/>
      <c r="N23" s="7"/>
      <c r="O23" s="7"/>
      <c r="P23" s="7"/>
      <c r="Q23" s="5">
        <f t="shared" ref="Q23:Q24" si="7">SUM(L23:P23)</f>
        <v>30000000</v>
      </c>
      <c r="R23" s="13">
        <v>43889</v>
      </c>
      <c r="S23" s="13">
        <v>44196</v>
      </c>
      <c r="T23" s="10" t="s">
        <v>144</v>
      </c>
      <c r="U23" s="9" t="s">
        <v>26</v>
      </c>
    </row>
    <row r="24" spans="1:21" ht="89.25" customHeight="1" x14ac:dyDescent="0.2">
      <c r="A24" s="2" t="s">
        <v>177</v>
      </c>
      <c r="B24" s="8" t="s">
        <v>529</v>
      </c>
      <c r="C24" s="21" t="s">
        <v>97</v>
      </c>
      <c r="D24" s="11" t="s">
        <v>51</v>
      </c>
      <c r="E24" s="22" t="s">
        <v>182</v>
      </c>
      <c r="F24" s="15" t="s">
        <v>183</v>
      </c>
      <c r="G24" s="3" t="s">
        <v>178</v>
      </c>
      <c r="H24" s="4" t="s">
        <v>179</v>
      </c>
      <c r="I24" s="23">
        <v>25294323</v>
      </c>
      <c r="J24" s="6"/>
      <c r="K24" s="6"/>
      <c r="L24" s="5">
        <v>25294323</v>
      </c>
      <c r="M24" s="7"/>
      <c r="N24" s="7"/>
      <c r="O24" s="7"/>
      <c r="P24" s="7"/>
      <c r="Q24" s="5">
        <f t="shared" si="7"/>
        <v>25294323</v>
      </c>
      <c r="R24" s="13">
        <v>43895</v>
      </c>
      <c r="S24" s="13">
        <v>44196</v>
      </c>
      <c r="T24" s="10" t="s">
        <v>180</v>
      </c>
      <c r="U24" s="9" t="s">
        <v>56</v>
      </c>
    </row>
    <row r="25" spans="1:21" ht="89.25" customHeight="1" x14ac:dyDescent="0.2">
      <c r="A25" s="2" t="s">
        <v>181</v>
      </c>
      <c r="B25" s="8" t="s">
        <v>529</v>
      </c>
      <c r="C25" s="21" t="s">
        <v>97</v>
      </c>
      <c r="D25" s="11" t="s">
        <v>51</v>
      </c>
      <c r="E25" s="22" t="s">
        <v>182</v>
      </c>
      <c r="F25" s="15" t="s">
        <v>183</v>
      </c>
      <c r="G25" s="3" t="s">
        <v>71</v>
      </c>
      <c r="H25" s="4" t="s">
        <v>179</v>
      </c>
      <c r="I25" s="23">
        <v>13871913</v>
      </c>
      <c r="J25" s="6"/>
      <c r="K25" s="6"/>
      <c r="L25" s="5">
        <v>13871913</v>
      </c>
      <c r="M25" s="7"/>
      <c r="N25" s="7"/>
      <c r="O25" s="7"/>
      <c r="P25" s="7"/>
      <c r="Q25" s="5">
        <f t="shared" ref="Q25:Q26" si="8">SUM(L25:P25)</f>
        <v>13871913</v>
      </c>
      <c r="R25" s="13">
        <v>43895</v>
      </c>
      <c r="S25" s="13">
        <v>44196</v>
      </c>
      <c r="T25" s="10" t="s">
        <v>74</v>
      </c>
      <c r="U25" s="9" t="s">
        <v>56</v>
      </c>
    </row>
    <row r="26" spans="1:21" ht="89.25" customHeight="1" x14ac:dyDescent="0.2">
      <c r="A26" s="2" t="s">
        <v>195</v>
      </c>
      <c r="B26" s="8" t="s">
        <v>702</v>
      </c>
      <c r="C26" s="21" t="s">
        <v>104</v>
      </c>
      <c r="D26" s="11" t="s">
        <v>191</v>
      </c>
      <c r="E26" s="22" t="s">
        <v>253</v>
      </c>
      <c r="F26" s="15" t="s">
        <v>254</v>
      </c>
      <c r="G26" s="3" t="s">
        <v>196</v>
      </c>
      <c r="H26" s="4" t="s">
        <v>252</v>
      </c>
      <c r="I26" s="5">
        <v>74520000</v>
      </c>
      <c r="J26" s="6"/>
      <c r="K26" s="6"/>
      <c r="L26" s="5">
        <v>74520000</v>
      </c>
      <c r="M26" s="7"/>
      <c r="N26" s="7"/>
      <c r="O26" s="7"/>
      <c r="P26" s="7"/>
      <c r="Q26" s="5">
        <f t="shared" si="8"/>
        <v>74520000</v>
      </c>
      <c r="R26" s="13">
        <v>43909</v>
      </c>
      <c r="S26" s="13">
        <v>44196</v>
      </c>
      <c r="T26" s="10" t="s">
        <v>197</v>
      </c>
      <c r="U26" s="9" t="s">
        <v>56</v>
      </c>
    </row>
    <row r="27" spans="1:21" ht="89.25" customHeight="1" x14ac:dyDescent="0.2">
      <c r="A27" s="2" t="s">
        <v>153</v>
      </c>
      <c r="B27" s="8" t="s">
        <v>529</v>
      </c>
      <c r="C27" s="21" t="s">
        <v>50</v>
      </c>
      <c r="D27" s="11" t="s">
        <v>51</v>
      </c>
      <c r="E27" s="22" t="s">
        <v>157</v>
      </c>
      <c r="F27" s="15" t="s">
        <v>158</v>
      </c>
      <c r="G27" s="3" t="s">
        <v>154</v>
      </c>
      <c r="H27" s="4" t="s">
        <v>155</v>
      </c>
      <c r="I27" s="23">
        <v>24981194</v>
      </c>
      <c r="J27" s="6"/>
      <c r="K27" s="6"/>
      <c r="L27" s="5">
        <v>24981194</v>
      </c>
      <c r="M27" s="7"/>
      <c r="N27" s="7"/>
      <c r="O27" s="7"/>
      <c r="P27" s="7"/>
      <c r="Q27" s="5">
        <f t="shared" ref="Q27:Q34" si="9">SUM(L27:P27)</f>
        <v>24981194</v>
      </c>
      <c r="R27" s="13">
        <v>43895</v>
      </c>
      <c r="S27" s="13">
        <v>43920</v>
      </c>
      <c r="T27" s="10" t="s">
        <v>156</v>
      </c>
      <c r="U27" s="9" t="s">
        <v>26</v>
      </c>
    </row>
    <row r="28" spans="1:21" ht="109.5" customHeight="1" x14ac:dyDescent="0.2">
      <c r="A28" s="2" t="s">
        <v>198</v>
      </c>
      <c r="B28" s="8" t="s">
        <v>529</v>
      </c>
      <c r="C28" s="21" t="s">
        <v>140</v>
      </c>
      <c r="D28" s="11" t="s">
        <v>141</v>
      </c>
      <c r="E28" s="22" t="s">
        <v>233</v>
      </c>
      <c r="F28" s="15" t="s">
        <v>234</v>
      </c>
      <c r="G28" s="3" t="s">
        <v>199</v>
      </c>
      <c r="H28" s="4" t="s">
        <v>200</v>
      </c>
      <c r="I28" s="23">
        <v>50000000</v>
      </c>
      <c r="J28" s="6"/>
      <c r="K28" s="6"/>
      <c r="L28" s="5">
        <v>50000000</v>
      </c>
      <c r="M28" s="7"/>
      <c r="N28" s="7"/>
      <c r="O28" s="7"/>
      <c r="P28" s="7"/>
      <c r="Q28" s="5">
        <f t="shared" ref="Q28" si="10">SUM(L28:P28)</f>
        <v>50000000</v>
      </c>
      <c r="R28" s="13">
        <v>43901</v>
      </c>
      <c r="S28" s="13">
        <v>44196</v>
      </c>
      <c r="T28" s="10" t="s">
        <v>162</v>
      </c>
      <c r="U28" s="9" t="s">
        <v>26</v>
      </c>
    </row>
    <row r="29" spans="1:21" ht="119.25" customHeight="1" x14ac:dyDescent="0.2">
      <c r="A29" s="2" t="s">
        <v>174</v>
      </c>
      <c r="B29" s="8" t="s">
        <v>529</v>
      </c>
      <c r="C29" s="21" t="s">
        <v>104</v>
      </c>
      <c r="D29" s="11" t="s">
        <v>141</v>
      </c>
      <c r="E29" s="22" t="s">
        <v>235</v>
      </c>
      <c r="F29" s="15" t="s">
        <v>237</v>
      </c>
      <c r="G29" s="3" t="s">
        <v>201</v>
      </c>
      <c r="H29" s="4" t="s">
        <v>202</v>
      </c>
      <c r="I29" s="23">
        <v>50000000</v>
      </c>
      <c r="J29" s="6"/>
      <c r="K29" s="6"/>
      <c r="L29" s="5">
        <v>50000000</v>
      </c>
      <c r="M29" s="7"/>
      <c r="N29" s="7"/>
      <c r="O29" s="7"/>
      <c r="P29" s="7"/>
      <c r="Q29" s="5">
        <f t="shared" ref="Q29" si="11">SUM(L29:P29)</f>
        <v>50000000</v>
      </c>
      <c r="R29" s="13">
        <v>43902</v>
      </c>
      <c r="S29" s="13">
        <v>44196</v>
      </c>
      <c r="T29" s="10" t="s">
        <v>162</v>
      </c>
      <c r="U29" s="9" t="s">
        <v>26</v>
      </c>
    </row>
    <row r="30" spans="1:21" ht="89.25" customHeight="1" x14ac:dyDescent="0.2">
      <c r="A30" s="2" t="s">
        <v>203</v>
      </c>
      <c r="B30" s="8" t="s">
        <v>529</v>
      </c>
      <c r="C30" s="21" t="s">
        <v>195</v>
      </c>
      <c r="D30" s="11" t="s">
        <v>51</v>
      </c>
      <c r="E30" s="22" t="s">
        <v>236</v>
      </c>
      <c r="F30" s="15" t="s">
        <v>238</v>
      </c>
      <c r="G30" s="3" t="s">
        <v>199</v>
      </c>
      <c r="H30" s="4" t="s">
        <v>204</v>
      </c>
      <c r="I30" s="23">
        <v>21421520</v>
      </c>
      <c r="J30" s="6"/>
      <c r="K30" s="6"/>
      <c r="L30" s="5">
        <v>21421520</v>
      </c>
      <c r="M30" s="7"/>
      <c r="N30" s="7"/>
      <c r="O30" s="7"/>
      <c r="P30" s="7"/>
      <c r="Q30" s="5">
        <f t="shared" ref="Q30" si="12">SUM(L30:P30)</f>
        <v>21421520</v>
      </c>
      <c r="R30" s="13">
        <v>43902</v>
      </c>
      <c r="S30" s="13">
        <v>43981</v>
      </c>
      <c r="T30" s="10" t="s">
        <v>162</v>
      </c>
      <c r="U30" s="9" t="s">
        <v>26</v>
      </c>
    </row>
    <row r="31" spans="1:21" ht="89.25" customHeight="1" x14ac:dyDescent="0.2">
      <c r="A31" s="2" t="s">
        <v>173</v>
      </c>
      <c r="B31" s="8" t="s">
        <v>529</v>
      </c>
      <c r="C31" s="21" t="s">
        <v>174</v>
      </c>
      <c r="D31" s="11" t="s">
        <v>65</v>
      </c>
      <c r="E31" s="22" t="s">
        <v>184</v>
      </c>
      <c r="F31" s="15" t="s">
        <v>185</v>
      </c>
      <c r="G31" s="3" t="s">
        <v>175</v>
      </c>
      <c r="H31" s="4" t="s">
        <v>176</v>
      </c>
      <c r="I31" s="23">
        <v>37800000</v>
      </c>
      <c r="J31" s="6"/>
      <c r="K31" s="6"/>
      <c r="L31" s="5">
        <v>37800000</v>
      </c>
      <c r="M31" s="7"/>
      <c r="N31" s="7"/>
      <c r="O31" s="7"/>
      <c r="P31" s="7"/>
      <c r="Q31" s="5">
        <f t="shared" ref="Q31:Q32" si="13">SUM(L31:P31)</f>
        <v>37800000</v>
      </c>
      <c r="R31" s="13">
        <v>43903</v>
      </c>
      <c r="S31" s="13">
        <v>43951</v>
      </c>
      <c r="T31" s="10" t="s">
        <v>120</v>
      </c>
      <c r="U31" s="9" t="s">
        <v>56</v>
      </c>
    </row>
    <row r="32" spans="1:21" ht="89.25" customHeight="1" x14ac:dyDescent="0.2">
      <c r="A32" s="2" t="s">
        <v>205</v>
      </c>
      <c r="B32" s="8" t="s">
        <v>529</v>
      </c>
      <c r="C32" s="21" t="s">
        <v>177</v>
      </c>
      <c r="D32" s="11" t="s">
        <v>51</v>
      </c>
      <c r="E32" s="22" t="s">
        <v>239</v>
      </c>
      <c r="F32" s="15" t="s">
        <v>240</v>
      </c>
      <c r="G32" s="3" t="s">
        <v>206</v>
      </c>
      <c r="H32" s="4" t="s">
        <v>207</v>
      </c>
      <c r="I32" s="23">
        <v>52500000</v>
      </c>
      <c r="J32" s="6"/>
      <c r="K32" s="6"/>
      <c r="L32" s="5">
        <v>52500000</v>
      </c>
      <c r="M32" s="7"/>
      <c r="N32" s="7"/>
      <c r="O32" s="7"/>
      <c r="P32" s="7"/>
      <c r="Q32" s="5">
        <f t="shared" si="13"/>
        <v>52500000</v>
      </c>
      <c r="R32" s="13">
        <v>43903</v>
      </c>
      <c r="S32" s="13">
        <v>44196</v>
      </c>
      <c r="T32" s="10" t="s">
        <v>208</v>
      </c>
      <c r="U32" s="9" t="s">
        <v>96</v>
      </c>
    </row>
    <row r="33" spans="1:21" ht="89.25" customHeight="1" x14ac:dyDescent="0.2">
      <c r="A33" s="2" t="s">
        <v>169</v>
      </c>
      <c r="B33" s="8" t="s">
        <v>170</v>
      </c>
      <c r="C33" s="21" t="s">
        <v>40</v>
      </c>
      <c r="D33" s="11" t="s">
        <v>141</v>
      </c>
      <c r="E33" s="22" t="s">
        <v>186</v>
      </c>
      <c r="F33" s="15" t="s">
        <v>187</v>
      </c>
      <c r="G33" s="3" t="s">
        <v>171</v>
      </c>
      <c r="H33" s="4" t="s">
        <v>172</v>
      </c>
      <c r="I33" s="5">
        <v>80000000</v>
      </c>
      <c r="J33" s="6"/>
      <c r="K33" s="6"/>
      <c r="L33" s="5">
        <v>80000000</v>
      </c>
      <c r="M33" s="7"/>
      <c r="N33" s="7"/>
      <c r="O33" s="7"/>
      <c r="P33" s="7"/>
      <c r="Q33" s="5">
        <f t="shared" si="9"/>
        <v>80000000</v>
      </c>
      <c r="R33" s="13">
        <v>43907</v>
      </c>
      <c r="S33" s="13">
        <v>44196</v>
      </c>
      <c r="T33" s="10" t="s">
        <v>162</v>
      </c>
      <c r="U33" s="9" t="s">
        <v>26</v>
      </c>
    </row>
    <row r="34" spans="1:21" ht="89.25" customHeight="1" x14ac:dyDescent="0.2">
      <c r="A34" s="2" t="s">
        <v>209</v>
      </c>
      <c r="B34" s="8" t="s">
        <v>529</v>
      </c>
      <c r="C34" s="21" t="s">
        <v>181</v>
      </c>
      <c r="D34" s="11" t="s">
        <v>191</v>
      </c>
      <c r="E34" s="22" t="s">
        <v>241</v>
      </c>
      <c r="F34" s="15" t="s">
        <v>242</v>
      </c>
      <c r="G34" s="3" t="s">
        <v>210</v>
      </c>
      <c r="H34" s="4" t="s">
        <v>211</v>
      </c>
      <c r="I34" s="23">
        <v>11379150</v>
      </c>
      <c r="J34" s="6"/>
      <c r="K34" s="6"/>
      <c r="L34" s="5">
        <v>11379150</v>
      </c>
      <c r="M34" s="7"/>
      <c r="N34" s="7"/>
      <c r="O34" s="7"/>
      <c r="P34" s="7"/>
      <c r="Q34" s="5">
        <f t="shared" si="9"/>
        <v>11379150</v>
      </c>
      <c r="R34" s="13">
        <v>43907</v>
      </c>
      <c r="S34" s="13">
        <v>43951</v>
      </c>
      <c r="T34" s="10" t="s">
        <v>212</v>
      </c>
      <c r="U34" s="9" t="s">
        <v>96</v>
      </c>
    </row>
    <row r="35" spans="1:21" ht="89.25" customHeight="1" x14ac:dyDescent="0.2">
      <c r="A35" s="2" t="s">
        <v>159</v>
      </c>
      <c r="B35" s="8" t="s">
        <v>529</v>
      </c>
      <c r="C35" s="21" t="s">
        <v>116</v>
      </c>
      <c r="D35" s="11" t="s">
        <v>141</v>
      </c>
      <c r="E35" s="22" t="s">
        <v>163</v>
      </c>
      <c r="F35" s="15" t="s">
        <v>164</v>
      </c>
      <c r="G35" s="3" t="s">
        <v>160</v>
      </c>
      <c r="H35" s="4" t="s">
        <v>161</v>
      </c>
      <c r="I35" s="23">
        <v>30000000</v>
      </c>
      <c r="J35" s="6"/>
      <c r="K35" s="6"/>
      <c r="L35" s="5">
        <v>30000000</v>
      </c>
      <c r="M35" s="7"/>
      <c r="N35" s="7"/>
      <c r="O35" s="7"/>
      <c r="P35" s="7"/>
      <c r="Q35" s="5">
        <f t="shared" ref="Q35" si="14">SUM(L35:P35)</f>
        <v>30000000</v>
      </c>
      <c r="R35" s="13">
        <v>43908</v>
      </c>
      <c r="S35" s="13">
        <v>44196</v>
      </c>
      <c r="T35" s="10" t="s">
        <v>162</v>
      </c>
      <c r="U35" s="9" t="s">
        <v>26</v>
      </c>
    </row>
    <row r="36" spans="1:21" ht="89.25" customHeight="1" x14ac:dyDescent="0.2">
      <c r="A36" s="2" t="s">
        <v>165</v>
      </c>
      <c r="B36" s="8" t="s">
        <v>529</v>
      </c>
      <c r="C36" s="21" t="s">
        <v>121</v>
      </c>
      <c r="D36" s="11" t="s">
        <v>51</v>
      </c>
      <c r="E36" s="22" t="s">
        <v>188</v>
      </c>
      <c r="F36" s="15" t="s">
        <v>189</v>
      </c>
      <c r="G36" s="3" t="s">
        <v>166</v>
      </c>
      <c r="H36" s="4" t="s">
        <v>167</v>
      </c>
      <c r="I36" s="23">
        <v>1938000</v>
      </c>
      <c r="J36" s="6"/>
      <c r="K36" s="6"/>
      <c r="L36" s="5">
        <v>1938000</v>
      </c>
      <c r="M36" s="7"/>
      <c r="N36" s="7"/>
      <c r="O36" s="7"/>
      <c r="P36" s="7"/>
      <c r="Q36" s="5">
        <f t="shared" ref="Q36:Q38" si="15">SUM(L36:P36)</f>
        <v>1938000</v>
      </c>
      <c r="R36" s="13">
        <v>43908</v>
      </c>
      <c r="S36" s="13">
        <v>44196</v>
      </c>
      <c r="T36" s="10" t="s">
        <v>168</v>
      </c>
      <c r="U36" s="9" t="s">
        <v>96</v>
      </c>
    </row>
    <row r="37" spans="1:21" ht="89.25" customHeight="1" x14ac:dyDescent="0.2">
      <c r="A37" s="2" t="s">
        <v>213</v>
      </c>
      <c r="B37" s="8" t="s">
        <v>529</v>
      </c>
      <c r="C37" s="21" t="s">
        <v>198</v>
      </c>
      <c r="D37" s="11" t="s">
        <v>51</v>
      </c>
      <c r="E37" s="22" t="s">
        <v>243</v>
      </c>
      <c r="F37" s="15" t="s">
        <v>244</v>
      </c>
      <c r="G37" s="3" t="s">
        <v>214</v>
      </c>
      <c r="H37" s="4" t="s">
        <v>215</v>
      </c>
      <c r="I37" s="23">
        <v>45000000</v>
      </c>
      <c r="J37" s="6"/>
      <c r="K37" s="6"/>
      <c r="L37" s="5">
        <v>45000000</v>
      </c>
      <c r="M37" s="7"/>
      <c r="N37" s="7"/>
      <c r="O37" s="7"/>
      <c r="P37" s="7"/>
      <c r="Q37" s="5">
        <f t="shared" si="15"/>
        <v>45000000</v>
      </c>
      <c r="R37" s="13">
        <v>43909</v>
      </c>
      <c r="S37" s="13">
        <v>44196</v>
      </c>
      <c r="T37" s="10" t="s">
        <v>216</v>
      </c>
      <c r="U37" s="9" t="s">
        <v>56</v>
      </c>
    </row>
    <row r="38" spans="1:21" ht="89.25" customHeight="1" x14ac:dyDescent="0.2">
      <c r="A38" s="2" t="s">
        <v>218</v>
      </c>
      <c r="B38" s="8" t="s">
        <v>529</v>
      </c>
      <c r="C38" s="21" t="s">
        <v>213</v>
      </c>
      <c r="D38" s="11" t="s">
        <v>191</v>
      </c>
      <c r="E38" s="22" t="s">
        <v>245</v>
      </c>
      <c r="F38" s="15" t="s">
        <v>247</v>
      </c>
      <c r="G38" s="3" t="s">
        <v>223</v>
      </c>
      <c r="H38" s="4" t="s">
        <v>246</v>
      </c>
      <c r="I38" s="23">
        <v>53000000</v>
      </c>
      <c r="J38" s="6"/>
      <c r="K38" s="6"/>
      <c r="L38" s="5">
        <v>53000000</v>
      </c>
      <c r="M38" s="7"/>
      <c r="N38" s="7"/>
      <c r="O38" s="7"/>
      <c r="P38" s="7"/>
      <c r="Q38" s="5">
        <f t="shared" si="15"/>
        <v>53000000</v>
      </c>
      <c r="R38" s="13">
        <v>43916</v>
      </c>
      <c r="S38" s="13">
        <v>44130</v>
      </c>
      <c r="T38" s="10" t="s">
        <v>224</v>
      </c>
      <c r="U38" s="9" t="s">
        <v>96</v>
      </c>
    </row>
    <row r="39" spans="1:21" ht="89.25" customHeight="1" x14ac:dyDescent="0.2">
      <c r="A39" s="2" t="s">
        <v>217</v>
      </c>
      <c r="B39" s="8" t="s">
        <v>529</v>
      </c>
      <c r="C39" s="21" t="s">
        <v>218</v>
      </c>
      <c r="D39" s="11" t="s">
        <v>219</v>
      </c>
      <c r="E39" s="22" t="s">
        <v>248</v>
      </c>
      <c r="F39" s="15" t="s">
        <v>249</v>
      </c>
      <c r="G39" s="3" t="s">
        <v>220</v>
      </c>
      <c r="H39" s="4" t="s">
        <v>221</v>
      </c>
      <c r="I39" s="23">
        <v>56000000</v>
      </c>
      <c r="J39" s="6"/>
      <c r="K39" s="6"/>
      <c r="L39" s="5">
        <v>56000000</v>
      </c>
      <c r="M39" s="7"/>
      <c r="N39" s="7"/>
      <c r="O39" s="7"/>
      <c r="P39" s="7"/>
      <c r="Q39" s="5">
        <f t="shared" ref="Q39" si="16">SUM(L39:P39)</f>
        <v>56000000</v>
      </c>
      <c r="R39" s="13">
        <v>43916</v>
      </c>
      <c r="S39" s="13">
        <v>44130</v>
      </c>
      <c r="T39" s="10" t="s">
        <v>222</v>
      </c>
      <c r="U39" s="9" t="s">
        <v>96</v>
      </c>
    </row>
    <row r="40" spans="1:21" ht="89.25" customHeight="1" x14ac:dyDescent="0.2">
      <c r="A40" s="2" t="s">
        <v>190</v>
      </c>
      <c r="B40" s="8" t="s">
        <v>702</v>
      </c>
      <c r="C40" s="21" t="s">
        <v>117</v>
      </c>
      <c r="D40" s="11" t="s">
        <v>191</v>
      </c>
      <c r="E40" s="22" t="s">
        <v>255</v>
      </c>
      <c r="F40" s="15" t="s">
        <v>256</v>
      </c>
      <c r="G40" s="3" t="s">
        <v>192</v>
      </c>
      <c r="H40" s="4" t="s">
        <v>193</v>
      </c>
      <c r="I40" s="5">
        <v>58800000</v>
      </c>
      <c r="J40" s="6"/>
      <c r="K40" s="6"/>
      <c r="L40" s="5">
        <v>58800000</v>
      </c>
      <c r="M40" s="7"/>
      <c r="N40" s="7"/>
      <c r="O40" s="7"/>
      <c r="P40" s="7"/>
      <c r="Q40" s="5">
        <f t="shared" ref="Q40" si="17">SUM(L40:P40)</f>
        <v>58800000</v>
      </c>
      <c r="R40" s="13">
        <v>43917</v>
      </c>
      <c r="S40" s="13">
        <v>44196</v>
      </c>
      <c r="T40" s="10" t="s">
        <v>61</v>
      </c>
      <c r="U40" s="9" t="s">
        <v>56</v>
      </c>
    </row>
    <row r="41" spans="1:21" ht="89.25" customHeight="1" x14ac:dyDescent="0.2">
      <c r="A41" s="2" t="s">
        <v>194</v>
      </c>
      <c r="B41" s="8" t="s">
        <v>702</v>
      </c>
      <c r="C41" s="21" t="s">
        <v>117</v>
      </c>
      <c r="D41" s="11" t="s">
        <v>191</v>
      </c>
      <c r="E41" s="22" t="s">
        <v>255</v>
      </c>
      <c r="F41" s="15" t="s">
        <v>256</v>
      </c>
      <c r="G41" s="3" t="s">
        <v>338</v>
      </c>
      <c r="H41" s="4" t="s">
        <v>193</v>
      </c>
      <c r="I41" s="5">
        <v>120000000</v>
      </c>
      <c r="J41" s="6"/>
      <c r="K41" s="6"/>
      <c r="L41" s="5">
        <v>120000000</v>
      </c>
      <c r="M41" s="7"/>
      <c r="N41" s="7"/>
      <c r="O41" s="7"/>
      <c r="P41" s="7"/>
      <c r="Q41" s="5">
        <f t="shared" ref="Q41" si="18">SUM(L41:P41)</f>
        <v>120000000</v>
      </c>
      <c r="R41" s="13">
        <v>43920</v>
      </c>
      <c r="S41" s="13">
        <v>44196</v>
      </c>
      <c r="T41" s="10" t="s">
        <v>61</v>
      </c>
      <c r="U41" s="9" t="s">
        <v>56</v>
      </c>
    </row>
    <row r="42" spans="1:21" ht="89.25" customHeight="1" x14ac:dyDescent="0.2">
      <c r="A42" s="2" t="s">
        <v>225</v>
      </c>
      <c r="B42" s="8" t="s">
        <v>529</v>
      </c>
      <c r="C42" s="21" t="s">
        <v>226</v>
      </c>
      <c r="D42" s="11" t="s">
        <v>51</v>
      </c>
      <c r="E42" s="22" t="s">
        <v>251</v>
      </c>
      <c r="F42" s="15" t="s">
        <v>250</v>
      </c>
      <c r="G42" s="3" t="s">
        <v>227</v>
      </c>
      <c r="H42" s="4" t="s">
        <v>228</v>
      </c>
      <c r="I42" s="23">
        <v>32687400</v>
      </c>
      <c r="J42" s="6"/>
      <c r="K42" s="6"/>
      <c r="L42" s="5">
        <v>32687400</v>
      </c>
      <c r="M42" s="7"/>
      <c r="N42" s="7"/>
      <c r="O42" s="7"/>
      <c r="P42" s="7"/>
      <c r="Q42" s="5">
        <f t="shared" ref="Q42" si="19">SUM(L42:P42)</f>
        <v>32687400</v>
      </c>
      <c r="R42" s="13">
        <v>43921</v>
      </c>
      <c r="S42" s="13">
        <v>44196</v>
      </c>
      <c r="T42" s="10" t="s">
        <v>229</v>
      </c>
      <c r="U42" s="9" t="s">
        <v>96</v>
      </c>
    </row>
    <row r="43" spans="1:21" ht="89.25" customHeight="1" x14ac:dyDescent="0.2">
      <c r="A43" s="2" t="s">
        <v>230</v>
      </c>
      <c r="B43" s="8" t="s">
        <v>529</v>
      </c>
      <c r="C43" s="21" t="s">
        <v>226</v>
      </c>
      <c r="D43" s="11" t="s">
        <v>51</v>
      </c>
      <c r="E43" s="22" t="s">
        <v>251</v>
      </c>
      <c r="F43" s="15" t="s">
        <v>250</v>
      </c>
      <c r="G43" s="3" t="s">
        <v>231</v>
      </c>
      <c r="H43" s="4" t="s">
        <v>232</v>
      </c>
      <c r="I43" s="23">
        <v>4200000</v>
      </c>
      <c r="J43" s="6"/>
      <c r="K43" s="6"/>
      <c r="L43" s="5">
        <v>4200000</v>
      </c>
      <c r="M43" s="7"/>
      <c r="N43" s="7"/>
      <c r="O43" s="7"/>
      <c r="P43" s="7"/>
      <c r="Q43" s="5">
        <f t="shared" ref="Q43:Q44" si="20">SUM(L43:P43)</f>
        <v>4200000</v>
      </c>
      <c r="R43" s="13">
        <v>43921</v>
      </c>
      <c r="S43" s="13">
        <v>44196</v>
      </c>
      <c r="T43" s="10" t="s">
        <v>229</v>
      </c>
      <c r="U43" s="9" t="s">
        <v>96</v>
      </c>
    </row>
    <row r="44" spans="1:21" ht="89.25" customHeight="1" x14ac:dyDescent="0.2">
      <c r="A44" s="2" t="s">
        <v>273</v>
      </c>
      <c r="B44" s="8" t="s">
        <v>529</v>
      </c>
      <c r="C44" s="21" t="s">
        <v>225</v>
      </c>
      <c r="D44" s="11" t="s">
        <v>51</v>
      </c>
      <c r="E44" s="22" t="s">
        <v>303</v>
      </c>
      <c r="F44" s="15" t="s">
        <v>304</v>
      </c>
      <c r="G44" s="3" t="s">
        <v>274</v>
      </c>
      <c r="H44" s="4" t="s">
        <v>275</v>
      </c>
      <c r="I44" s="23">
        <v>10000000</v>
      </c>
      <c r="J44" s="6"/>
      <c r="K44" s="6"/>
      <c r="L44" s="5">
        <v>10000000</v>
      </c>
      <c r="M44" s="7"/>
      <c r="N44" s="7"/>
      <c r="O44" s="7"/>
      <c r="P44" s="7"/>
      <c r="Q44" s="5">
        <f t="shared" si="20"/>
        <v>10000000</v>
      </c>
      <c r="R44" s="13">
        <v>43921</v>
      </c>
      <c r="S44" s="13">
        <v>44196</v>
      </c>
      <c r="T44" s="10" t="s">
        <v>276</v>
      </c>
      <c r="U44" s="9" t="s">
        <v>56</v>
      </c>
    </row>
    <row r="45" spans="1:21" ht="89.25" customHeight="1" x14ac:dyDescent="0.2">
      <c r="A45" s="2" t="s">
        <v>346</v>
      </c>
      <c r="B45" s="8" t="s">
        <v>702</v>
      </c>
      <c r="C45" s="21" t="s">
        <v>116</v>
      </c>
      <c r="D45" s="11" t="s">
        <v>219</v>
      </c>
      <c r="E45" s="22"/>
      <c r="F45" s="15"/>
      <c r="G45" s="3" t="s">
        <v>347</v>
      </c>
      <c r="H45" s="4" t="s">
        <v>348</v>
      </c>
      <c r="I45" s="23">
        <v>581910000</v>
      </c>
      <c r="J45" s="25"/>
      <c r="K45" s="25">
        <v>326060000</v>
      </c>
      <c r="L45" s="5">
        <f>581910000-326060000</f>
        <v>255850000</v>
      </c>
      <c r="M45" s="7"/>
      <c r="N45" s="7"/>
      <c r="O45" s="7"/>
      <c r="P45" s="7"/>
      <c r="Q45" s="5">
        <f t="shared" ref="Q45" si="21">SUM(L45:P45)</f>
        <v>255850000</v>
      </c>
      <c r="R45" s="13">
        <v>43934</v>
      </c>
      <c r="S45" s="13">
        <v>44117</v>
      </c>
      <c r="T45" s="10" t="s">
        <v>349</v>
      </c>
      <c r="U45" s="9" t="s">
        <v>56</v>
      </c>
    </row>
    <row r="46" spans="1:21" ht="89.25" customHeight="1" x14ac:dyDescent="0.2">
      <c r="A46" s="2" t="s">
        <v>257</v>
      </c>
      <c r="B46" s="8" t="s">
        <v>702</v>
      </c>
      <c r="C46" s="21" t="s">
        <v>108</v>
      </c>
      <c r="D46" s="11" t="s">
        <v>191</v>
      </c>
      <c r="E46" s="22" t="s">
        <v>305</v>
      </c>
      <c r="F46" s="15" t="s">
        <v>306</v>
      </c>
      <c r="G46" s="3" t="s">
        <v>258</v>
      </c>
      <c r="H46" s="4" t="s">
        <v>259</v>
      </c>
      <c r="I46" s="23">
        <v>72040303</v>
      </c>
      <c r="J46" s="6"/>
      <c r="K46" s="6"/>
      <c r="L46" s="5">
        <v>72040303</v>
      </c>
      <c r="M46" s="7"/>
      <c r="N46" s="7"/>
      <c r="O46" s="7"/>
      <c r="P46" s="7"/>
      <c r="Q46" s="5">
        <f t="shared" ref="Q46:Q47" si="22">SUM(L46:P46)</f>
        <v>72040303</v>
      </c>
      <c r="R46" s="13">
        <v>43921</v>
      </c>
      <c r="S46" s="13">
        <v>43928</v>
      </c>
      <c r="T46" s="10" t="s">
        <v>162</v>
      </c>
      <c r="U46" s="9" t="s">
        <v>26</v>
      </c>
    </row>
    <row r="47" spans="1:21" ht="89.25" customHeight="1" x14ac:dyDescent="0.2">
      <c r="A47" s="2" t="s">
        <v>277</v>
      </c>
      <c r="B47" s="8" t="s">
        <v>702</v>
      </c>
      <c r="C47" s="21" t="s">
        <v>126</v>
      </c>
      <c r="D47" s="11" t="s">
        <v>191</v>
      </c>
      <c r="E47" s="22" t="s">
        <v>307</v>
      </c>
      <c r="F47" s="15" t="s">
        <v>308</v>
      </c>
      <c r="G47" s="3" t="s">
        <v>279</v>
      </c>
      <c r="H47" s="4" t="s">
        <v>278</v>
      </c>
      <c r="I47" s="23">
        <v>107100000</v>
      </c>
      <c r="J47" s="6"/>
      <c r="K47" s="6"/>
      <c r="L47" s="5">
        <v>107100000</v>
      </c>
      <c r="M47" s="7"/>
      <c r="N47" s="7"/>
      <c r="O47" s="7"/>
      <c r="P47" s="7"/>
      <c r="Q47" s="5">
        <f t="shared" si="22"/>
        <v>107100000</v>
      </c>
      <c r="R47" s="13">
        <v>43921</v>
      </c>
      <c r="S47" s="13">
        <v>44196</v>
      </c>
      <c r="T47" s="10" t="s">
        <v>25</v>
      </c>
      <c r="U47" s="9" t="s">
        <v>26</v>
      </c>
    </row>
    <row r="48" spans="1:21" ht="89.25" customHeight="1" x14ac:dyDescent="0.2">
      <c r="A48" s="2" t="s">
        <v>280</v>
      </c>
      <c r="B48" s="8" t="s">
        <v>702</v>
      </c>
      <c r="C48" s="21" t="s">
        <v>126</v>
      </c>
      <c r="D48" s="11" t="s">
        <v>191</v>
      </c>
      <c r="E48" s="22" t="s">
        <v>307</v>
      </c>
      <c r="F48" s="15" t="s">
        <v>308</v>
      </c>
      <c r="G48" s="3" t="s">
        <v>281</v>
      </c>
      <c r="H48" s="4" t="s">
        <v>278</v>
      </c>
      <c r="I48" s="23">
        <v>107100000</v>
      </c>
      <c r="J48" s="6"/>
      <c r="K48" s="6"/>
      <c r="L48" s="5">
        <v>107100000</v>
      </c>
      <c r="M48" s="7"/>
      <c r="N48" s="7"/>
      <c r="O48" s="7"/>
      <c r="P48" s="7"/>
      <c r="Q48" s="5">
        <f t="shared" ref="Q48" si="23">SUM(L48:P48)</f>
        <v>107100000</v>
      </c>
      <c r="R48" s="13">
        <v>43921</v>
      </c>
      <c r="S48" s="13">
        <v>44196</v>
      </c>
      <c r="T48" s="10" t="s">
        <v>25</v>
      </c>
      <c r="U48" s="9" t="s">
        <v>26</v>
      </c>
    </row>
    <row r="49" spans="1:21" ht="89.25" customHeight="1" x14ac:dyDescent="0.2">
      <c r="A49" s="2" t="s">
        <v>260</v>
      </c>
      <c r="B49" s="8" t="s">
        <v>702</v>
      </c>
      <c r="C49" s="21" t="s">
        <v>70</v>
      </c>
      <c r="D49" s="11" t="s">
        <v>309</v>
      </c>
      <c r="E49" s="22" t="s">
        <v>316</v>
      </c>
      <c r="F49" s="15" t="s">
        <v>318</v>
      </c>
      <c r="G49" s="3" t="s">
        <v>261</v>
      </c>
      <c r="H49" s="4" t="s">
        <v>262</v>
      </c>
      <c r="I49" s="23">
        <v>78438600</v>
      </c>
      <c r="J49" s="6"/>
      <c r="K49" s="6"/>
      <c r="L49" s="5">
        <v>78438600</v>
      </c>
      <c r="M49" s="7"/>
      <c r="N49" s="7"/>
      <c r="O49" s="7"/>
      <c r="P49" s="7"/>
      <c r="Q49" s="5">
        <f t="shared" ref="Q49" si="24">SUM(L49:P49)</f>
        <v>78438600</v>
      </c>
      <c r="R49" s="13">
        <v>43923</v>
      </c>
      <c r="S49" s="13">
        <v>44196</v>
      </c>
      <c r="T49" s="10" t="s">
        <v>129</v>
      </c>
      <c r="U49" s="9" t="s">
        <v>96</v>
      </c>
    </row>
    <row r="50" spans="1:21" ht="89.25" customHeight="1" x14ac:dyDescent="0.2">
      <c r="A50" s="2" t="s">
        <v>265</v>
      </c>
      <c r="B50" s="8" t="s">
        <v>170</v>
      </c>
      <c r="C50" s="21" t="s">
        <v>44</v>
      </c>
      <c r="D50" s="11" t="s">
        <v>141</v>
      </c>
      <c r="E50" s="24" t="s">
        <v>313</v>
      </c>
      <c r="F50" s="15" t="s">
        <v>312</v>
      </c>
      <c r="G50" s="3" t="s">
        <v>266</v>
      </c>
      <c r="H50" s="4" t="s">
        <v>267</v>
      </c>
      <c r="I50" s="23">
        <v>200000000</v>
      </c>
      <c r="J50" s="6"/>
      <c r="K50" s="6"/>
      <c r="L50" s="5">
        <v>200000000</v>
      </c>
      <c r="M50" s="7"/>
      <c r="N50" s="7"/>
      <c r="O50" s="7"/>
      <c r="P50" s="7"/>
      <c r="Q50" s="5">
        <f t="shared" ref="Q50" si="25">SUM(L50:P50)</f>
        <v>200000000</v>
      </c>
      <c r="R50" s="13">
        <v>43924</v>
      </c>
      <c r="S50" s="13">
        <v>44196</v>
      </c>
      <c r="T50" s="10" t="s">
        <v>268</v>
      </c>
      <c r="U50" s="9" t="s">
        <v>26</v>
      </c>
    </row>
    <row r="51" spans="1:21" ht="89.25" customHeight="1" x14ac:dyDescent="0.2">
      <c r="A51" s="2" t="s">
        <v>360</v>
      </c>
      <c r="B51" s="8" t="s">
        <v>702</v>
      </c>
      <c r="C51" s="21" t="s">
        <v>121</v>
      </c>
      <c r="D51" s="11" t="s">
        <v>191</v>
      </c>
      <c r="E51" s="22" t="s">
        <v>385</v>
      </c>
      <c r="F51" s="15" t="s">
        <v>384</v>
      </c>
      <c r="G51" s="3" t="s">
        <v>361</v>
      </c>
      <c r="H51" s="4" t="s">
        <v>362</v>
      </c>
      <c r="I51" s="23">
        <v>360396515</v>
      </c>
      <c r="J51" s="6"/>
      <c r="K51" s="6"/>
      <c r="L51" s="5">
        <v>360396515</v>
      </c>
      <c r="M51" s="7"/>
      <c r="N51" s="7"/>
      <c r="O51" s="7"/>
      <c r="P51" s="7"/>
      <c r="Q51" s="5">
        <f t="shared" ref="Q51" si="26">SUM(L51:P51)</f>
        <v>360396515</v>
      </c>
      <c r="R51" s="13">
        <v>43923</v>
      </c>
      <c r="S51" s="13">
        <v>44196</v>
      </c>
      <c r="T51" s="10" t="s">
        <v>363</v>
      </c>
      <c r="U51" s="9" t="s">
        <v>26</v>
      </c>
    </row>
    <row r="52" spans="1:21" ht="89.25" customHeight="1" x14ac:dyDescent="0.2">
      <c r="A52" s="2" t="s">
        <v>366</v>
      </c>
      <c r="B52" s="8" t="s">
        <v>702</v>
      </c>
      <c r="C52" s="21" t="s">
        <v>121</v>
      </c>
      <c r="D52" s="11" t="s">
        <v>191</v>
      </c>
      <c r="E52" s="22" t="s">
        <v>385</v>
      </c>
      <c r="F52" s="15" t="s">
        <v>384</v>
      </c>
      <c r="G52" s="3" t="s">
        <v>347</v>
      </c>
      <c r="H52" s="4" t="s">
        <v>367</v>
      </c>
      <c r="I52" s="23">
        <v>135245000</v>
      </c>
      <c r="J52" s="6"/>
      <c r="K52" s="6"/>
      <c r="L52" s="5">
        <v>135245000</v>
      </c>
      <c r="M52" s="7"/>
      <c r="N52" s="7"/>
      <c r="O52" s="7"/>
      <c r="P52" s="7"/>
      <c r="Q52" s="5">
        <f t="shared" ref="Q52" si="27">SUM(L52:P52)</f>
        <v>135245000</v>
      </c>
      <c r="R52" s="13">
        <v>43923</v>
      </c>
      <c r="S52" s="13">
        <v>44196</v>
      </c>
      <c r="T52" s="10" t="s">
        <v>363</v>
      </c>
      <c r="U52" s="9" t="s">
        <v>26</v>
      </c>
    </row>
    <row r="53" spans="1:21" ht="89.25" customHeight="1" x14ac:dyDescent="0.2">
      <c r="A53" s="2" t="s">
        <v>368</v>
      </c>
      <c r="B53" s="8" t="s">
        <v>702</v>
      </c>
      <c r="C53" s="21" t="s">
        <v>121</v>
      </c>
      <c r="D53" s="11" t="s">
        <v>191</v>
      </c>
      <c r="E53" s="22" t="s">
        <v>385</v>
      </c>
      <c r="F53" s="15" t="s">
        <v>384</v>
      </c>
      <c r="G53" s="3" t="s">
        <v>369</v>
      </c>
      <c r="H53" s="4" t="s">
        <v>370</v>
      </c>
      <c r="I53" s="23">
        <v>65734500</v>
      </c>
      <c r="J53" s="6"/>
      <c r="K53" s="6"/>
      <c r="L53" s="5">
        <v>65734500</v>
      </c>
      <c r="M53" s="7"/>
      <c r="N53" s="7"/>
      <c r="O53" s="7"/>
      <c r="P53" s="7"/>
      <c r="Q53" s="5">
        <f t="shared" ref="Q53" si="28">SUM(L53:P53)</f>
        <v>65734500</v>
      </c>
      <c r="R53" s="13">
        <v>43923</v>
      </c>
      <c r="S53" s="13">
        <v>44196</v>
      </c>
      <c r="T53" s="10" t="s">
        <v>363</v>
      </c>
      <c r="U53" s="9" t="s">
        <v>26</v>
      </c>
    </row>
    <row r="54" spans="1:21" ht="89.25" customHeight="1" x14ac:dyDescent="0.2">
      <c r="A54" s="2" t="s">
        <v>372</v>
      </c>
      <c r="B54" s="8" t="s">
        <v>702</v>
      </c>
      <c r="C54" s="21" t="s">
        <v>121</v>
      </c>
      <c r="D54" s="11" t="s">
        <v>191</v>
      </c>
      <c r="E54" s="22" t="s">
        <v>385</v>
      </c>
      <c r="F54" s="15" t="s">
        <v>384</v>
      </c>
      <c r="G54" s="3" t="s">
        <v>373</v>
      </c>
      <c r="H54" s="4" t="s">
        <v>374</v>
      </c>
      <c r="I54" s="23">
        <v>127330000</v>
      </c>
      <c r="J54" s="6"/>
      <c r="K54" s="6"/>
      <c r="L54" s="5">
        <v>127330000</v>
      </c>
      <c r="M54" s="7"/>
      <c r="N54" s="7"/>
      <c r="O54" s="7"/>
      <c r="P54" s="7"/>
      <c r="Q54" s="5">
        <f t="shared" ref="Q54" si="29">SUM(L54:P54)</f>
        <v>127330000</v>
      </c>
      <c r="R54" s="13">
        <v>43923</v>
      </c>
      <c r="S54" s="13">
        <v>44196</v>
      </c>
      <c r="T54" s="10" t="s">
        <v>168</v>
      </c>
      <c r="U54" s="9" t="s">
        <v>26</v>
      </c>
    </row>
    <row r="55" spans="1:21" ht="89.25" customHeight="1" x14ac:dyDescent="0.2">
      <c r="A55" s="2" t="s">
        <v>364</v>
      </c>
      <c r="B55" s="8" t="s">
        <v>702</v>
      </c>
      <c r="C55" s="21" t="s">
        <v>121</v>
      </c>
      <c r="D55" s="11" t="s">
        <v>191</v>
      </c>
      <c r="E55" s="22" t="s">
        <v>385</v>
      </c>
      <c r="F55" s="15" t="s">
        <v>384</v>
      </c>
      <c r="G55" s="3" t="s">
        <v>365</v>
      </c>
      <c r="H55" s="4" t="s">
        <v>362</v>
      </c>
      <c r="I55" s="23">
        <v>112050000</v>
      </c>
      <c r="J55" s="6"/>
      <c r="K55" s="6"/>
      <c r="L55" s="5">
        <v>112050000</v>
      </c>
      <c r="M55" s="7"/>
      <c r="N55" s="7"/>
      <c r="O55" s="7"/>
      <c r="P55" s="7"/>
      <c r="Q55" s="5">
        <f t="shared" ref="Q55:Q56" si="30">SUM(L55:P55)</f>
        <v>112050000</v>
      </c>
      <c r="R55" s="13">
        <v>43923</v>
      </c>
      <c r="S55" s="13">
        <v>44196</v>
      </c>
      <c r="T55" s="10" t="s">
        <v>363</v>
      </c>
      <c r="U55" s="9" t="s">
        <v>26</v>
      </c>
    </row>
    <row r="56" spans="1:21" ht="89.25" customHeight="1" x14ac:dyDescent="0.2">
      <c r="A56" s="2" t="s">
        <v>371</v>
      </c>
      <c r="B56" s="8" t="s">
        <v>702</v>
      </c>
      <c r="C56" s="21" t="s">
        <v>121</v>
      </c>
      <c r="D56" s="11" t="s">
        <v>191</v>
      </c>
      <c r="E56" s="22" t="s">
        <v>385</v>
      </c>
      <c r="F56" s="15" t="s">
        <v>384</v>
      </c>
      <c r="G56" s="3" t="s">
        <v>231</v>
      </c>
      <c r="H56" s="4" t="s">
        <v>370</v>
      </c>
      <c r="I56" s="23">
        <v>99096780</v>
      </c>
      <c r="J56" s="6"/>
      <c r="K56" s="6"/>
      <c r="L56" s="5">
        <v>99096780</v>
      </c>
      <c r="M56" s="7"/>
      <c r="N56" s="7"/>
      <c r="O56" s="7"/>
      <c r="P56" s="7"/>
      <c r="Q56" s="5">
        <f t="shared" si="30"/>
        <v>99096780</v>
      </c>
      <c r="R56" s="13">
        <v>43923</v>
      </c>
      <c r="S56" s="13">
        <v>44196</v>
      </c>
      <c r="T56" s="10" t="s">
        <v>363</v>
      </c>
      <c r="U56" s="9" t="s">
        <v>26</v>
      </c>
    </row>
    <row r="57" spans="1:21" ht="89.25" customHeight="1" x14ac:dyDescent="0.2">
      <c r="A57" s="2" t="s">
        <v>263</v>
      </c>
      <c r="B57" s="8" t="s">
        <v>529</v>
      </c>
      <c r="C57" s="21" t="s">
        <v>260</v>
      </c>
      <c r="D57" s="11" t="s">
        <v>51</v>
      </c>
      <c r="E57" s="22" t="s">
        <v>324</v>
      </c>
      <c r="F57" s="15" t="s">
        <v>325</v>
      </c>
      <c r="G57" s="3" t="s">
        <v>258</v>
      </c>
      <c r="H57" s="4" t="s">
        <v>269</v>
      </c>
      <c r="I57" s="23">
        <v>40000000</v>
      </c>
      <c r="J57" s="6"/>
      <c r="K57" s="6"/>
      <c r="L57" s="5">
        <v>40000000</v>
      </c>
      <c r="M57" s="7"/>
      <c r="N57" s="7"/>
      <c r="O57" s="7"/>
      <c r="P57" s="7"/>
      <c r="Q57" s="5">
        <f t="shared" ref="Q57" si="31">SUM(L57:P57)</f>
        <v>40000000</v>
      </c>
      <c r="R57" s="13">
        <v>43924</v>
      </c>
      <c r="S57" s="13">
        <v>43951</v>
      </c>
      <c r="T57" s="10" t="s">
        <v>264</v>
      </c>
      <c r="U57" s="9" t="s">
        <v>96</v>
      </c>
    </row>
    <row r="58" spans="1:21" ht="89.25" customHeight="1" x14ac:dyDescent="0.2">
      <c r="A58" s="2" t="s">
        <v>270</v>
      </c>
      <c r="B58" s="8" t="s">
        <v>170</v>
      </c>
      <c r="C58" s="21" t="s">
        <v>20</v>
      </c>
      <c r="D58" s="11" t="s">
        <v>51</v>
      </c>
      <c r="E58" s="24" t="s">
        <v>315</v>
      </c>
      <c r="F58" s="15" t="s">
        <v>314</v>
      </c>
      <c r="G58" s="3" t="s">
        <v>271</v>
      </c>
      <c r="H58" s="4" t="s">
        <v>272</v>
      </c>
      <c r="I58" s="23">
        <v>70596000</v>
      </c>
      <c r="J58" s="6"/>
      <c r="K58" s="6"/>
      <c r="L58" s="5">
        <v>70596000</v>
      </c>
      <c r="M58" s="7"/>
      <c r="N58" s="7"/>
      <c r="O58" s="7"/>
      <c r="P58" s="7"/>
      <c r="Q58" s="5">
        <f t="shared" ref="Q58" si="32">SUM(L58:P58)</f>
        <v>70596000</v>
      </c>
      <c r="R58" s="13">
        <v>43927</v>
      </c>
      <c r="S58" s="13">
        <v>44185</v>
      </c>
      <c r="T58" s="10" t="s">
        <v>156</v>
      </c>
      <c r="U58" s="9" t="s">
        <v>26</v>
      </c>
    </row>
    <row r="59" spans="1:21" ht="107.25" customHeight="1" x14ac:dyDescent="0.2">
      <c r="A59" s="2" t="s">
        <v>282</v>
      </c>
      <c r="B59" s="8" t="s">
        <v>529</v>
      </c>
      <c r="C59" s="21" t="s">
        <v>280</v>
      </c>
      <c r="D59" s="11" t="s">
        <v>141</v>
      </c>
      <c r="E59" s="22" t="s">
        <v>322</v>
      </c>
      <c r="F59" s="15" t="s">
        <v>323</v>
      </c>
      <c r="G59" s="3" t="s">
        <v>199</v>
      </c>
      <c r="H59" s="4" t="s">
        <v>283</v>
      </c>
      <c r="I59" s="23">
        <v>30000000</v>
      </c>
      <c r="J59" s="6"/>
      <c r="K59" s="6"/>
      <c r="L59" s="5">
        <v>30000000</v>
      </c>
      <c r="M59" s="7"/>
      <c r="N59" s="7"/>
      <c r="O59" s="7"/>
      <c r="P59" s="7"/>
      <c r="Q59" s="5">
        <f t="shared" ref="Q59:Q60" si="33">SUM(L59:P59)</f>
        <v>30000000</v>
      </c>
      <c r="R59" s="13">
        <v>43928</v>
      </c>
      <c r="S59" s="13">
        <v>44196</v>
      </c>
      <c r="T59" s="10" t="s">
        <v>162</v>
      </c>
      <c r="U59" s="9" t="s">
        <v>26</v>
      </c>
    </row>
    <row r="60" spans="1:21" ht="89.25" customHeight="1" x14ac:dyDescent="0.2">
      <c r="A60" s="2" t="s">
        <v>517</v>
      </c>
      <c r="B60" s="8" t="s">
        <v>702</v>
      </c>
      <c r="C60" s="21" t="s">
        <v>140</v>
      </c>
      <c r="D60" s="11" t="s">
        <v>22</v>
      </c>
      <c r="E60" s="22" t="s">
        <v>521</v>
      </c>
      <c r="F60" s="15" t="s">
        <v>522</v>
      </c>
      <c r="G60" s="3" t="s">
        <v>518</v>
      </c>
      <c r="H60" s="4" t="s">
        <v>519</v>
      </c>
      <c r="I60" s="23">
        <v>225000000</v>
      </c>
      <c r="J60" s="6"/>
      <c r="K60" s="6"/>
      <c r="L60" s="5">
        <v>225000000</v>
      </c>
      <c r="M60" s="7"/>
      <c r="N60" s="7"/>
      <c r="O60" s="7"/>
      <c r="P60" s="7"/>
      <c r="Q60" s="5">
        <f t="shared" si="33"/>
        <v>225000000</v>
      </c>
      <c r="R60" s="13">
        <v>43929</v>
      </c>
      <c r="S60" s="13">
        <v>44165</v>
      </c>
      <c r="T60" s="10" t="s">
        <v>520</v>
      </c>
      <c r="U60" s="9" t="s">
        <v>96</v>
      </c>
    </row>
    <row r="61" spans="1:21" ht="89.25" customHeight="1" x14ac:dyDescent="0.2">
      <c r="A61" s="2" t="s">
        <v>284</v>
      </c>
      <c r="B61" s="8" t="s">
        <v>702</v>
      </c>
      <c r="C61" s="21" t="s">
        <v>177</v>
      </c>
      <c r="D61" s="11" t="s">
        <v>285</v>
      </c>
      <c r="E61" s="22" t="s">
        <v>317</v>
      </c>
      <c r="F61" s="15" t="s">
        <v>319</v>
      </c>
      <c r="G61" s="3" t="s">
        <v>58</v>
      </c>
      <c r="H61" s="4" t="s">
        <v>286</v>
      </c>
      <c r="I61" s="23">
        <v>91342377</v>
      </c>
      <c r="J61" s="6"/>
      <c r="K61" s="6"/>
      <c r="L61" s="5">
        <v>91342377</v>
      </c>
      <c r="M61" s="7"/>
      <c r="N61" s="7"/>
      <c r="O61" s="7"/>
      <c r="P61" s="7"/>
      <c r="Q61" s="5">
        <f t="shared" ref="Q61" si="34">SUM(L61:P61)</f>
        <v>91342377</v>
      </c>
      <c r="R61" s="13">
        <v>43929</v>
      </c>
      <c r="S61" s="13">
        <v>43936</v>
      </c>
      <c r="T61" s="10" t="s">
        <v>162</v>
      </c>
      <c r="U61" s="9" t="s">
        <v>26</v>
      </c>
    </row>
    <row r="62" spans="1:21" ht="89.25" customHeight="1" x14ac:dyDescent="0.2">
      <c r="A62" s="2" t="s">
        <v>287</v>
      </c>
      <c r="B62" s="8" t="s">
        <v>529</v>
      </c>
      <c r="C62" s="21" t="s">
        <v>190</v>
      </c>
      <c r="D62" s="11" t="s">
        <v>51</v>
      </c>
      <c r="E62" s="22" t="s">
        <v>320</v>
      </c>
      <c r="F62" s="15" t="s">
        <v>321</v>
      </c>
      <c r="G62" s="3" t="s">
        <v>288</v>
      </c>
      <c r="H62" s="4" t="s">
        <v>289</v>
      </c>
      <c r="I62" s="23">
        <v>8000000</v>
      </c>
      <c r="J62" s="6"/>
      <c r="K62" s="6"/>
      <c r="L62" s="5">
        <v>8000000</v>
      </c>
      <c r="M62" s="7"/>
      <c r="N62" s="7"/>
      <c r="O62" s="7"/>
      <c r="P62" s="7"/>
      <c r="Q62" s="5">
        <f t="shared" ref="Q62" si="35">SUM(L62:P62)</f>
        <v>8000000</v>
      </c>
      <c r="R62" s="13">
        <v>43934</v>
      </c>
      <c r="S62" s="13">
        <v>44196</v>
      </c>
      <c r="T62" s="10" t="s">
        <v>290</v>
      </c>
      <c r="U62" s="9" t="s">
        <v>26</v>
      </c>
    </row>
    <row r="63" spans="1:21" ht="89.25" customHeight="1" x14ac:dyDescent="0.2">
      <c r="A63" s="2" t="s">
        <v>333</v>
      </c>
      <c r="B63" s="8" t="s">
        <v>170</v>
      </c>
      <c r="C63" s="21" t="s">
        <v>75</v>
      </c>
      <c r="D63" s="11" t="s">
        <v>191</v>
      </c>
      <c r="E63" s="22" t="s">
        <v>386</v>
      </c>
      <c r="F63" s="15" t="s">
        <v>387</v>
      </c>
      <c r="G63" s="3" t="s">
        <v>334</v>
      </c>
      <c r="H63" s="4" t="s">
        <v>335</v>
      </c>
      <c r="I63" s="23">
        <v>96768391</v>
      </c>
      <c r="J63" s="6"/>
      <c r="K63" s="6"/>
      <c r="L63" s="5">
        <v>96768391</v>
      </c>
      <c r="M63" s="7"/>
      <c r="N63" s="7"/>
      <c r="O63" s="7"/>
      <c r="P63" s="7"/>
      <c r="Q63" s="5">
        <f t="shared" ref="Q63" si="36">SUM(L63:P63)</f>
        <v>96768391</v>
      </c>
      <c r="R63" s="13">
        <v>43929</v>
      </c>
      <c r="S63" s="13">
        <v>44012</v>
      </c>
      <c r="T63" s="10" t="s">
        <v>336</v>
      </c>
      <c r="U63" s="9" t="s">
        <v>26</v>
      </c>
    </row>
    <row r="64" spans="1:21" ht="89.25" customHeight="1" x14ac:dyDescent="0.2">
      <c r="A64" s="2" t="s">
        <v>356</v>
      </c>
      <c r="B64" s="8" t="s">
        <v>529</v>
      </c>
      <c r="C64" s="21" t="s">
        <v>153</v>
      </c>
      <c r="D64" s="11" t="s">
        <v>191</v>
      </c>
      <c r="E64" s="22" t="s">
        <v>388</v>
      </c>
      <c r="F64" s="15" t="s">
        <v>389</v>
      </c>
      <c r="G64" s="3" t="s">
        <v>357</v>
      </c>
      <c r="H64" s="4" t="s">
        <v>358</v>
      </c>
      <c r="I64" s="23">
        <v>8247176</v>
      </c>
      <c r="J64" s="6"/>
      <c r="K64" s="6"/>
      <c r="L64" s="5">
        <v>8247176</v>
      </c>
      <c r="M64" s="7"/>
      <c r="N64" s="7"/>
      <c r="O64" s="7"/>
      <c r="P64" s="7"/>
      <c r="Q64" s="5">
        <f t="shared" ref="Q64" si="37">SUM(L64:P64)</f>
        <v>8247176</v>
      </c>
      <c r="R64" s="13">
        <v>43929</v>
      </c>
      <c r="S64" s="13">
        <v>44196</v>
      </c>
      <c r="T64" s="10" t="s">
        <v>359</v>
      </c>
      <c r="U64" s="9" t="s">
        <v>26</v>
      </c>
    </row>
    <row r="65" spans="1:21" ht="89.25" customHeight="1" x14ac:dyDescent="0.2">
      <c r="A65" s="2" t="s">
        <v>353</v>
      </c>
      <c r="B65" s="8" t="s">
        <v>702</v>
      </c>
      <c r="C65" s="21" t="s">
        <v>145</v>
      </c>
      <c r="D65" s="11" t="s">
        <v>141</v>
      </c>
      <c r="E65" s="22" t="s">
        <v>390</v>
      </c>
      <c r="F65" s="15" t="s">
        <v>391</v>
      </c>
      <c r="G65" s="3" t="s">
        <v>354</v>
      </c>
      <c r="H65" s="4" t="s">
        <v>355</v>
      </c>
      <c r="I65" s="23">
        <v>25758210</v>
      </c>
      <c r="J65" s="6"/>
      <c r="K65" s="6"/>
      <c r="L65" s="5">
        <v>25758210</v>
      </c>
      <c r="M65" s="7"/>
      <c r="N65" s="7"/>
      <c r="O65" s="7"/>
      <c r="P65" s="7"/>
      <c r="Q65" s="5">
        <f t="shared" ref="Q65" si="38">SUM(L65:P65)</f>
        <v>25758210</v>
      </c>
      <c r="R65" s="13">
        <v>43935</v>
      </c>
      <c r="S65" s="13">
        <v>44185</v>
      </c>
      <c r="T65" s="10" t="s">
        <v>162</v>
      </c>
      <c r="U65" s="9" t="s">
        <v>26</v>
      </c>
    </row>
    <row r="66" spans="1:21" ht="89.25" customHeight="1" x14ac:dyDescent="0.2">
      <c r="A66" s="2" t="s">
        <v>291</v>
      </c>
      <c r="B66" s="8" t="s">
        <v>292</v>
      </c>
      <c r="C66" s="21" t="s">
        <v>40</v>
      </c>
      <c r="D66" s="11" t="s">
        <v>191</v>
      </c>
      <c r="E66" s="24" t="s">
        <v>311</v>
      </c>
      <c r="F66" s="15" t="s">
        <v>310</v>
      </c>
      <c r="G66" s="3" t="s">
        <v>293</v>
      </c>
      <c r="H66" s="4" t="s">
        <v>302</v>
      </c>
      <c r="I66" s="23">
        <v>244164200</v>
      </c>
      <c r="J66" s="6"/>
      <c r="K66" s="6"/>
      <c r="L66" s="5">
        <v>244164200</v>
      </c>
      <c r="M66" s="7"/>
      <c r="N66" s="7"/>
      <c r="O66" s="7"/>
      <c r="P66" s="7"/>
      <c r="Q66" s="5">
        <f t="shared" ref="Q66" si="39">SUM(L66:P66)</f>
        <v>244164200</v>
      </c>
      <c r="R66" s="13">
        <v>43936</v>
      </c>
      <c r="S66" s="13">
        <v>44043</v>
      </c>
      <c r="T66" s="10" t="s">
        <v>61</v>
      </c>
      <c r="U66" s="9" t="s">
        <v>56</v>
      </c>
    </row>
    <row r="67" spans="1:21" ht="89.25" customHeight="1" x14ac:dyDescent="0.2">
      <c r="A67" s="2" t="s">
        <v>294</v>
      </c>
      <c r="B67" s="8" t="s">
        <v>292</v>
      </c>
      <c r="C67" s="21" t="s">
        <v>40</v>
      </c>
      <c r="D67" s="11" t="s">
        <v>191</v>
      </c>
      <c r="E67" s="24" t="s">
        <v>311</v>
      </c>
      <c r="F67" s="15" t="s">
        <v>310</v>
      </c>
      <c r="G67" s="3" t="s">
        <v>295</v>
      </c>
      <c r="H67" s="4" t="s">
        <v>301</v>
      </c>
      <c r="I67" s="23">
        <v>140115000</v>
      </c>
      <c r="J67" s="6"/>
      <c r="K67" s="6"/>
      <c r="L67" s="5">
        <v>140115000</v>
      </c>
      <c r="M67" s="7"/>
      <c r="N67" s="7"/>
      <c r="O67" s="7"/>
      <c r="P67" s="7"/>
      <c r="Q67" s="5">
        <f t="shared" ref="Q67" si="40">SUM(L67:P67)</f>
        <v>140115000</v>
      </c>
      <c r="R67" s="13">
        <v>43936</v>
      </c>
      <c r="S67" s="13">
        <v>44043</v>
      </c>
      <c r="T67" s="10" t="s">
        <v>296</v>
      </c>
      <c r="U67" s="9" t="s">
        <v>56</v>
      </c>
    </row>
    <row r="68" spans="1:21" ht="89.25" customHeight="1" x14ac:dyDescent="0.2">
      <c r="A68" s="2" t="s">
        <v>297</v>
      </c>
      <c r="B68" s="8" t="s">
        <v>292</v>
      </c>
      <c r="C68" s="21" t="s">
        <v>40</v>
      </c>
      <c r="D68" s="11" t="s">
        <v>191</v>
      </c>
      <c r="E68" s="24" t="s">
        <v>311</v>
      </c>
      <c r="F68" s="15" t="s">
        <v>310</v>
      </c>
      <c r="G68" s="3" t="s">
        <v>298</v>
      </c>
      <c r="H68" s="4" t="s">
        <v>300</v>
      </c>
      <c r="I68" s="23">
        <v>152005007</v>
      </c>
      <c r="J68" s="6"/>
      <c r="K68" s="6"/>
      <c r="L68" s="5">
        <v>152005007</v>
      </c>
      <c r="M68" s="7"/>
      <c r="N68" s="7"/>
      <c r="O68" s="7"/>
      <c r="P68" s="7"/>
      <c r="Q68" s="5">
        <f t="shared" ref="Q68" si="41">SUM(L68:P68)</f>
        <v>152005007</v>
      </c>
      <c r="R68" s="13">
        <v>43936</v>
      </c>
      <c r="S68" s="13">
        <v>44043</v>
      </c>
      <c r="T68" s="10" t="s">
        <v>299</v>
      </c>
      <c r="U68" s="9" t="s">
        <v>56</v>
      </c>
    </row>
    <row r="69" spans="1:21" ht="89.25" customHeight="1" x14ac:dyDescent="0.2">
      <c r="A69" s="2" t="s">
        <v>375</v>
      </c>
      <c r="B69" s="8" t="s">
        <v>292</v>
      </c>
      <c r="C69" s="21" t="s">
        <v>44</v>
      </c>
      <c r="D69" s="11" t="s">
        <v>51</v>
      </c>
      <c r="E69" s="24" t="s">
        <v>392</v>
      </c>
      <c r="F69" s="15" t="s">
        <v>393</v>
      </c>
      <c r="G69" s="3" t="s">
        <v>258</v>
      </c>
      <c r="H69" s="4" t="s">
        <v>377</v>
      </c>
      <c r="I69" s="23">
        <v>578842000</v>
      </c>
      <c r="J69" s="6"/>
      <c r="K69" s="6"/>
      <c r="L69" s="5">
        <v>578842000</v>
      </c>
      <c r="M69" s="7"/>
      <c r="N69" s="7"/>
      <c r="O69" s="7"/>
      <c r="P69" s="7"/>
      <c r="Q69" s="5">
        <f t="shared" ref="Q69" si="42">SUM(L69:P69)</f>
        <v>578842000</v>
      </c>
      <c r="R69" s="13">
        <v>43936</v>
      </c>
      <c r="S69" s="13">
        <v>44196</v>
      </c>
      <c r="T69" s="10" t="s">
        <v>264</v>
      </c>
      <c r="U69" s="9" t="s">
        <v>96</v>
      </c>
    </row>
    <row r="70" spans="1:21" ht="89.25" customHeight="1" x14ac:dyDescent="0.2">
      <c r="A70" s="2" t="s">
        <v>376</v>
      </c>
      <c r="B70" s="8" t="s">
        <v>292</v>
      </c>
      <c r="C70" s="21" t="s">
        <v>44</v>
      </c>
      <c r="D70" s="11" t="s">
        <v>51</v>
      </c>
      <c r="E70" s="24" t="s">
        <v>392</v>
      </c>
      <c r="F70" s="15" t="s">
        <v>393</v>
      </c>
      <c r="G70" s="3" t="s">
        <v>378</v>
      </c>
      <c r="H70" s="4" t="s">
        <v>379</v>
      </c>
      <c r="I70" s="23">
        <v>65310500</v>
      </c>
      <c r="J70" s="6">
        <v>32655000</v>
      </c>
      <c r="K70" s="6"/>
      <c r="L70" s="5">
        <f>65310500+65310500</f>
        <v>130621000</v>
      </c>
      <c r="M70" s="7"/>
      <c r="N70" s="7"/>
      <c r="O70" s="7"/>
      <c r="P70" s="7"/>
      <c r="Q70" s="5">
        <f t="shared" ref="Q70" si="43">SUM(L70:P70)</f>
        <v>130621000</v>
      </c>
      <c r="R70" s="13">
        <v>43936</v>
      </c>
      <c r="S70" s="13">
        <v>44043</v>
      </c>
      <c r="T70" s="10" t="s">
        <v>264</v>
      </c>
      <c r="U70" s="9" t="s">
        <v>96</v>
      </c>
    </row>
    <row r="71" spans="1:21" ht="89.25" customHeight="1" x14ac:dyDescent="0.2">
      <c r="A71" s="2" t="s">
        <v>441</v>
      </c>
      <c r="B71" s="8" t="s">
        <v>292</v>
      </c>
      <c r="C71" s="21" t="s">
        <v>47</v>
      </c>
      <c r="D71" s="11" t="s">
        <v>141</v>
      </c>
      <c r="E71" s="24" t="s">
        <v>449</v>
      </c>
      <c r="F71" s="15" t="s">
        <v>448</v>
      </c>
      <c r="G71" s="3" t="s">
        <v>442</v>
      </c>
      <c r="H71" s="4" t="s">
        <v>443</v>
      </c>
      <c r="I71" s="23">
        <v>1584039985</v>
      </c>
      <c r="J71" s="6"/>
      <c r="K71" s="6"/>
      <c r="L71" s="5">
        <v>1584039985</v>
      </c>
      <c r="M71" s="7"/>
      <c r="N71" s="7"/>
      <c r="O71" s="7"/>
      <c r="P71" s="7"/>
      <c r="Q71" s="5">
        <f t="shared" ref="Q71" si="44">SUM(L71:P71)</f>
        <v>1584039985</v>
      </c>
      <c r="R71" s="13">
        <v>43955</v>
      </c>
      <c r="S71" s="13">
        <v>44196</v>
      </c>
      <c r="T71" s="10" t="s">
        <v>162</v>
      </c>
      <c r="U71" s="9" t="s">
        <v>26</v>
      </c>
    </row>
    <row r="72" spans="1:21" ht="89.25" customHeight="1" x14ac:dyDescent="0.2">
      <c r="A72" s="2" t="s">
        <v>326</v>
      </c>
      <c r="B72" s="8" t="s">
        <v>327</v>
      </c>
      <c r="C72" s="21" t="s">
        <v>40</v>
      </c>
      <c r="D72" s="11" t="s">
        <v>191</v>
      </c>
      <c r="E72" s="22" t="s">
        <v>394</v>
      </c>
      <c r="F72" s="15" t="s">
        <v>395</v>
      </c>
      <c r="G72" s="3" t="s">
        <v>328</v>
      </c>
      <c r="H72" s="4" t="s">
        <v>329</v>
      </c>
      <c r="I72" s="23">
        <v>467184759</v>
      </c>
      <c r="J72" s="6"/>
      <c r="K72" s="6"/>
      <c r="L72" s="5">
        <v>467184759</v>
      </c>
      <c r="M72" s="7"/>
      <c r="N72" s="7"/>
      <c r="O72" s="7"/>
      <c r="P72" s="7"/>
      <c r="Q72" s="5">
        <f t="shared" ref="Q72" si="45">SUM(L72:P72)</f>
        <v>467184759</v>
      </c>
      <c r="R72" s="13">
        <v>43937</v>
      </c>
      <c r="S72" s="13">
        <v>44028</v>
      </c>
      <c r="T72" s="10" t="s">
        <v>330</v>
      </c>
      <c r="U72" s="9" t="s">
        <v>26</v>
      </c>
    </row>
    <row r="73" spans="1:21" ht="89.25" customHeight="1" x14ac:dyDescent="0.2">
      <c r="A73" s="2" t="s">
        <v>350</v>
      </c>
      <c r="B73" s="8" t="s">
        <v>702</v>
      </c>
      <c r="C73" s="21" t="s">
        <v>181</v>
      </c>
      <c r="D73" s="11" t="s">
        <v>285</v>
      </c>
      <c r="E73" s="22" t="s">
        <v>397</v>
      </c>
      <c r="F73" s="15" t="s">
        <v>398</v>
      </c>
      <c r="G73" s="3" t="s">
        <v>396</v>
      </c>
      <c r="H73" s="4" t="s">
        <v>351</v>
      </c>
      <c r="I73" s="23">
        <v>652942950</v>
      </c>
      <c r="J73" s="25"/>
      <c r="K73" s="25">
        <v>82942950</v>
      </c>
      <c r="L73" s="5">
        <f>652942950-82942950</f>
        <v>570000000</v>
      </c>
      <c r="M73" s="7"/>
      <c r="N73" s="7"/>
      <c r="O73" s="7"/>
      <c r="P73" s="7"/>
      <c r="Q73" s="5">
        <f t="shared" ref="Q73" si="46">SUM(L73:P73)</f>
        <v>570000000</v>
      </c>
      <c r="R73" s="13">
        <v>43941</v>
      </c>
      <c r="S73" s="13">
        <v>44196</v>
      </c>
      <c r="T73" s="10" t="s">
        <v>349</v>
      </c>
      <c r="U73" s="9" t="s">
        <v>56</v>
      </c>
    </row>
    <row r="74" spans="1:21" ht="89.25" customHeight="1" x14ac:dyDescent="0.2">
      <c r="A74" s="2" t="s">
        <v>352</v>
      </c>
      <c r="B74" s="8" t="s">
        <v>702</v>
      </c>
      <c r="C74" s="21" t="s">
        <v>181</v>
      </c>
      <c r="D74" s="11" t="s">
        <v>285</v>
      </c>
      <c r="E74" s="22" t="s">
        <v>397</v>
      </c>
      <c r="F74" s="15" t="s">
        <v>398</v>
      </c>
      <c r="G74" s="3" t="s">
        <v>347</v>
      </c>
      <c r="H74" s="4" t="s">
        <v>351</v>
      </c>
      <c r="I74" s="23">
        <v>220000000</v>
      </c>
      <c r="J74" s="6"/>
      <c r="K74" s="6"/>
      <c r="L74" s="5">
        <v>220000000</v>
      </c>
      <c r="M74" s="7"/>
      <c r="N74" s="7"/>
      <c r="O74" s="7"/>
      <c r="P74" s="7"/>
      <c r="Q74" s="5">
        <f t="shared" ref="Q74" si="47">SUM(L74:P74)</f>
        <v>220000000</v>
      </c>
      <c r="R74" s="13">
        <v>43941</v>
      </c>
      <c r="S74" s="13">
        <v>44196</v>
      </c>
      <c r="T74" s="10" t="s">
        <v>349</v>
      </c>
      <c r="U74" s="9" t="s">
        <v>56</v>
      </c>
    </row>
    <row r="75" spans="1:21" ht="89.25" customHeight="1" x14ac:dyDescent="0.2">
      <c r="A75" s="2" t="s">
        <v>337</v>
      </c>
      <c r="B75" s="8" t="s">
        <v>170</v>
      </c>
      <c r="C75" s="21" t="s">
        <v>57</v>
      </c>
      <c r="D75" s="11" t="s">
        <v>51</v>
      </c>
      <c r="E75" s="22" t="s">
        <v>399</v>
      </c>
      <c r="F75" s="15" t="s">
        <v>400</v>
      </c>
      <c r="G75" s="3" t="s">
        <v>339</v>
      </c>
      <c r="H75" s="4" t="s">
        <v>340</v>
      </c>
      <c r="I75" s="23">
        <v>199823126</v>
      </c>
      <c r="J75" s="6"/>
      <c r="K75" s="6"/>
      <c r="L75" s="5">
        <v>199823126</v>
      </c>
      <c r="M75" s="7"/>
      <c r="N75" s="7"/>
      <c r="O75" s="7"/>
      <c r="P75" s="7"/>
      <c r="Q75" s="5">
        <f t="shared" ref="Q75" si="48">SUM(L75:P75)</f>
        <v>199823126</v>
      </c>
      <c r="R75" s="13">
        <v>43942</v>
      </c>
      <c r="S75" s="13">
        <v>44104</v>
      </c>
      <c r="T75" s="10" t="s">
        <v>341</v>
      </c>
      <c r="U75" s="9" t="s">
        <v>26</v>
      </c>
    </row>
    <row r="76" spans="1:21" ht="89.25" customHeight="1" x14ac:dyDescent="0.2">
      <c r="A76" s="2" t="s">
        <v>481</v>
      </c>
      <c r="B76" s="8" t="s">
        <v>529</v>
      </c>
      <c r="C76" s="21" t="s">
        <v>366</v>
      </c>
      <c r="D76" s="11" t="s">
        <v>51</v>
      </c>
      <c r="E76" s="22" t="s">
        <v>498</v>
      </c>
      <c r="F76" s="15" t="s">
        <v>499</v>
      </c>
      <c r="G76" s="3" t="s">
        <v>482</v>
      </c>
      <c r="H76" s="4" t="s">
        <v>483</v>
      </c>
      <c r="I76" s="23">
        <v>57000000</v>
      </c>
      <c r="J76" s="6"/>
      <c r="K76" s="6"/>
      <c r="L76" s="5">
        <v>57000000</v>
      </c>
      <c r="M76" s="7"/>
      <c r="N76" s="7"/>
      <c r="O76" s="7"/>
      <c r="P76" s="7"/>
      <c r="Q76" s="5">
        <f t="shared" ref="Q76" si="49">SUM(L76:P76)</f>
        <v>57000000</v>
      </c>
      <c r="R76" s="13">
        <v>43945</v>
      </c>
      <c r="S76" s="13">
        <v>44196</v>
      </c>
      <c r="T76" s="10" t="s">
        <v>484</v>
      </c>
      <c r="U76" s="9" t="s">
        <v>56</v>
      </c>
    </row>
    <row r="77" spans="1:21" ht="89.25" customHeight="1" x14ac:dyDescent="0.2">
      <c r="A77" s="2" t="s">
        <v>342</v>
      </c>
      <c r="B77" s="8" t="s">
        <v>170</v>
      </c>
      <c r="C77" s="21" t="s">
        <v>90</v>
      </c>
      <c r="D77" s="11" t="s">
        <v>51</v>
      </c>
      <c r="E77" s="22" t="s">
        <v>401</v>
      </c>
      <c r="F77" s="15" t="s">
        <v>402</v>
      </c>
      <c r="G77" s="3" t="s">
        <v>343</v>
      </c>
      <c r="H77" s="4" t="s">
        <v>344</v>
      </c>
      <c r="I77" s="23">
        <v>80000000</v>
      </c>
      <c r="J77" s="6"/>
      <c r="K77" s="6"/>
      <c r="L77" s="5">
        <v>80000000</v>
      </c>
      <c r="M77" s="7"/>
      <c r="N77" s="7"/>
      <c r="O77" s="7"/>
      <c r="P77" s="7"/>
      <c r="Q77" s="5">
        <f t="shared" ref="Q77" si="50">SUM(L77:P77)</f>
        <v>80000000</v>
      </c>
      <c r="R77" s="13">
        <v>43948</v>
      </c>
      <c r="S77" s="13">
        <v>44196</v>
      </c>
      <c r="T77" s="10" t="s">
        <v>345</v>
      </c>
      <c r="U77" s="9" t="s">
        <v>26</v>
      </c>
    </row>
    <row r="78" spans="1:21" ht="89.25" customHeight="1" x14ac:dyDescent="0.2">
      <c r="A78" s="2" t="s">
        <v>380</v>
      </c>
      <c r="B78" s="8" t="s">
        <v>170</v>
      </c>
      <c r="C78" s="21" t="s">
        <v>104</v>
      </c>
      <c r="D78" s="11" t="s">
        <v>51</v>
      </c>
      <c r="E78" s="22" t="s">
        <v>403</v>
      </c>
      <c r="F78" s="15" t="s">
        <v>404</v>
      </c>
      <c r="G78" s="3" t="s">
        <v>381</v>
      </c>
      <c r="H78" s="4" t="s">
        <v>382</v>
      </c>
      <c r="I78" s="23">
        <v>91100000</v>
      </c>
      <c r="J78" s="6"/>
      <c r="K78" s="6"/>
      <c r="L78" s="5">
        <v>91100000</v>
      </c>
      <c r="M78" s="7"/>
      <c r="N78" s="7"/>
      <c r="O78" s="7"/>
      <c r="P78" s="7"/>
      <c r="Q78" s="5">
        <f t="shared" ref="Q78" si="51">SUM(L78:P78)</f>
        <v>91100000</v>
      </c>
      <c r="R78" s="13">
        <v>43948</v>
      </c>
      <c r="S78" s="13">
        <v>44196</v>
      </c>
      <c r="T78" s="10" t="s">
        <v>120</v>
      </c>
      <c r="U78" s="9" t="s">
        <v>56</v>
      </c>
    </row>
    <row r="79" spans="1:21" ht="89.25" customHeight="1" x14ac:dyDescent="0.2">
      <c r="A79" s="2" t="s">
        <v>331</v>
      </c>
      <c r="B79" s="8" t="s">
        <v>170</v>
      </c>
      <c r="C79" s="21" t="s">
        <v>50</v>
      </c>
      <c r="D79" s="11" t="s">
        <v>51</v>
      </c>
      <c r="E79" s="22" t="s">
        <v>405</v>
      </c>
      <c r="F79" s="15" t="s">
        <v>406</v>
      </c>
      <c r="G79" s="3" t="s">
        <v>338</v>
      </c>
      <c r="H79" s="4" t="s">
        <v>332</v>
      </c>
      <c r="I79" s="23">
        <v>6200000</v>
      </c>
      <c r="J79" s="6"/>
      <c r="K79" s="6"/>
      <c r="L79" s="5">
        <v>6200000</v>
      </c>
      <c r="M79" s="7"/>
      <c r="N79" s="7"/>
      <c r="O79" s="7"/>
      <c r="P79" s="7"/>
      <c r="Q79" s="5">
        <f t="shared" ref="Q79:Q81" si="52">SUM(L79:P79)</f>
        <v>6200000</v>
      </c>
      <c r="R79" s="13">
        <v>43949</v>
      </c>
      <c r="S79" s="13">
        <v>44196</v>
      </c>
      <c r="T79" s="10" t="s">
        <v>168</v>
      </c>
      <c r="U79" s="9" t="s">
        <v>96</v>
      </c>
    </row>
    <row r="80" spans="1:21" ht="89.25" customHeight="1" x14ac:dyDescent="0.2">
      <c r="A80" s="2" t="s">
        <v>383</v>
      </c>
      <c r="B80" s="8" t="s">
        <v>170</v>
      </c>
      <c r="C80" s="21" t="s">
        <v>104</v>
      </c>
      <c r="D80" s="11" t="s">
        <v>51</v>
      </c>
      <c r="E80" s="22" t="s">
        <v>403</v>
      </c>
      <c r="F80" s="15" t="s">
        <v>404</v>
      </c>
      <c r="G80" s="3" t="s">
        <v>175</v>
      </c>
      <c r="H80" s="4" t="s">
        <v>382</v>
      </c>
      <c r="I80" s="23">
        <v>284100000</v>
      </c>
      <c r="J80" s="6"/>
      <c r="K80" s="6"/>
      <c r="L80" s="5">
        <v>284100000</v>
      </c>
      <c r="M80" s="7"/>
      <c r="N80" s="7"/>
      <c r="O80" s="7"/>
      <c r="P80" s="7"/>
      <c r="Q80" s="5">
        <f t="shared" si="52"/>
        <v>284100000</v>
      </c>
      <c r="R80" s="13">
        <v>43948</v>
      </c>
      <c r="S80" s="13">
        <v>44196</v>
      </c>
      <c r="T80" s="10" t="s">
        <v>120</v>
      </c>
      <c r="U80" s="9" t="s">
        <v>56</v>
      </c>
    </row>
    <row r="81" spans="1:21" ht="89.25" customHeight="1" x14ac:dyDescent="0.2">
      <c r="A81" s="2" t="s">
        <v>411</v>
      </c>
      <c r="B81" s="8" t="s">
        <v>529</v>
      </c>
      <c r="C81" s="21" t="s">
        <v>364</v>
      </c>
      <c r="D81" s="11" t="s">
        <v>122</v>
      </c>
      <c r="E81" s="22" t="s">
        <v>451</v>
      </c>
      <c r="F81" s="15" t="s">
        <v>450</v>
      </c>
      <c r="G81" s="3" t="s">
        <v>412</v>
      </c>
      <c r="H81" s="4" t="s">
        <v>413</v>
      </c>
      <c r="I81" s="23">
        <v>28903315</v>
      </c>
      <c r="J81" s="6"/>
      <c r="K81" s="6"/>
      <c r="L81" s="5">
        <v>28903315</v>
      </c>
      <c r="M81" s="7"/>
      <c r="N81" s="7"/>
      <c r="O81" s="7"/>
      <c r="P81" s="7"/>
      <c r="Q81" s="5">
        <f t="shared" si="52"/>
        <v>28903315</v>
      </c>
      <c r="R81" s="13">
        <v>43949</v>
      </c>
      <c r="S81" s="13">
        <v>44196</v>
      </c>
      <c r="T81" s="10" t="s">
        <v>156</v>
      </c>
      <c r="U81" s="9" t="s">
        <v>26</v>
      </c>
    </row>
    <row r="82" spans="1:21" ht="89.25" customHeight="1" x14ac:dyDescent="0.2">
      <c r="A82" s="2" t="s">
        <v>407</v>
      </c>
      <c r="B82" s="8" t="s">
        <v>529</v>
      </c>
      <c r="C82" s="21" t="s">
        <v>205</v>
      </c>
      <c r="D82" s="11" t="s">
        <v>408</v>
      </c>
      <c r="E82" s="22" t="s">
        <v>457</v>
      </c>
      <c r="F82" s="15" t="s">
        <v>456</v>
      </c>
      <c r="G82" s="3" t="s">
        <v>409</v>
      </c>
      <c r="H82" s="4" t="s">
        <v>410</v>
      </c>
      <c r="I82" s="23">
        <v>29807575</v>
      </c>
      <c r="J82" s="6"/>
      <c r="K82" s="6"/>
      <c r="L82" s="5">
        <v>29807575</v>
      </c>
      <c r="M82" s="7"/>
      <c r="N82" s="7"/>
      <c r="O82" s="7"/>
      <c r="P82" s="7"/>
      <c r="Q82" s="5">
        <f t="shared" ref="Q82" si="53">SUM(L82:P82)</f>
        <v>29807575</v>
      </c>
      <c r="R82" s="13">
        <v>43949</v>
      </c>
      <c r="S82" s="13">
        <v>44073</v>
      </c>
      <c r="T82" s="10" t="s">
        <v>162</v>
      </c>
      <c r="U82" s="9" t="s">
        <v>26</v>
      </c>
    </row>
    <row r="83" spans="1:21" ht="89.25" customHeight="1" x14ac:dyDescent="0.2">
      <c r="A83" s="2" t="s">
        <v>489</v>
      </c>
      <c r="B83" s="8" t="s">
        <v>529</v>
      </c>
      <c r="C83" s="21" t="s">
        <v>371</v>
      </c>
      <c r="D83" s="11" t="s">
        <v>51</v>
      </c>
      <c r="E83" s="22" t="s">
        <v>500</v>
      </c>
      <c r="F83" s="15" t="s">
        <v>501</v>
      </c>
      <c r="G83" s="3" t="s">
        <v>490</v>
      </c>
      <c r="H83" s="4" t="s">
        <v>491</v>
      </c>
      <c r="I83" s="23">
        <v>4395000</v>
      </c>
      <c r="J83" s="6"/>
      <c r="K83" s="6"/>
      <c r="L83" s="5">
        <v>4395000</v>
      </c>
      <c r="M83" s="7"/>
      <c r="N83" s="7"/>
      <c r="O83" s="7"/>
      <c r="P83" s="7"/>
      <c r="Q83" s="5">
        <f t="shared" ref="Q83" si="54">SUM(L83:P83)</f>
        <v>4395000</v>
      </c>
      <c r="R83" s="13">
        <v>43949</v>
      </c>
      <c r="S83" s="13">
        <v>44196</v>
      </c>
      <c r="T83" s="10" t="s">
        <v>492</v>
      </c>
      <c r="U83" s="9" t="s">
        <v>96</v>
      </c>
    </row>
    <row r="84" spans="1:21" ht="89.25" customHeight="1" x14ac:dyDescent="0.2">
      <c r="A84" s="2" t="s">
        <v>414</v>
      </c>
      <c r="B84" s="8" t="s">
        <v>529</v>
      </c>
      <c r="C84" s="21" t="s">
        <v>270</v>
      </c>
      <c r="D84" s="11" t="s">
        <v>51</v>
      </c>
      <c r="E84" s="22" t="s">
        <v>453</v>
      </c>
      <c r="F84" s="15" t="s">
        <v>452</v>
      </c>
      <c r="G84" s="3" t="s">
        <v>415</v>
      </c>
      <c r="H84" s="4" t="s">
        <v>416</v>
      </c>
      <c r="I84" s="23">
        <v>57057195</v>
      </c>
      <c r="J84" s="6"/>
      <c r="K84" s="6"/>
      <c r="L84" s="5">
        <v>57057195</v>
      </c>
      <c r="M84" s="7"/>
      <c r="N84" s="7"/>
      <c r="O84" s="7"/>
      <c r="P84" s="7"/>
      <c r="Q84" s="5">
        <f t="shared" ref="Q84" si="55">SUM(L84:P84)</f>
        <v>57057195</v>
      </c>
      <c r="R84" s="13">
        <v>43951</v>
      </c>
      <c r="S84" s="13">
        <v>44196</v>
      </c>
      <c r="T84" s="10" t="s">
        <v>417</v>
      </c>
      <c r="U84" s="9" t="s">
        <v>96</v>
      </c>
    </row>
    <row r="85" spans="1:21" ht="89.25" customHeight="1" x14ac:dyDescent="0.2">
      <c r="A85" s="2" t="s">
        <v>438</v>
      </c>
      <c r="B85" s="8" t="s">
        <v>529</v>
      </c>
      <c r="C85" s="21" t="s">
        <v>284</v>
      </c>
      <c r="D85" s="11" t="s">
        <v>51</v>
      </c>
      <c r="E85" s="22" t="s">
        <v>455</v>
      </c>
      <c r="F85" s="15" t="s">
        <v>454</v>
      </c>
      <c r="G85" s="3" t="s">
        <v>439</v>
      </c>
      <c r="H85" s="4" t="s">
        <v>440</v>
      </c>
      <c r="I85" s="23">
        <v>26520000</v>
      </c>
      <c r="J85" s="6"/>
      <c r="K85" s="6"/>
      <c r="L85" s="5">
        <v>26520000</v>
      </c>
      <c r="M85" s="7"/>
      <c r="N85" s="7"/>
      <c r="O85" s="7"/>
      <c r="P85" s="7"/>
      <c r="Q85" s="5">
        <f t="shared" ref="Q85" si="56">SUM(L85:P85)</f>
        <v>26520000</v>
      </c>
      <c r="R85" s="13">
        <v>43951</v>
      </c>
      <c r="S85" s="13">
        <v>44196</v>
      </c>
      <c r="T85" s="10" t="s">
        <v>417</v>
      </c>
      <c r="U85" s="9" t="s">
        <v>96</v>
      </c>
    </row>
    <row r="86" spans="1:21" ht="89.25" customHeight="1" x14ac:dyDescent="0.2">
      <c r="A86" s="2" t="s">
        <v>418</v>
      </c>
      <c r="B86" s="8" t="s">
        <v>529</v>
      </c>
      <c r="C86" s="21" t="s">
        <v>287</v>
      </c>
      <c r="D86" s="11" t="s">
        <v>51</v>
      </c>
      <c r="E86" s="22" t="s">
        <v>461</v>
      </c>
      <c r="F86" s="15" t="s">
        <v>459</v>
      </c>
      <c r="G86" s="3" t="s">
        <v>415</v>
      </c>
      <c r="H86" s="4" t="s">
        <v>419</v>
      </c>
      <c r="I86" s="23">
        <v>32000000</v>
      </c>
      <c r="J86" s="6"/>
      <c r="K86" s="6"/>
      <c r="L86" s="5">
        <v>32000000</v>
      </c>
      <c r="M86" s="7"/>
      <c r="N86" s="7"/>
      <c r="O86" s="7"/>
      <c r="P86" s="7"/>
      <c r="Q86" s="5">
        <f t="shared" ref="Q86" si="57">SUM(L86:P86)</f>
        <v>32000000</v>
      </c>
      <c r="R86" s="13">
        <v>43951</v>
      </c>
      <c r="S86" s="13">
        <v>44196</v>
      </c>
      <c r="T86" s="10" t="s">
        <v>417</v>
      </c>
      <c r="U86" s="9" t="s">
        <v>96</v>
      </c>
    </row>
    <row r="87" spans="1:21" ht="89.25" customHeight="1" x14ac:dyDescent="0.2">
      <c r="A87" s="2" t="s">
        <v>435</v>
      </c>
      <c r="B87" s="8" t="s">
        <v>529</v>
      </c>
      <c r="C87" s="21" t="s">
        <v>263</v>
      </c>
      <c r="D87" s="11" t="s">
        <v>191</v>
      </c>
      <c r="E87" s="22" t="s">
        <v>460</v>
      </c>
      <c r="F87" s="15" t="s">
        <v>458</v>
      </c>
      <c r="G87" s="3" t="s">
        <v>436</v>
      </c>
      <c r="H87" s="4" t="s">
        <v>437</v>
      </c>
      <c r="I87" s="23">
        <v>10312000</v>
      </c>
      <c r="J87" s="6"/>
      <c r="K87" s="6"/>
      <c r="L87" s="5">
        <v>10312000</v>
      </c>
      <c r="M87" s="7"/>
      <c r="N87" s="7"/>
      <c r="O87" s="7"/>
      <c r="P87" s="7"/>
      <c r="Q87" s="5">
        <f t="shared" ref="Q87" si="58">SUM(L87:P87)</f>
        <v>10312000</v>
      </c>
      <c r="R87" s="13">
        <v>43966</v>
      </c>
      <c r="S87" s="13">
        <v>44135</v>
      </c>
      <c r="T87" s="10" t="s">
        <v>290</v>
      </c>
      <c r="U87" s="9" t="s">
        <v>26</v>
      </c>
    </row>
    <row r="88" spans="1:21" ht="89.25" customHeight="1" x14ac:dyDescent="0.2">
      <c r="A88" s="2" t="s">
        <v>485</v>
      </c>
      <c r="B88" s="8" t="s">
        <v>529</v>
      </c>
      <c r="C88" s="21" t="s">
        <v>368</v>
      </c>
      <c r="D88" s="11" t="s">
        <v>51</v>
      </c>
      <c r="E88" s="22" t="s">
        <v>502</v>
      </c>
      <c r="F88" s="15" t="s">
        <v>503</v>
      </c>
      <c r="G88" s="3" t="s">
        <v>486</v>
      </c>
      <c r="H88" s="4" t="s">
        <v>487</v>
      </c>
      <c r="I88" s="23">
        <v>4000000</v>
      </c>
      <c r="J88" s="6"/>
      <c r="K88" s="6"/>
      <c r="L88" s="5">
        <v>4000000</v>
      </c>
      <c r="M88" s="7"/>
      <c r="N88" s="7"/>
      <c r="O88" s="7"/>
      <c r="P88" s="7"/>
      <c r="Q88" s="5">
        <f t="shared" ref="Q88" si="59">SUM(L88:P88)</f>
        <v>4000000</v>
      </c>
      <c r="R88" s="13">
        <v>43956</v>
      </c>
      <c r="S88" s="13">
        <v>44196</v>
      </c>
      <c r="T88" s="10" t="s">
        <v>488</v>
      </c>
      <c r="U88" s="9" t="s">
        <v>96</v>
      </c>
    </row>
    <row r="89" spans="1:21" ht="89.25" customHeight="1" x14ac:dyDescent="0.2">
      <c r="A89" s="2" t="s">
        <v>420</v>
      </c>
      <c r="B89" s="8" t="s">
        <v>170</v>
      </c>
      <c r="C89" s="21" t="s">
        <v>145</v>
      </c>
      <c r="D89" s="11" t="s">
        <v>191</v>
      </c>
      <c r="E89" s="24" t="s">
        <v>463</v>
      </c>
      <c r="F89" s="15" t="s">
        <v>462</v>
      </c>
      <c r="G89" s="3" t="s">
        <v>421</v>
      </c>
      <c r="H89" s="4" t="s">
        <v>422</v>
      </c>
      <c r="I89" s="23">
        <v>230706600</v>
      </c>
      <c r="J89" s="6"/>
      <c r="K89" s="6"/>
      <c r="L89" s="5">
        <v>230706600</v>
      </c>
      <c r="M89" s="7"/>
      <c r="N89" s="7"/>
      <c r="O89" s="7"/>
      <c r="P89" s="7"/>
      <c r="Q89" s="5">
        <f t="shared" ref="Q89:Q90" si="60">SUM(L89:P89)</f>
        <v>230706600</v>
      </c>
      <c r="R89" s="13">
        <v>43955</v>
      </c>
      <c r="S89" s="13">
        <v>44058</v>
      </c>
      <c r="T89" s="10" t="s">
        <v>341</v>
      </c>
      <c r="U89" s="9" t="s">
        <v>26</v>
      </c>
    </row>
    <row r="90" spans="1:21" ht="89.25" customHeight="1" x14ac:dyDescent="0.2">
      <c r="A90" s="2" t="s">
        <v>425</v>
      </c>
      <c r="B90" s="8" t="s">
        <v>292</v>
      </c>
      <c r="C90" s="21" t="s">
        <v>35</v>
      </c>
      <c r="D90" s="11" t="s">
        <v>51</v>
      </c>
      <c r="E90" s="24" t="s">
        <v>465</v>
      </c>
      <c r="F90" s="15" t="s">
        <v>464</v>
      </c>
      <c r="G90" s="3" t="s">
        <v>71</v>
      </c>
      <c r="H90" s="4" t="s">
        <v>426</v>
      </c>
      <c r="I90" s="23">
        <v>166972588</v>
      </c>
      <c r="J90" s="6"/>
      <c r="K90" s="6"/>
      <c r="L90" s="5">
        <v>166972588</v>
      </c>
      <c r="M90" s="7"/>
      <c r="N90" s="7"/>
      <c r="O90" s="7"/>
      <c r="P90" s="7"/>
      <c r="Q90" s="5">
        <f t="shared" si="60"/>
        <v>166972588</v>
      </c>
      <c r="R90" s="13">
        <v>43956</v>
      </c>
      <c r="S90" s="13">
        <v>44196</v>
      </c>
      <c r="T90" s="10" t="s">
        <v>74</v>
      </c>
      <c r="U90" s="9" t="s">
        <v>56</v>
      </c>
    </row>
    <row r="91" spans="1:21" ht="89.25" customHeight="1" x14ac:dyDescent="0.2">
      <c r="A91" s="2" t="s">
        <v>423</v>
      </c>
      <c r="B91" s="8" t="s">
        <v>292</v>
      </c>
      <c r="C91" s="21" t="s">
        <v>35</v>
      </c>
      <c r="D91" s="11" t="s">
        <v>51</v>
      </c>
      <c r="E91" s="24" t="s">
        <v>465</v>
      </c>
      <c r="F91" s="15" t="s">
        <v>464</v>
      </c>
      <c r="G91" s="3" t="s">
        <v>58</v>
      </c>
      <c r="H91" s="4" t="s">
        <v>424</v>
      </c>
      <c r="I91" s="23">
        <v>73678212</v>
      </c>
      <c r="J91" s="6"/>
      <c r="K91" s="6"/>
      <c r="L91" s="5">
        <v>73678212</v>
      </c>
      <c r="M91" s="7"/>
      <c r="N91" s="7"/>
      <c r="O91" s="7"/>
      <c r="P91" s="7"/>
      <c r="Q91" s="5">
        <f t="shared" ref="Q91:Q96" si="61">SUM(L91:P91)</f>
        <v>73678212</v>
      </c>
      <c r="R91" s="13">
        <v>43956</v>
      </c>
      <c r="S91" s="13">
        <v>44196</v>
      </c>
      <c r="T91" s="10" t="s">
        <v>61</v>
      </c>
      <c r="U91" s="9" t="s">
        <v>56</v>
      </c>
    </row>
    <row r="92" spans="1:21" ht="89.25" customHeight="1" x14ac:dyDescent="0.2">
      <c r="A92" s="2" t="s">
        <v>444</v>
      </c>
      <c r="B92" s="8" t="s">
        <v>170</v>
      </c>
      <c r="C92" s="21" t="s">
        <v>28</v>
      </c>
      <c r="D92" s="11" t="s">
        <v>141</v>
      </c>
      <c r="E92" s="24" t="s">
        <v>466</v>
      </c>
      <c r="F92" s="15" t="s">
        <v>467</v>
      </c>
      <c r="G92" s="3" t="s">
        <v>445</v>
      </c>
      <c r="H92" s="4" t="s">
        <v>446</v>
      </c>
      <c r="I92" s="23">
        <v>100000000</v>
      </c>
      <c r="J92" s="6"/>
      <c r="K92" s="6"/>
      <c r="L92" s="5">
        <v>100000000</v>
      </c>
      <c r="M92" s="7"/>
      <c r="N92" s="7"/>
      <c r="O92" s="7"/>
      <c r="P92" s="7"/>
      <c r="Q92" s="5">
        <f t="shared" ref="Q92:Q93" si="62">SUM(L92:P92)</f>
        <v>100000000</v>
      </c>
      <c r="R92" s="13">
        <v>43957</v>
      </c>
      <c r="S92" s="13">
        <v>44196</v>
      </c>
      <c r="T92" s="10" t="s">
        <v>447</v>
      </c>
      <c r="U92" s="9" t="s">
        <v>26</v>
      </c>
    </row>
    <row r="93" spans="1:21" ht="89.25" customHeight="1" x14ac:dyDescent="0.2">
      <c r="A93" s="2" t="s">
        <v>528</v>
      </c>
      <c r="B93" s="8" t="s">
        <v>529</v>
      </c>
      <c r="C93" s="21" t="s">
        <v>360</v>
      </c>
      <c r="D93" s="11" t="s">
        <v>51</v>
      </c>
      <c r="E93" s="24" t="s">
        <v>504</v>
      </c>
      <c r="F93" s="15" t="s">
        <v>505</v>
      </c>
      <c r="G93" s="3" t="s">
        <v>530</v>
      </c>
      <c r="H93" s="4" t="s">
        <v>531</v>
      </c>
      <c r="I93" s="23">
        <v>35500000</v>
      </c>
      <c r="J93" s="6"/>
      <c r="K93" s="6"/>
      <c r="L93" s="5">
        <v>35500000</v>
      </c>
      <c r="M93" s="7"/>
      <c r="N93" s="7"/>
      <c r="O93" s="7"/>
      <c r="P93" s="7"/>
      <c r="Q93" s="5">
        <f t="shared" si="62"/>
        <v>35500000</v>
      </c>
      <c r="R93" s="13">
        <v>43985</v>
      </c>
      <c r="S93" s="13">
        <v>44196</v>
      </c>
      <c r="T93" s="10" t="s">
        <v>496</v>
      </c>
      <c r="U93" s="9" t="s">
        <v>96</v>
      </c>
    </row>
    <row r="94" spans="1:21" ht="89.25" customHeight="1" x14ac:dyDescent="0.2">
      <c r="A94" s="2" t="s">
        <v>497</v>
      </c>
      <c r="B94" s="8" t="s">
        <v>529</v>
      </c>
      <c r="C94" s="21" t="s">
        <v>360</v>
      </c>
      <c r="D94" s="11" t="s">
        <v>51</v>
      </c>
      <c r="E94" s="22" t="s">
        <v>504</v>
      </c>
      <c r="F94" s="15" t="s">
        <v>505</v>
      </c>
      <c r="G94" s="3" t="s">
        <v>361</v>
      </c>
      <c r="H94" s="4" t="s">
        <v>495</v>
      </c>
      <c r="I94" s="23">
        <v>16000000</v>
      </c>
      <c r="J94" s="6"/>
      <c r="K94" s="6"/>
      <c r="L94" s="5">
        <v>16000000</v>
      </c>
      <c r="M94" s="7"/>
      <c r="N94" s="7"/>
      <c r="O94" s="7"/>
      <c r="P94" s="7"/>
      <c r="Q94" s="5">
        <f t="shared" ref="Q94:Q95" si="63">SUM(L94:P94)</f>
        <v>16000000</v>
      </c>
      <c r="R94" s="13">
        <v>43963</v>
      </c>
      <c r="S94" s="13">
        <v>44196</v>
      </c>
      <c r="T94" s="10" t="s">
        <v>496</v>
      </c>
      <c r="U94" s="9" t="s">
        <v>96</v>
      </c>
    </row>
    <row r="95" spans="1:21" ht="89.25" customHeight="1" x14ac:dyDescent="0.2">
      <c r="A95" s="2" t="s">
        <v>510</v>
      </c>
      <c r="B95" s="8" t="s">
        <v>702</v>
      </c>
      <c r="C95" s="21" t="s">
        <v>198</v>
      </c>
      <c r="D95" s="11" t="s">
        <v>191</v>
      </c>
      <c r="E95" s="22" t="s">
        <v>513</v>
      </c>
      <c r="F95" s="15" t="s">
        <v>514</v>
      </c>
      <c r="G95" s="3" t="s">
        <v>511</v>
      </c>
      <c r="H95" s="4" t="s">
        <v>512</v>
      </c>
      <c r="I95" s="23">
        <v>8282400</v>
      </c>
      <c r="J95" s="6"/>
      <c r="K95" s="6"/>
      <c r="L95" s="5">
        <v>8282400</v>
      </c>
      <c r="M95" s="7"/>
      <c r="N95" s="7"/>
      <c r="O95" s="7"/>
      <c r="P95" s="7"/>
      <c r="Q95" s="5">
        <f t="shared" si="63"/>
        <v>8282400</v>
      </c>
      <c r="R95" s="13">
        <v>43965</v>
      </c>
      <c r="S95" s="13">
        <v>43972</v>
      </c>
      <c r="T95" s="10" t="s">
        <v>25</v>
      </c>
      <c r="U95" s="9" t="s">
        <v>26</v>
      </c>
    </row>
    <row r="96" spans="1:21" ht="89.25" customHeight="1" x14ac:dyDescent="0.2">
      <c r="A96" s="2" t="s">
        <v>431</v>
      </c>
      <c r="B96" s="8" t="s">
        <v>702</v>
      </c>
      <c r="C96" s="21" t="s">
        <v>195</v>
      </c>
      <c r="D96" s="11" t="s">
        <v>51</v>
      </c>
      <c r="E96" s="22" t="s">
        <v>470</v>
      </c>
      <c r="F96" s="15" t="s">
        <v>471</v>
      </c>
      <c r="G96" s="3" t="s">
        <v>432</v>
      </c>
      <c r="H96" s="4" t="s">
        <v>433</v>
      </c>
      <c r="I96" s="23">
        <v>200000000</v>
      </c>
      <c r="J96" s="6"/>
      <c r="K96" s="6"/>
      <c r="L96" s="5">
        <v>200000000</v>
      </c>
      <c r="M96" s="7"/>
      <c r="N96" s="7"/>
      <c r="O96" s="7"/>
      <c r="P96" s="7"/>
      <c r="Q96" s="5">
        <f t="shared" si="61"/>
        <v>200000000</v>
      </c>
      <c r="R96" s="13">
        <v>43965</v>
      </c>
      <c r="S96" s="13">
        <v>44195</v>
      </c>
      <c r="T96" s="10" t="s">
        <v>434</v>
      </c>
      <c r="U96" s="9" t="s">
        <v>96</v>
      </c>
    </row>
    <row r="97" spans="1:21" ht="89.25" customHeight="1" x14ac:dyDescent="0.2">
      <c r="A97" s="2" t="s">
        <v>493</v>
      </c>
      <c r="B97" s="8" t="s">
        <v>529</v>
      </c>
      <c r="C97" s="21" t="s">
        <v>265</v>
      </c>
      <c r="D97" s="11" t="s">
        <v>51</v>
      </c>
      <c r="E97" s="22" t="s">
        <v>506</v>
      </c>
      <c r="F97" s="15" t="s">
        <v>507</v>
      </c>
      <c r="G97" s="3" t="s">
        <v>494</v>
      </c>
      <c r="H97" s="4" t="s">
        <v>495</v>
      </c>
      <c r="I97" s="23">
        <v>5200000</v>
      </c>
      <c r="J97" s="6"/>
      <c r="K97" s="6"/>
      <c r="L97" s="5">
        <v>5200000</v>
      </c>
      <c r="M97" s="7"/>
      <c r="N97" s="7"/>
      <c r="O97" s="7"/>
      <c r="P97" s="7"/>
      <c r="Q97" s="5">
        <f t="shared" ref="Q97:Q100" si="64">SUM(L97:P97)</f>
        <v>5200000</v>
      </c>
      <c r="R97" s="13">
        <v>43977</v>
      </c>
      <c r="S97" s="13">
        <v>44196</v>
      </c>
      <c r="T97" s="10" t="s">
        <v>496</v>
      </c>
      <c r="U97" s="9" t="s">
        <v>96</v>
      </c>
    </row>
    <row r="98" spans="1:21" ht="89.25" customHeight="1" x14ac:dyDescent="0.2">
      <c r="A98" s="2" t="s">
        <v>547</v>
      </c>
      <c r="B98" s="8" t="s">
        <v>327</v>
      </c>
      <c r="C98" s="21" t="s">
        <v>44</v>
      </c>
      <c r="D98" s="11" t="s">
        <v>191</v>
      </c>
      <c r="E98" s="22" t="s">
        <v>548</v>
      </c>
      <c r="F98" s="15" t="s">
        <v>549</v>
      </c>
      <c r="G98" s="3" t="s">
        <v>550</v>
      </c>
      <c r="H98" s="4" t="s">
        <v>551</v>
      </c>
      <c r="I98" s="23">
        <v>79917113.579999998</v>
      </c>
      <c r="J98" s="6"/>
      <c r="K98" s="6"/>
      <c r="L98" s="5">
        <v>79917113.579999998</v>
      </c>
      <c r="M98" s="7"/>
      <c r="N98" s="7"/>
      <c r="O98" s="7"/>
      <c r="P98" s="7"/>
      <c r="Q98" s="5">
        <f t="shared" si="64"/>
        <v>79917113.579999998</v>
      </c>
      <c r="R98" s="13">
        <v>43991</v>
      </c>
      <c r="S98" s="13">
        <v>44175</v>
      </c>
      <c r="T98" s="10" t="s">
        <v>552</v>
      </c>
      <c r="U98" s="9" t="s">
        <v>26</v>
      </c>
    </row>
    <row r="99" spans="1:21" ht="89.25" customHeight="1" x14ac:dyDescent="0.2">
      <c r="A99" s="2" t="s">
        <v>610</v>
      </c>
      <c r="B99" s="8" t="s">
        <v>327</v>
      </c>
      <c r="C99" s="21" t="s">
        <v>44</v>
      </c>
      <c r="D99" s="11" t="s">
        <v>191</v>
      </c>
      <c r="E99" s="22" t="s">
        <v>548</v>
      </c>
      <c r="F99" s="15" t="s">
        <v>549</v>
      </c>
      <c r="G99" s="3" t="s">
        <v>553</v>
      </c>
      <c r="H99" s="4" t="s">
        <v>551</v>
      </c>
      <c r="I99" s="23">
        <v>125522586</v>
      </c>
      <c r="J99" s="6"/>
      <c r="K99" s="6"/>
      <c r="L99" s="5">
        <v>125522586</v>
      </c>
      <c r="M99" s="7"/>
      <c r="N99" s="7"/>
      <c r="O99" s="7"/>
      <c r="P99" s="7"/>
      <c r="Q99" s="5">
        <f t="shared" si="64"/>
        <v>125522586</v>
      </c>
      <c r="R99" s="13">
        <v>43990</v>
      </c>
      <c r="S99" s="13">
        <v>44043</v>
      </c>
      <c r="T99" s="10" t="s">
        <v>552</v>
      </c>
      <c r="U99" s="9" t="s">
        <v>26</v>
      </c>
    </row>
    <row r="100" spans="1:21" ht="89.25" customHeight="1" x14ac:dyDescent="0.2">
      <c r="A100" s="2" t="s">
        <v>573</v>
      </c>
      <c r="B100" s="8" t="s">
        <v>170</v>
      </c>
      <c r="C100" s="21" t="s">
        <v>64</v>
      </c>
      <c r="D100" s="11" t="s">
        <v>560</v>
      </c>
      <c r="E100" s="22" t="s">
        <v>574</v>
      </c>
      <c r="F100" s="15" t="s">
        <v>575</v>
      </c>
      <c r="G100" s="3" t="s">
        <v>576</v>
      </c>
      <c r="H100" s="4" t="s">
        <v>577</v>
      </c>
      <c r="I100" s="23">
        <v>108763360.48</v>
      </c>
      <c r="J100" s="6"/>
      <c r="K100" s="6"/>
      <c r="L100" s="5">
        <v>108763360.48</v>
      </c>
      <c r="M100" s="7"/>
      <c r="N100" s="7"/>
      <c r="O100" s="7"/>
      <c r="P100" s="7"/>
      <c r="Q100" s="5">
        <f t="shared" si="64"/>
        <v>108763360.48</v>
      </c>
      <c r="R100" s="13">
        <v>43984</v>
      </c>
      <c r="S100" s="13">
        <v>44074</v>
      </c>
      <c r="T100" s="10" t="s">
        <v>565</v>
      </c>
      <c r="U100" s="9" t="s">
        <v>26</v>
      </c>
    </row>
    <row r="101" spans="1:21" ht="89.25" customHeight="1" x14ac:dyDescent="0.2">
      <c r="A101" s="2" t="s">
        <v>427</v>
      </c>
      <c r="B101" s="8" t="s">
        <v>702</v>
      </c>
      <c r="C101" s="21" t="s">
        <v>153</v>
      </c>
      <c r="D101" s="11" t="s">
        <v>191</v>
      </c>
      <c r="E101" s="22" t="s">
        <v>469</v>
      </c>
      <c r="F101" s="15" t="s">
        <v>468</v>
      </c>
      <c r="G101" s="3" t="s">
        <v>428</v>
      </c>
      <c r="H101" s="4" t="s">
        <v>429</v>
      </c>
      <c r="I101" s="23">
        <v>92460000</v>
      </c>
      <c r="J101" s="6"/>
      <c r="K101" s="6"/>
      <c r="L101" s="5">
        <v>92460000</v>
      </c>
      <c r="M101" s="7"/>
      <c r="N101" s="7"/>
      <c r="O101" s="7"/>
      <c r="P101" s="7"/>
      <c r="Q101" s="5">
        <f t="shared" ref="Q101" si="65">SUM(L101:P101)</f>
        <v>92460000</v>
      </c>
      <c r="R101" s="13">
        <v>43966</v>
      </c>
      <c r="S101" s="13">
        <v>44196</v>
      </c>
      <c r="T101" s="10" t="s">
        <v>430</v>
      </c>
      <c r="U101" s="9" t="s">
        <v>56</v>
      </c>
    </row>
    <row r="102" spans="1:21" ht="89.25" customHeight="1" x14ac:dyDescent="0.2">
      <c r="A102" s="2" t="s">
        <v>472</v>
      </c>
      <c r="B102" s="8" t="s">
        <v>529</v>
      </c>
      <c r="C102" s="21" t="s">
        <v>159</v>
      </c>
      <c r="D102" s="11" t="s">
        <v>109</v>
      </c>
      <c r="E102" s="22" t="s">
        <v>475</v>
      </c>
      <c r="F102" s="15" t="s">
        <v>476</v>
      </c>
      <c r="G102" s="3" t="s">
        <v>473</v>
      </c>
      <c r="H102" s="4" t="s">
        <v>474</v>
      </c>
      <c r="I102" s="23">
        <v>48000000</v>
      </c>
      <c r="J102" s="6"/>
      <c r="K102" s="6"/>
      <c r="L102" s="5">
        <v>48000000</v>
      </c>
      <c r="M102" s="7"/>
      <c r="N102" s="7"/>
      <c r="O102" s="7"/>
      <c r="P102" s="7"/>
      <c r="Q102" s="5">
        <f t="shared" ref="Q102" si="66">SUM(L102:P102)</f>
        <v>48000000</v>
      </c>
      <c r="R102" s="13">
        <v>43965</v>
      </c>
      <c r="S102" s="13">
        <v>44196</v>
      </c>
      <c r="T102" s="10" t="s">
        <v>341</v>
      </c>
      <c r="U102" s="9" t="s">
        <v>26</v>
      </c>
    </row>
    <row r="103" spans="1:21" ht="89.25" customHeight="1" x14ac:dyDescent="0.2">
      <c r="A103" s="2" t="s">
        <v>477</v>
      </c>
      <c r="B103" s="8" t="s">
        <v>529</v>
      </c>
      <c r="C103" s="21" t="s">
        <v>257</v>
      </c>
      <c r="D103" s="11" t="s">
        <v>191</v>
      </c>
      <c r="E103" s="22" t="s">
        <v>508</v>
      </c>
      <c r="F103" s="15" t="s">
        <v>509</v>
      </c>
      <c r="G103" s="3" t="s">
        <v>478</v>
      </c>
      <c r="H103" s="4" t="s">
        <v>479</v>
      </c>
      <c r="I103" s="23">
        <v>3587523</v>
      </c>
      <c r="J103" s="6"/>
      <c r="K103" s="6"/>
      <c r="L103" s="5">
        <v>3587523</v>
      </c>
      <c r="M103" s="7"/>
      <c r="N103" s="7"/>
      <c r="O103" s="7"/>
      <c r="P103" s="7"/>
      <c r="Q103" s="5">
        <f t="shared" ref="Q103" si="67">SUM(L103:P103)</f>
        <v>3587523</v>
      </c>
      <c r="R103" s="13">
        <v>43971</v>
      </c>
      <c r="S103" s="13">
        <v>44042</v>
      </c>
      <c r="T103" s="10" t="s">
        <v>480</v>
      </c>
      <c r="U103" s="9" t="s">
        <v>26</v>
      </c>
    </row>
    <row r="104" spans="1:21" ht="89.25" customHeight="1" x14ac:dyDescent="0.2">
      <c r="A104" s="2" t="s">
        <v>515</v>
      </c>
      <c r="B104" s="8" t="s">
        <v>529</v>
      </c>
      <c r="C104" s="21" t="s">
        <v>291</v>
      </c>
      <c r="D104" s="11" t="s">
        <v>51</v>
      </c>
      <c r="E104" s="22" t="s">
        <v>523</v>
      </c>
      <c r="F104" s="15" t="s">
        <v>524</v>
      </c>
      <c r="G104" s="3" t="s">
        <v>439</v>
      </c>
      <c r="H104" s="4" t="s">
        <v>609</v>
      </c>
      <c r="I104" s="23">
        <v>48384000</v>
      </c>
      <c r="J104" s="6"/>
      <c r="K104" s="6"/>
      <c r="L104" s="5">
        <v>48384000</v>
      </c>
      <c r="M104" s="7"/>
      <c r="N104" s="7"/>
      <c r="O104" s="7"/>
      <c r="P104" s="7"/>
      <c r="Q104" s="5">
        <f t="shared" ref="Q104" si="68">SUM(L104:P104)</f>
        <v>48384000</v>
      </c>
      <c r="R104" s="13">
        <v>43983</v>
      </c>
      <c r="S104" s="13">
        <v>44196</v>
      </c>
      <c r="T104" s="10" t="s">
        <v>516</v>
      </c>
      <c r="U104" s="9" t="s">
        <v>96</v>
      </c>
    </row>
    <row r="105" spans="1:21" ht="89.25" customHeight="1" x14ac:dyDescent="0.2">
      <c r="A105" s="2" t="s">
        <v>525</v>
      </c>
      <c r="B105" s="8" t="s">
        <v>529</v>
      </c>
      <c r="C105" s="21" t="s">
        <v>481</v>
      </c>
      <c r="D105" s="11" t="s">
        <v>122</v>
      </c>
      <c r="E105" s="22" t="s">
        <v>596</v>
      </c>
      <c r="F105" s="15" t="s">
        <v>597</v>
      </c>
      <c r="G105" s="3" t="s">
        <v>526</v>
      </c>
      <c r="H105" s="4" t="s">
        <v>527</v>
      </c>
      <c r="I105" s="23">
        <v>25000000</v>
      </c>
      <c r="J105" s="6"/>
      <c r="K105" s="6"/>
      <c r="L105" s="5">
        <v>25000000</v>
      </c>
      <c r="M105" s="7"/>
      <c r="N105" s="7"/>
      <c r="O105" s="7"/>
      <c r="P105" s="7"/>
      <c r="Q105" s="5">
        <f t="shared" ref="Q105:Q108" si="69">SUM(L105:P105)</f>
        <v>25000000</v>
      </c>
      <c r="R105" s="13">
        <v>43985</v>
      </c>
      <c r="S105" s="13">
        <v>44196</v>
      </c>
      <c r="T105" s="10" t="s">
        <v>156</v>
      </c>
      <c r="U105" s="9" t="s">
        <v>26</v>
      </c>
    </row>
    <row r="106" spans="1:21" ht="118.5" customHeight="1" x14ac:dyDescent="0.2">
      <c r="A106" s="2" t="s">
        <v>642</v>
      </c>
      <c r="B106" s="8" t="s">
        <v>618</v>
      </c>
      <c r="C106" s="21" t="s">
        <v>177</v>
      </c>
      <c r="D106" s="11" t="s">
        <v>534</v>
      </c>
      <c r="E106" s="22" t="s">
        <v>649</v>
      </c>
      <c r="F106" s="15" t="s">
        <v>650</v>
      </c>
      <c r="G106" s="3" t="s">
        <v>643</v>
      </c>
      <c r="H106" s="4" t="s">
        <v>644</v>
      </c>
      <c r="I106" s="23">
        <v>118500000</v>
      </c>
      <c r="J106" s="25"/>
      <c r="K106" s="25">
        <v>47400000</v>
      </c>
      <c r="L106" s="5">
        <f>118500000-47400000</f>
        <v>71100000</v>
      </c>
      <c r="M106" s="7"/>
      <c r="N106" s="7"/>
      <c r="O106" s="7"/>
      <c r="P106" s="7"/>
      <c r="Q106" s="5">
        <f t="shared" ref="Q106" si="70">SUM(L106:P106)</f>
        <v>71100000</v>
      </c>
      <c r="R106" s="13">
        <v>44026</v>
      </c>
      <c r="S106" s="13">
        <v>44165</v>
      </c>
      <c r="T106" s="10" t="s">
        <v>645</v>
      </c>
      <c r="U106" s="9" t="s">
        <v>621</v>
      </c>
    </row>
    <row r="107" spans="1:21" ht="89.25" customHeight="1" x14ac:dyDescent="0.2">
      <c r="A107" s="2" t="s">
        <v>558</v>
      </c>
      <c r="B107" s="8" t="s">
        <v>170</v>
      </c>
      <c r="C107" s="21" t="s">
        <v>559</v>
      </c>
      <c r="D107" s="11" t="s">
        <v>560</v>
      </c>
      <c r="E107" s="22" t="s">
        <v>561</v>
      </c>
      <c r="F107" s="15" t="s">
        <v>562</v>
      </c>
      <c r="G107" s="3" t="s">
        <v>563</v>
      </c>
      <c r="H107" s="4" t="s">
        <v>564</v>
      </c>
      <c r="I107" s="23">
        <v>515428838</v>
      </c>
      <c r="J107" s="6"/>
      <c r="K107" s="6"/>
      <c r="L107" s="5">
        <v>515428838</v>
      </c>
      <c r="M107" s="7"/>
      <c r="N107" s="7"/>
      <c r="O107" s="7"/>
      <c r="P107" s="7"/>
      <c r="Q107" s="5">
        <f t="shared" si="69"/>
        <v>515428838</v>
      </c>
      <c r="R107" s="13">
        <v>43991</v>
      </c>
      <c r="S107" s="13">
        <v>44114</v>
      </c>
      <c r="T107" s="10" t="s">
        <v>565</v>
      </c>
      <c r="U107" s="9" t="s">
        <v>26</v>
      </c>
    </row>
    <row r="108" spans="1:21" ht="89.25" customHeight="1" x14ac:dyDescent="0.2">
      <c r="A108" s="2" t="s">
        <v>539</v>
      </c>
      <c r="B108" s="8" t="s">
        <v>170</v>
      </c>
      <c r="C108" s="21" t="s">
        <v>195</v>
      </c>
      <c r="D108" s="11" t="s">
        <v>51</v>
      </c>
      <c r="E108" s="22" t="s">
        <v>540</v>
      </c>
      <c r="F108" s="15" t="s">
        <v>238</v>
      </c>
      <c r="G108" s="3" t="s">
        <v>541</v>
      </c>
      <c r="H108" s="4" t="s">
        <v>542</v>
      </c>
      <c r="I108" s="23">
        <v>101250000</v>
      </c>
      <c r="J108" s="6"/>
      <c r="K108" s="6"/>
      <c r="L108" s="5">
        <v>101250000</v>
      </c>
      <c r="M108" s="7"/>
      <c r="N108" s="7"/>
      <c r="O108" s="7"/>
      <c r="P108" s="7"/>
      <c r="Q108" s="5">
        <f t="shared" si="69"/>
        <v>101250000</v>
      </c>
      <c r="R108" s="13">
        <v>43991</v>
      </c>
      <c r="S108" s="13">
        <v>44165</v>
      </c>
      <c r="T108" s="10" t="s">
        <v>299</v>
      </c>
      <c r="U108" s="9" t="s">
        <v>621</v>
      </c>
    </row>
    <row r="109" spans="1:21" ht="89.25" customHeight="1" x14ac:dyDescent="0.2">
      <c r="A109" s="2" t="s">
        <v>532</v>
      </c>
      <c r="B109" s="8" t="s">
        <v>533</v>
      </c>
      <c r="C109" s="21" t="s">
        <v>181</v>
      </c>
      <c r="D109" s="11" t="s">
        <v>534</v>
      </c>
      <c r="E109" s="22" t="s">
        <v>535</v>
      </c>
      <c r="F109" s="15" t="s">
        <v>536</v>
      </c>
      <c r="G109" s="3" t="s">
        <v>537</v>
      </c>
      <c r="H109" s="4" t="s">
        <v>538</v>
      </c>
      <c r="I109" s="23">
        <v>450000000</v>
      </c>
      <c r="J109" s="6"/>
      <c r="K109" s="6"/>
      <c r="L109" s="5">
        <v>450000000</v>
      </c>
      <c r="M109" s="7"/>
      <c r="N109" s="7"/>
      <c r="O109" s="7"/>
      <c r="P109" s="7"/>
      <c r="Q109" s="5">
        <f t="shared" ref="Q109:Q119" si="71">SUM(L109:P109)</f>
        <v>450000000</v>
      </c>
      <c r="R109" s="13">
        <v>43992</v>
      </c>
      <c r="S109" s="13">
        <v>44165</v>
      </c>
      <c r="T109" s="10" t="s">
        <v>120</v>
      </c>
      <c r="U109" s="9" t="s">
        <v>26</v>
      </c>
    </row>
    <row r="110" spans="1:21" ht="89.25" customHeight="1" x14ac:dyDescent="0.2">
      <c r="A110" s="2" t="s">
        <v>554</v>
      </c>
      <c r="B110" s="8" t="s">
        <v>529</v>
      </c>
      <c r="C110" s="21" t="s">
        <v>337</v>
      </c>
      <c r="D110" s="11" t="s">
        <v>51</v>
      </c>
      <c r="E110" s="22" t="s">
        <v>555</v>
      </c>
      <c r="F110" s="15" t="s">
        <v>598</v>
      </c>
      <c r="G110" s="3" t="s">
        <v>556</v>
      </c>
      <c r="H110" s="4" t="s">
        <v>557</v>
      </c>
      <c r="I110" s="23">
        <v>57000000</v>
      </c>
      <c r="J110" s="6"/>
      <c r="K110" s="6"/>
      <c r="L110" s="5">
        <v>57000000</v>
      </c>
      <c r="M110" s="7"/>
      <c r="N110" s="7"/>
      <c r="O110" s="7"/>
      <c r="P110" s="7"/>
      <c r="Q110" s="5">
        <f t="shared" si="71"/>
        <v>57000000</v>
      </c>
      <c r="R110" s="13">
        <v>43992</v>
      </c>
      <c r="S110" s="13">
        <v>44196</v>
      </c>
      <c r="T110" s="10" t="s">
        <v>55</v>
      </c>
      <c r="U110" s="9" t="s">
        <v>56</v>
      </c>
    </row>
    <row r="111" spans="1:21" ht="89.25" customHeight="1" x14ac:dyDescent="0.2">
      <c r="A111" s="2" t="s">
        <v>543</v>
      </c>
      <c r="B111" s="8" t="s">
        <v>529</v>
      </c>
      <c r="C111" s="21" t="s">
        <v>489</v>
      </c>
      <c r="D111" s="11" t="s">
        <v>51</v>
      </c>
      <c r="E111" s="22" t="s">
        <v>544</v>
      </c>
      <c r="F111" s="15" t="s">
        <v>651</v>
      </c>
      <c r="G111" s="3" t="s">
        <v>545</v>
      </c>
      <c r="H111" s="4" t="s">
        <v>546</v>
      </c>
      <c r="I111" s="23">
        <v>57000000</v>
      </c>
      <c r="J111" s="6"/>
      <c r="K111" s="6"/>
      <c r="L111" s="5">
        <v>57000000</v>
      </c>
      <c r="M111" s="7"/>
      <c r="N111" s="7"/>
      <c r="O111" s="7"/>
      <c r="P111" s="7"/>
      <c r="Q111" s="5">
        <f t="shared" si="71"/>
        <v>57000000</v>
      </c>
      <c r="R111" s="13">
        <v>43991</v>
      </c>
      <c r="S111" s="13">
        <v>44196</v>
      </c>
      <c r="T111" s="10" t="s">
        <v>61</v>
      </c>
      <c r="U111" s="9" t="s">
        <v>26</v>
      </c>
    </row>
    <row r="112" spans="1:21" ht="89.25" customHeight="1" x14ac:dyDescent="0.2">
      <c r="A112" s="2" t="s">
        <v>570</v>
      </c>
      <c r="B112" s="8" t="s">
        <v>529</v>
      </c>
      <c r="C112" s="21" t="s">
        <v>352</v>
      </c>
      <c r="D112" s="11" t="s">
        <v>51</v>
      </c>
      <c r="E112" s="22" t="s">
        <v>600</v>
      </c>
      <c r="F112" s="15" t="s">
        <v>599</v>
      </c>
      <c r="G112" s="3" t="s">
        <v>571</v>
      </c>
      <c r="H112" s="4" t="s">
        <v>572</v>
      </c>
      <c r="I112" s="23">
        <v>47000000</v>
      </c>
      <c r="J112" s="6">
        <v>23500000</v>
      </c>
      <c r="K112" s="6"/>
      <c r="L112" s="5">
        <f>47000000+23500000</f>
        <v>70500000</v>
      </c>
      <c r="M112" s="7"/>
      <c r="N112" s="7"/>
      <c r="O112" s="7"/>
      <c r="P112" s="7"/>
      <c r="Q112" s="5">
        <f t="shared" ref="Q112" si="72">SUM(L112:P112)</f>
        <v>70500000</v>
      </c>
      <c r="R112" s="13">
        <v>43999</v>
      </c>
      <c r="S112" s="13">
        <v>44196</v>
      </c>
      <c r="T112" s="10" t="s">
        <v>168</v>
      </c>
      <c r="U112" s="9" t="s">
        <v>569</v>
      </c>
    </row>
    <row r="113" spans="1:21" ht="89.25" customHeight="1" x14ac:dyDescent="0.2">
      <c r="A113" s="2" t="s">
        <v>566</v>
      </c>
      <c r="B113" s="8" t="s">
        <v>529</v>
      </c>
      <c r="C113" s="21" t="s">
        <v>352</v>
      </c>
      <c r="D113" s="11" t="s">
        <v>51</v>
      </c>
      <c r="E113" s="22" t="s">
        <v>600</v>
      </c>
      <c r="F113" s="15" t="s">
        <v>599</v>
      </c>
      <c r="G113" s="3" t="s">
        <v>567</v>
      </c>
      <c r="H113" s="4" t="s">
        <v>568</v>
      </c>
      <c r="I113" s="23">
        <v>6000000</v>
      </c>
      <c r="J113" s="6"/>
      <c r="K113" s="6"/>
      <c r="L113" s="5">
        <v>6000000</v>
      </c>
      <c r="M113" s="7"/>
      <c r="N113" s="7"/>
      <c r="O113" s="7"/>
      <c r="P113" s="7"/>
      <c r="Q113" s="5">
        <f t="shared" si="71"/>
        <v>6000000</v>
      </c>
      <c r="R113" s="13">
        <v>43999</v>
      </c>
      <c r="S113" s="13">
        <v>44196</v>
      </c>
      <c r="T113" s="10" t="s">
        <v>168</v>
      </c>
      <c r="U113" s="9" t="s">
        <v>569</v>
      </c>
    </row>
    <row r="114" spans="1:21" ht="89.25" customHeight="1" x14ac:dyDescent="0.2">
      <c r="A114" s="2" t="s">
        <v>578</v>
      </c>
      <c r="B114" s="8" t="s">
        <v>529</v>
      </c>
      <c r="C114" s="21" t="s">
        <v>407</v>
      </c>
      <c r="D114" s="11" t="s">
        <v>191</v>
      </c>
      <c r="E114" s="22" t="s">
        <v>579</v>
      </c>
      <c r="F114" s="15" t="s">
        <v>601</v>
      </c>
      <c r="G114" s="3" t="s">
        <v>293</v>
      </c>
      <c r="H114" s="4" t="s">
        <v>580</v>
      </c>
      <c r="I114" s="23">
        <v>31278365</v>
      </c>
      <c r="J114" s="6"/>
      <c r="K114" s="6"/>
      <c r="L114" s="5">
        <v>31278365</v>
      </c>
      <c r="M114" s="7"/>
      <c r="N114" s="7"/>
      <c r="O114" s="7"/>
      <c r="P114" s="7"/>
      <c r="Q114" s="5">
        <f t="shared" si="71"/>
        <v>31278365</v>
      </c>
      <c r="R114" s="13">
        <v>44005</v>
      </c>
      <c r="S114" s="13">
        <v>44196</v>
      </c>
      <c r="T114" s="10" t="s">
        <v>55</v>
      </c>
      <c r="U114" s="9" t="s">
        <v>581</v>
      </c>
    </row>
    <row r="115" spans="1:21" ht="89.25" customHeight="1" x14ac:dyDescent="0.2">
      <c r="A115" s="2" t="s">
        <v>586</v>
      </c>
      <c r="B115" s="8" t="s">
        <v>529</v>
      </c>
      <c r="C115" s="21" t="s">
        <v>407</v>
      </c>
      <c r="D115" s="11" t="s">
        <v>191</v>
      </c>
      <c r="E115" s="22" t="s">
        <v>579</v>
      </c>
      <c r="F115" s="15" t="s">
        <v>601</v>
      </c>
      <c r="G115" s="3" t="s">
        <v>587</v>
      </c>
      <c r="H115" s="4" t="s">
        <v>580</v>
      </c>
      <c r="I115" s="23">
        <v>7497000</v>
      </c>
      <c r="J115" s="6"/>
      <c r="K115" s="6"/>
      <c r="L115" s="5">
        <v>7497000</v>
      </c>
      <c r="M115" s="7"/>
      <c r="N115" s="7"/>
      <c r="O115" s="7"/>
      <c r="P115" s="7"/>
      <c r="Q115" s="5">
        <f t="shared" si="71"/>
        <v>7497000</v>
      </c>
      <c r="R115" s="13">
        <v>44006</v>
      </c>
      <c r="S115" s="13">
        <v>44196</v>
      </c>
      <c r="T115" s="10" t="s">
        <v>55</v>
      </c>
      <c r="U115" s="9" t="s">
        <v>581</v>
      </c>
    </row>
    <row r="116" spans="1:21" ht="89.25" customHeight="1" x14ac:dyDescent="0.2">
      <c r="A116" s="2" t="s">
        <v>611</v>
      </c>
      <c r="B116" s="8" t="s">
        <v>529</v>
      </c>
      <c r="C116" s="21" t="s">
        <v>353</v>
      </c>
      <c r="D116" s="11" t="s">
        <v>141</v>
      </c>
      <c r="E116" s="22" t="s">
        <v>652</v>
      </c>
      <c r="F116" s="15" t="s">
        <v>653</v>
      </c>
      <c r="G116" s="3" t="s">
        <v>612</v>
      </c>
      <c r="H116" s="4" t="s">
        <v>695</v>
      </c>
      <c r="I116" s="23">
        <v>29708004</v>
      </c>
      <c r="J116" s="6"/>
      <c r="K116" s="6"/>
      <c r="L116" s="5">
        <v>29708004</v>
      </c>
      <c r="M116" s="7"/>
      <c r="N116" s="7"/>
      <c r="O116" s="7"/>
      <c r="P116" s="7"/>
      <c r="Q116" s="5">
        <f t="shared" ref="Q116" si="73">SUM(L116:P116)</f>
        <v>29708004</v>
      </c>
      <c r="R116" s="13">
        <v>44020</v>
      </c>
      <c r="S116" s="13">
        <v>44093</v>
      </c>
      <c r="T116" s="10" t="s">
        <v>613</v>
      </c>
      <c r="U116" s="9" t="s">
        <v>26</v>
      </c>
    </row>
    <row r="117" spans="1:21" ht="89.25" customHeight="1" x14ac:dyDescent="0.2">
      <c r="A117" s="2" t="s">
        <v>588</v>
      </c>
      <c r="B117" s="8" t="s">
        <v>702</v>
      </c>
      <c r="C117" s="21" t="s">
        <v>174</v>
      </c>
      <c r="D117" s="11" t="s">
        <v>51</v>
      </c>
      <c r="E117" s="22" t="s">
        <v>590</v>
      </c>
      <c r="F117" s="15" t="s">
        <v>605</v>
      </c>
      <c r="G117" s="3" t="s">
        <v>589</v>
      </c>
      <c r="H117" s="4" t="s">
        <v>591</v>
      </c>
      <c r="I117" s="23">
        <v>81972370</v>
      </c>
      <c r="J117" s="6"/>
      <c r="K117" s="6"/>
      <c r="L117" s="5">
        <v>81972370</v>
      </c>
      <c r="M117" s="7"/>
      <c r="N117" s="7"/>
      <c r="O117" s="7"/>
      <c r="P117" s="7"/>
      <c r="Q117" s="5">
        <f t="shared" si="71"/>
        <v>81972370</v>
      </c>
      <c r="R117" s="13">
        <v>44006</v>
      </c>
      <c r="S117" s="13">
        <v>44135</v>
      </c>
      <c r="T117" s="10" t="s">
        <v>120</v>
      </c>
      <c r="U117" s="9" t="s">
        <v>581</v>
      </c>
    </row>
    <row r="118" spans="1:21" ht="89.25" customHeight="1" x14ac:dyDescent="0.2">
      <c r="A118" s="2" t="s">
        <v>592</v>
      </c>
      <c r="B118" s="8" t="s">
        <v>529</v>
      </c>
      <c r="C118" s="21" t="s">
        <v>383</v>
      </c>
      <c r="D118" s="11" t="s">
        <v>51</v>
      </c>
      <c r="E118" s="22" t="s">
        <v>602</v>
      </c>
      <c r="F118" s="15" t="s">
        <v>603</v>
      </c>
      <c r="G118" s="3" t="s">
        <v>593</v>
      </c>
      <c r="H118" s="4" t="s">
        <v>594</v>
      </c>
      <c r="I118" s="23">
        <v>19930000</v>
      </c>
      <c r="J118" s="6"/>
      <c r="K118" s="6"/>
      <c r="L118" s="5">
        <v>19930000</v>
      </c>
      <c r="M118" s="7"/>
      <c r="N118" s="7"/>
      <c r="O118" s="7"/>
      <c r="P118" s="7"/>
      <c r="Q118" s="5">
        <f t="shared" ref="Q118" si="74">SUM(L118:P118)</f>
        <v>19930000</v>
      </c>
      <c r="R118" s="13">
        <v>44012</v>
      </c>
      <c r="S118" s="13">
        <v>44196</v>
      </c>
      <c r="T118" s="10" t="s">
        <v>595</v>
      </c>
      <c r="U118" s="9" t="s">
        <v>26</v>
      </c>
    </row>
    <row r="119" spans="1:21" ht="89.25" customHeight="1" x14ac:dyDescent="0.2">
      <c r="A119" s="2" t="s">
        <v>582</v>
      </c>
      <c r="B119" s="8" t="s">
        <v>529</v>
      </c>
      <c r="C119" s="21" t="s">
        <v>435</v>
      </c>
      <c r="D119" s="11" t="s">
        <v>51</v>
      </c>
      <c r="E119" s="22" t="s">
        <v>583</v>
      </c>
      <c r="F119" s="15" t="s">
        <v>604</v>
      </c>
      <c r="G119" s="3" t="s">
        <v>584</v>
      </c>
      <c r="H119" s="4" t="s">
        <v>585</v>
      </c>
      <c r="I119" s="23">
        <v>57057195</v>
      </c>
      <c r="J119" s="6"/>
      <c r="K119" s="6"/>
      <c r="L119" s="5">
        <v>57057195</v>
      </c>
      <c r="M119" s="7"/>
      <c r="N119" s="7"/>
      <c r="O119" s="7"/>
      <c r="P119" s="7"/>
      <c r="Q119" s="5">
        <f t="shared" si="71"/>
        <v>57057195</v>
      </c>
      <c r="R119" s="13">
        <v>44007</v>
      </c>
      <c r="S119" s="13">
        <v>44196</v>
      </c>
      <c r="T119" s="10" t="s">
        <v>417</v>
      </c>
      <c r="U119" s="9" t="s">
        <v>569</v>
      </c>
    </row>
    <row r="120" spans="1:21" ht="89.25" customHeight="1" x14ac:dyDescent="0.2">
      <c r="A120" s="2" t="s">
        <v>606</v>
      </c>
      <c r="B120" s="8" t="s">
        <v>529</v>
      </c>
      <c r="C120" s="21" t="s">
        <v>438</v>
      </c>
      <c r="D120" s="11" t="s">
        <v>51</v>
      </c>
      <c r="E120" s="22" t="s">
        <v>654</v>
      </c>
      <c r="F120" s="15" t="s">
        <v>655</v>
      </c>
      <c r="G120" s="3" t="s">
        <v>607</v>
      </c>
      <c r="H120" s="4" t="s">
        <v>608</v>
      </c>
      <c r="I120" s="23">
        <v>45071100</v>
      </c>
      <c r="J120" s="6"/>
      <c r="K120" s="6"/>
      <c r="L120" s="5">
        <v>45071100</v>
      </c>
      <c r="M120" s="7"/>
      <c r="N120" s="7"/>
      <c r="O120" s="7"/>
      <c r="P120" s="7"/>
      <c r="Q120" s="5">
        <f t="shared" ref="Q120:Q121" si="75">SUM(L120:P120)</f>
        <v>45071100</v>
      </c>
      <c r="R120" s="13">
        <v>44019</v>
      </c>
      <c r="S120" s="13">
        <v>44104</v>
      </c>
      <c r="T120" s="10" t="s">
        <v>290</v>
      </c>
      <c r="U120" s="9" t="s">
        <v>26</v>
      </c>
    </row>
    <row r="121" spans="1:21" ht="103.5" customHeight="1" x14ac:dyDescent="0.2">
      <c r="A121" s="2" t="s">
        <v>850</v>
      </c>
      <c r="B121" s="8" t="s">
        <v>529</v>
      </c>
      <c r="C121" s="21" t="s">
        <v>411</v>
      </c>
      <c r="D121" s="11" t="s">
        <v>51</v>
      </c>
      <c r="E121" s="22" t="s">
        <v>884</v>
      </c>
      <c r="F121" s="15" t="s">
        <v>885</v>
      </c>
      <c r="G121" s="3" t="s">
        <v>851</v>
      </c>
      <c r="H121" s="4" t="s">
        <v>852</v>
      </c>
      <c r="I121" s="23">
        <v>40000000</v>
      </c>
      <c r="J121" s="6"/>
      <c r="K121" s="6"/>
      <c r="L121" s="5">
        <v>40000000</v>
      </c>
      <c r="M121" s="7"/>
      <c r="N121" s="7"/>
      <c r="O121" s="7"/>
      <c r="P121" s="7"/>
      <c r="Q121" s="5">
        <f t="shared" si="75"/>
        <v>40000000</v>
      </c>
      <c r="R121" s="13">
        <v>44048</v>
      </c>
      <c r="S121" s="13">
        <v>44196</v>
      </c>
      <c r="T121" s="10" t="s">
        <v>224</v>
      </c>
      <c r="U121" s="9" t="s">
        <v>96</v>
      </c>
    </row>
    <row r="122" spans="1:21" ht="103.5" customHeight="1" x14ac:dyDescent="0.2">
      <c r="A122" s="2" t="s">
        <v>614</v>
      </c>
      <c r="B122" s="8" t="s">
        <v>702</v>
      </c>
      <c r="C122" s="21" t="s">
        <v>169</v>
      </c>
      <c r="D122" s="11" t="s">
        <v>219</v>
      </c>
      <c r="E122" s="22" t="s">
        <v>656</v>
      </c>
      <c r="F122" s="15" t="s">
        <v>657</v>
      </c>
      <c r="G122" s="3" t="s">
        <v>616</v>
      </c>
      <c r="H122" s="4" t="s">
        <v>615</v>
      </c>
      <c r="I122" s="23">
        <v>295680000</v>
      </c>
      <c r="J122" s="6"/>
      <c r="K122" s="6"/>
      <c r="L122" s="5">
        <v>295680000</v>
      </c>
      <c r="M122" s="7"/>
      <c r="N122" s="7"/>
      <c r="O122" s="7"/>
      <c r="P122" s="7"/>
      <c r="Q122" s="5">
        <f t="shared" ref="Q122" si="76">SUM(L122:P122)</f>
        <v>295680000</v>
      </c>
      <c r="R122" s="13">
        <v>44022</v>
      </c>
      <c r="S122" s="13">
        <v>44408</v>
      </c>
      <c r="T122" s="10" t="s">
        <v>156</v>
      </c>
      <c r="U122" s="9" t="s">
        <v>26</v>
      </c>
    </row>
    <row r="123" spans="1:21" ht="103.5" customHeight="1" x14ac:dyDescent="0.2">
      <c r="A123" s="2" t="s">
        <v>617</v>
      </c>
      <c r="B123" s="8" t="s">
        <v>618</v>
      </c>
      <c r="C123" s="21" t="s">
        <v>121</v>
      </c>
      <c r="D123" s="11" t="s">
        <v>141</v>
      </c>
      <c r="E123" s="22" t="s">
        <v>658</v>
      </c>
      <c r="F123" s="15" t="s">
        <v>659</v>
      </c>
      <c r="G123" s="3" t="s">
        <v>619</v>
      </c>
      <c r="H123" s="4" t="s">
        <v>620</v>
      </c>
      <c r="I123" s="23">
        <v>267803627</v>
      </c>
      <c r="J123" s="6"/>
      <c r="K123" s="6"/>
      <c r="L123" s="5">
        <v>267803627</v>
      </c>
      <c r="M123" s="7"/>
      <c r="N123" s="7"/>
      <c r="O123" s="7"/>
      <c r="P123" s="7"/>
      <c r="Q123" s="5">
        <f t="shared" ref="Q123:Q124" si="77">SUM(L123:P123)</f>
        <v>267803627</v>
      </c>
      <c r="R123" s="13">
        <v>44019</v>
      </c>
      <c r="S123" s="13">
        <v>44134</v>
      </c>
      <c r="T123" s="10" t="s">
        <v>613</v>
      </c>
      <c r="U123" s="9" t="s">
        <v>26</v>
      </c>
    </row>
    <row r="124" spans="1:21" ht="103.5" customHeight="1" x14ac:dyDescent="0.2">
      <c r="A124" s="2" t="s">
        <v>623</v>
      </c>
      <c r="B124" s="8" t="s">
        <v>529</v>
      </c>
      <c r="C124" s="21" t="s">
        <v>497</v>
      </c>
      <c r="D124" s="11" t="s">
        <v>191</v>
      </c>
      <c r="E124" s="22" t="s">
        <v>662</v>
      </c>
      <c r="F124" s="15" t="s">
        <v>663</v>
      </c>
      <c r="G124" s="3" t="s">
        <v>624</v>
      </c>
      <c r="H124" s="4" t="s">
        <v>625</v>
      </c>
      <c r="I124" s="23">
        <v>13636005</v>
      </c>
      <c r="J124" s="6"/>
      <c r="K124" s="6"/>
      <c r="L124" s="5">
        <v>13636005</v>
      </c>
      <c r="M124" s="7"/>
      <c r="N124" s="7"/>
      <c r="O124" s="7"/>
      <c r="P124" s="7"/>
      <c r="Q124" s="5">
        <f t="shared" si="77"/>
        <v>13636005</v>
      </c>
      <c r="R124" s="13">
        <v>44025</v>
      </c>
      <c r="S124" s="13">
        <v>44196</v>
      </c>
      <c r="T124" s="10" t="s">
        <v>626</v>
      </c>
      <c r="U124" s="9" t="s">
        <v>26</v>
      </c>
    </row>
    <row r="125" spans="1:21" ht="103.5" customHeight="1" x14ac:dyDescent="0.2">
      <c r="A125" s="2" t="s">
        <v>627</v>
      </c>
      <c r="B125" s="8" t="s">
        <v>618</v>
      </c>
      <c r="C125" s="21" t="s">
        <v>97</v>
      </c>
      <c r="D125" s="11" t="s">
        <v>191</v>
      </c>
      <c r="E125" s="22" t="s">
        <v>660</v>
      </c>
      <c r="F125" s="15" t="s">
        <v>661</v>
      </c>
      <c r="G125" s="3" t="s">
        <v>628</v>
      </c>
      <c r="H125" s="4" t="s">
        <v>629</v>
      </c>
      <c r="I125" s="23">
        <v>84966000</v>
      </c>
      <c r="J125" s="6"/>
      <c r="K125" s="6"/>
      <c r="L125" s="5">
        <v>84966000</v>
      </c>
      <c r="M125" s="7"/>
      <c r="N125" s="7"/>
      <c r="O125" s="7"/>
      <c r="P125" s="7"/>
      <c r="Q125" s="5">
        <f t="shared" ref="Q125" si="78">SUM(L125:P125)</f>
        <v>84966000</v>
      </c>
      <c r="R125" s="13">
        <v>44025</v>
      </c>
      <c r="S125" s="13">
        <v>44196</v>
      </c>
      <c r="T125" s="10" t="s">
        <v>25</v>
      </c>
      <c r="U125" s="9" t="s">
        <v>26</v>
      </c>
    </row>
    <row r="126" spans="1:21" ht="103.5" customHeight="1" x14ac:dyDescent="0.2">
      <c r="A126" s="2" t="s">
        <v>630</v>
      </c>
      <c r="B126" s="8" t="s">
        <v>702</v>
      </c>
      <c r="C126" s="21" t="s">
        <v>205</v>
      </c>
      <c r="D126" s="11" t="s">
        <v>51</v>
      </c>
      <c r="E126" s="22" t="s">
        <v>664</v>
      </c>
      <c r="F126" s="15" t="s">
        <v>665</v>
      </c>
      <c r="G126" s="3" t="s">
        <v>338</v>
      </c>
      <c r="H126" s="4" t="s">
        <v>631</v>
      </c>
      <c r="I126" s="23">
        <v>26628000</v>
      </c>
      <c r="J126" s="6"/>
      <c r="K126" s="6"/>
      <c r="L126" s="5">
        <v>26628000</v>
      </c>
      <c r="M126" s="7"/>
      <c r="N126" s="7"/>
      <c r="O126" s="7"/>
      <c r="P126" s="7"/>
      <c r="Q126" s="5">
        <f t="shared" ref="Q126" si="79">SUM(L126:P126)</f>
        <v>26628000</v>
      </c>
      <c r="R126" s="13">
        <v>44029</v>
      </c>
      <c r="S126" s="13">
        <v>44180</v>
      </c>
      <c r="T126" s="10" t="s">
        <v>55</v>
      </c>
      <c r="U126" s="9" t="s">
        <v>56</v>
      </c>
    </row>
    <row r="127" spans="1:21" ht="103.5" customHeight="1" x14ac:dyDescent="0.2">
      <c r="A127" s="2" t="s">
        <v>632</v>
      </c>
      <c r="B127" s="8" t="s">
        <v>702</v>
      </c>
      <c r="C127" s="21" t="s">
        <v>205</v>
      </c>
      <c r="D127" s="11" t="s">
        <v>51</v>
      </c>
      <c r="E127" s="22" t="s">
        <v>664</v>
      </c>
      <c r="F127" s="15" t="s">
        <v>665</v>
      </c>
      <c r="G127" s="3" t="s">
        <v>206</v>
      </c>
      <c r="H127" s="4" t="s">
        <v>631</v>
      </c>
      <c r="I127" s="23">
        <v>36930000</v>
      </c>
      <c r="J127" s="6"/>
      <c r="K127" s="6"/>
      <c r="L127" s="5">
        <v>36930000</v>
      </c>
      <c r="M127" s="7"/>
      <c r="N127" s="7"/>
      <c r="O127" s="7"/>
      <c r="P127" s="7"/>
      <c r="Q127" s="5">
        <f t="shared" ref="Q127" si="80">SUM(L127:P127)</f>
        <v>36930000</v>
      </c>
      <c r="R127" s="13">
        <v>44029</v>
      </c>
      <c r="S127" s="13">
        <v>44180</v>
      </c>
      <c r="T127" s="10" t="s">
        <v>55</v>
      </c>
      <c r="U127" s="9" t="s">
        <v>56</v>
      </c>
    </row>
    <row r="128" spans="1:21" ht="103.5" customHeight="1" x14ac:dyDescent="0.2">
      <c r="A128" s="2" t="s">
        <v>633</v>
      </c>
      <c r="B128" s="8" t="s">
        <v>702</v>
      </c>
      <c r="C128" s="21" t="s">
        <v>205</v>
      </c>
      <c r="D128" s="11" t="s">
        <v>51</v>
      </c>
      <c r="E128" s="22" t="s">
        <v>664</v>
      </c>
      <c r="F128" s="15" t="s">
        <v>665</v>
      </c>
      <c r="G128" s="3" t="s">
        <v>634</v>
      </c>
      <c r="H128" s="4" t="s">
        <v>631</v>
      </c>
      <c r="I128" s="23">
        <v>28330000</v>
      </c>
      <c r="J128" s="25"/>
      <c r="K128" s="25">
        <v>128021</v>
      </c>
      <c r="L128" s="5">
        <f>28330000-128021</f>
        <v>28201979</v>
      </c>
      <c r="M128" s="7"/>
      <c r="N128" s="7"/>
      <c r="O128" s="7"/>
      <c r="P128" s="7"/>
      <c r="Q128" s="5">
        <f t="shared" ref="Q128" si="81">SUM(L128:P128)</f>
        <v>28201979</v>
      </c>
      <c r="R128" s="13">
        <v>44027</v>
      </c>
      <c r="S128" s="13">
        <v>44180</v>
      </c>
      <c r="T128" s="10" t="s">
        <v>55</v>
      </c>
      <c r="U128" s="9" t="s">
        <v>56</v>
      </c>
    </row>
    <row r="129" spans="1:21" ht="103.5" customHeight="1" x14ac:dyDescent="0.2">
      <c r="A129" s="2" t="s">
        <v>635</v>
      </c>
      <c r="B129" s="8" t="s">
        <v>702</v>
      </c>
      <c r="C129" s="21" t="s">
        <v>205</v>
      </c>
      <c r="D129" s="11" t="s">
        <v>51</v>
      </c>
      <c r="E129" s="22" t="s">
        <v>664</v>
      </c>
      <c r="F129" s="15" t="s">
        <v>665</v>
      </c>
      <c r="G129" s="3" t="s">
        <v>541</v>
      </c>
      <c r="H129" s="4" t="s">
        <v>631</v>
      </c>
      <c r="I129" s="23">
        <v>20040000</v>
      </c>
      <c r="J129" s="6"/>
      <c r="K129" s="6"/>
      <c r="L129" s="5">
        <v>20040000</v>
      </c>
      <c r="M129" s="7"/>
      <c r="N129" s="7"/>
      <c r="O129" s="7"/>
      <c r="P129" s="7"/>
      <c r="Q129" s="5">
        <f t="shared" ref="Q129" si="82">SUM(L129:P129)</f>
        <v>20040000</v>
      </c>
      <c r="R129" s="13">
        <v>44028</v>
      </c>
      <c r="S129" s="13">
        <v>44180</v>
      </c>
      <c r="T129" s="10" t="s">
        <v>55</v>
      </c>
      <c r="U129" s="9" t="s">
        <v>56</v>
      </c>
    </row>
    <row r="130" spans="1:21" ht="103.5" customHeight="1" x14ac:dyDescent="0.2">
      <c r="A130" s="2" t="s">
        <v>636</v>
      </c>
      <c r="B130" s="8" t="s">
        <v>702</v>
      </c>
      <c r="C130" s="21" t="s">
        <v>205</v>
      </c>
      <c r="D130" s="11" t="s">
        <v>51</v>
      </c>
      <c r="E130" s="22" t="s">
        <v>664</v>
      </c>
      <c r="F130" s="15" t="s">
        <v>665</v>
      </c>
      <c r="G130" s="3" t="s">
        <v>637</v>
      </c>
      <c r="H130" s="4" t="s">
        <v>631</v>
      </c>
      <c r="I130" s="23">
        <v>210000000</v>
      </c>
      <c r="J130" s="6"/>
      <c r="K130" s="6"/>
      <c r="L130" s="5">
        <v>210000000</v>
      </c>
      <c r="M130" s="7"/>
      <c r="N130" s="7"/>
      <c r="O130" s="7"/>
      <c r="P130" s="7"/>
      <c r="Q130" s="5">
        <f t="shared" ref="Q130" si="83">SUM(L130:P130)</f>
        <v>210000000</v>
      </c>
      <c r="R130" s="13">
        <v>44028</v>
      </c>
      <c r="S130" s="13">
        <v>44180</v>
      </c>
      <c r="T130" s="10" t="s">
        <v>55</v>
      </c>
      <c r="U130" s="9" t="s">
        <v>56</v>
      </c>
    </row>
    <row r="131" spans="1:21" ht="103.5" customHeight="1" x14ac:dyDescent="0.2">
      <c r="A131" s="2" t="s">
        <v>638</v>
      </c>
      <c r="B131" s="8" t="s">
        <v>529</v>
      </c>
      <c r="C131" s="21" t="s">
        <v>510</v>
      </c>
      <c r="D131" s="11" t="s">
        <v>51</v>
      </c>
      <c r="E131" s="22" t="s">
        <v>666</v>
      </c>
      <c r="F131" s="15" t="s">
        <v>667</v>
      </c>
      <c r="G131" s="3" t="s">
        <v>639</v>
      </c>
      <c r="H131" s="4" t="s">
        <v>640</v>
      </c>
      <c r="I131" s="23">
        <v>22000000</v>
      </c>
      <c r="J131" s="6"/>
      <c r="K131" s="6"/>
      <c r="L131" s="5">
        <v>22000000</v>
      </c>
      <c r="M131" s="7"/>
      <c r="N131" s="7"/>
      <c r="O131" s="7"/>
      <c r="P131" s="7"/>
      <c r="Q131" s="5">
        <f t="shared" ref="Q131" si="84">SUM(L131:P131)</f>
        <v>22000000</v>
      </c>
      <c r="R131" s="13">
        <v>44034</v>
      </c>
      <c r="S131" s="13">
        <v>44196</v>
      </c>
      <c r="T131" s="10" t="s">
        <v>641</v>
      </c>
      <c r="U131" s="9" t="s">
        <v>56</v>
      </c>
    </row>
    <row r="132" spans="1:21" ht="103.5" customHeight="1" x14ac:dyDescent="0.2">
      <c r="A132" s="2" t="s">
        <v>685</v>
      </c>
      <c r="B132" s="8" t="s">
        <v>529</v>
      </c>
      <c r="C132" s="21" t="s">
        <v>528</v>
      </c>
      <c r="D132" s="11" t="s">
        <v>191</v>
      </c>
      <c r="E132" s="22" t="s">
        <v>696</v>
      </c>
      <c r="F132" s="15" t="s">
        <v>697</v>
      </c>
      <c r="G132" s="3" t="s">
        <v>686</v>
      </c>
      <c r="H132" s="4" t="s">
        <v>687</v>
      </c>
      <c r="I132" s="23">
        <v>17162379</v>
      </c>
      <c r="J132" s="6"/>
      <c r="K132" s="6"/>
      <c r="L132" s="5">
        <v>17162379</v>
      </c>
      <c r="M132" s="7"/>
      <c r="N132" s="7"/>
      <c r="O132" s="7"/>
      <c r="P132" s="7"/>
      <c r="Q132" s="5">
        <f t="shared" ref="Q132" si="85">SUM(L132:P132)</f>
        <v>17162379</v>
      </c>
      <c r="R132" s="13">
        <v>44034</v>
      </c>
      <c r="S132" s="13">
        <v>44043</v>
      </c>
      <c r="T132" s="10" t="s">
        <v>688</v>
      </c>
      <c r="U132" s="9" t="s">
        <v>26</v>
      </c>
    </row>
    <row r="133" spans="1:21" ht="103.5" customHeight="1" x14ac:dyDescent="0.2">
      <c r="A133" s="2" t="s">
        <v>703</v>
      </c>
      <c r="B133" s="8" t="s">
        <v>529</v>
      </c>
      <c r="C133" s="21" t="s">
        <v>420</v>
      </c>
      <c r="D133" s="11" t="s">
        <v>141</v>
      </c>
      <c r="E133" s="22" t="s">
        <v>721</v>
      </c>
      <c r="F133" s="15" t="s">
        <v>720</v>
      </c>
      <c r="G133" s="3" t="s">
        <v>704</v>
      </c>
      <c r="H133" s="4" t="s">
        <v>705</v>
      </c>
      <c r="I133" s="23">
        <v>22538600</v>
      </c>
      <c r="J133" s="6"/>
      <c r="K133" s="6"/>
      <c r="L133" s="5">
        <v>22538600</v>
      </c>
      <c r="M133" s="7"/>
      <c r="N133" s="7"/>
      <c r="O133" s="7"/>
      <c r="P133" s="7"/>
      <c r="Q133" s="5">
        <f t="shared" ref="Q133" si="86">SUM(L133:P133)</f>
        <v>22538600</v>
      </c>
      <c r="R133" s="13">
        <v>44047</v>
      </c>
      <c r="S133" s="13">
        <v>44196</v>
      </c>
      <c r="T133" s="10" t="s">
        <v>706</v>
      </c>
      <c r="U133" s="9" t="s">
        <v>26</v>
      </c>
    </row>
    <row r="134" spans="1:21" ht="103.5" customHeight="1" x14ac:dyDescent="0.2">
      <c r="A134" s="2" t="s">
        <v>646</v>
      </c>
      <c r="B134" s="8" t="s">
        <v>618</v>
      </c>
      <c r="C134" s="21" t="s">
        <v>153</v>
      </c>
      <c r="D134" s="11" t="s">
        <v>51</v>
      </c>
      <c r="E134" s="22" t="s">
        <v>668</v>
      </c>
      <c r="F134" s="15" t="s">
        <v>669</v>
      </c>
      <c r="G134" s="3" t="s">
        <v>647</v>
      </c>
      <c r="H134" s="4" t="s">
        <v>648</v>
      </c>
      <c r="I134" s="23">
        <v>306104376</v>
      </c>
      <c r="J134" s="6"/>
      <c r="K134" s="6"/>
      <c r="L134" s="5">
        <v>306104376</v>
      </c>
      <c r="M134" s="7"/>
      <c r="N134" s="7"/>
      <c r="O134" s="7"/>
      <c r="P134" s="7"/>
      <c r="Q134" s="5">
        <f t="shared" ref="Q134" si="87">SUM(L134:P134)</f>
        <v>306104376</v>
      </c>
      <c r="R134" s="13">
        <v>44035</v>
      </c>
      <c r="S134" s="13">
        <v>44196</v>
      </c>
      <c r="T134" s="10" t="s">
        <v>341</v>
      </c>
      <c r="U134" s="9" t="s">
        <v>26</v>
      </c>
    </row>
    <row r="135" spans="1:21" ht="103.5" customHeight="1" x14ac:dyDescent="0.2">
      <c r="A135" s="2" t="s">
        <v>689</v>
      </c>
      <c r="B135" s="8" t="s">
        <v>618</v>
      </c>
      <c r="C135" s="21" t="s">
        <v>165</v>
      </c>
      <c r="D135" s="11" t="s">
        <v>51</v>
      </c>
      <c r="E135" s="22" t="s">
        <v>698</v>
      </c>
      <c r="F135" s="15" t="s">
        <v>699</v>
      </c>
      <c r="G135" s="3" t="s">
        <v>690</v>
      </c>
      <c r="H135" s="4" t="s">
        <v>691</v>
      </c>
      <c r="I135" s="23">
        <v>85563690</v>
      </c>
      <c r="J135" s="6"/>
      <c r="K135" s="6"/>
      <c r="L135" s="5">
        <v>85563690</v>
      </c>
      <c r="M135" s="7"/>
      <c r="N135" s="7"/>
      <c r="O135" s="7"/>
      <c r="P135" s="7"/>
      <c r="Q135" s="5">
        <f t="shared" ref="Q135" si="88">SUM(L135:P135)</f>
        <v>85563690</v>
      </c>
      <c r="R135" s="13">
        <v>44039</v>
      </c>
      <c r="S135" s="13">
        <v>44196</v>
      </c>
      <c r="T135" s="10" t="s">
        <v>224</v>
      </c>
      <c r="U135" s="9" t="s">
        <v>569</v>
      </c>
    </row>
    <row r="136" spans="1:21" ht="103.5" customHeight="1" x14ac:dyDescent="0.2">
      <c r="A136" s="2" t="s">
        <v>674</v>
      </c>
      <c r="B136" s="8" t="s">
        <v>618</v>
      </c>
      <c r="C136" s="21" t="s">
        <v>226</v>
      </c>
      <c r="D136" s="11" t="s">
        <v>191</v>
      </c>
      <c r="E136" s="22" t="s">
        <v>677</v>
      </c>
      <c r="F136" s="15" t="s">
        <v>678</v>
      </c>
      <c r="G136" s="3" t="s">
        <v>675</v>
      </c>
      <c r="H136" s="4" t="s">
        <v>676</v>
      </c>
      <c r="I136" s="23">
        <v>305835000</v>
      </c>
      <c r="J136" s="6"/>
      <c r="K136" s="6"/>
      <c r="L136" s="5">
        <v>305835000</v>
      </c>
      <c r="M136" s="7"/>
      <c r="N136" s="7"/>
      <c r="O136" s="7"/>
      <c r="P136" s="7"/>
      <c r="Q136" s="5">
        <f t="shared" ref="Q136:Q137" si="89">SUM(L136:P136)</f>
        <v>305835000</v>
      </c>
      <c r="R136" s="13">
        <v>44036</v>
      </c>
      <c r="S136" s="13">
        <v>44104</v>
      </c>
      <c r="T136" s="10" t="s">
        <v>336</v>
      </c>
      <c r="U136" s="9" t="s">
        <v>26</v>
      </c>
    </row>
    <row r="137" spans="1:21" ht="103.5" customHeight="1" x14ac:dyDescent="0.2">
      <c r="A137" s="2" t="s">
        <v>692</v>
      </c>
      <c r="B137" s="8" t="s">
        <v>618</v>
      </c>
      <c r="C137" s="21" t="s">
        <v>693</v>
      </c>
      <c r="D137" s="11" t="s">
        <v>51</v>
      </c>
      <c r="E137" s="22" t="s">
        <v>701</v>
      </c>
      <c r="F137" s="15" t="s">
        <v>700</v>
      </c>
      <c r="G137" s="3" t="s">
        <v>118</v>
      </c>
      <c r="H137" s="4" t="s">
        <v>694</v>
      </c>
      <c r="I137" s="23">
        <v>77900000</v>
      </c>
      <c r="J137" s="6"/>
      <c r="K137" s="6"/>
      <c r="L137" s="5">
        <v>77900000</v>
      </c>
      <c r="M137" s="7"/>
      <c r="N137" s="7"/>
      <c r="O137" s="7"/>
      <c r="P137" s="7"/>
      <c r="Q137" s="5">
        <f t="shared" si="89"/>
        <v>77900000</v>
      </c>
      <c r="R137" s="13">
        <v>44036</v>
      </c>
      <c r="S137" s="13">
        <v>44196</v>
      </c>
      <c r="T137" s="10" t="s">
        <v>120</v>
      </c>
      <c r="U137" s="9" t="s">
        <v>56</v>
      </c>
    </row>
    <row r="138" spans="1:21" ht="103.5" customHeight="1" x14ac:dyDescent="0.2">
      <c r="A138" s="2" t="s">
        <v>681</v>
      </c>
      <c r="B138" s="8" t="s">
        <v>529</v>
      </c>
      <c r="C138" s="21" t="s">
        <v>444</v>
      </c>
      <c r="D138" s="11" t="s">
        <v>219</v>
      </c>
      <c r="E138" s="22" t="s">
        <v>696</v>
      </c>
      <c r="F138" s="15" t="s">
        <v>697</v>
      </c>
      <c r="G138" s="3" t="s">
        <v>682</v>
      </c>
      <c r="H138" s="4" t="s">
        <v>683</v>
      </c>
      <c r="I138" s="23">
        <v>24276000</v>
      </c>
      <c r="J138" s="6"/>
      <c r="K138" s="6"/>
      <c r="L138" s="5">
        <v>24276000</v>
      </c>
      <c r="M138" s="7"/>
      <c r="N138" s="7"/>
      <c r="O138" s="7"/>
      <c r="P138" s="7"/>
      <c r="Q138" s="5">
        <f t="shared" ref="Q138" si="90">SUM(L138:P138)</f>
        <v>24276000</v>
      </c>
      <c r="R138" s="13">
        <v>44046</v>
      </c>
      <c r="S138" s="13">
        <v>44196</v>
      </c>
      <c r="T138" s="10" t="s">
        <v>684</v>
      </c>
      <c r="U138" s="9" t="s">
        <v>56</v>
      </c>
    </row>
    <row r="139" spans="1:21" ht="103.5" customHeight="1" x14ac:dyDescent="0.2">
      <c r="A139" s="2" t="s">
        <v>707</v>
      </c>
      <c r="B139" s="8" t="s">
        <v>529</v>
      </c>
      <c r="C139" s="21" t="s">
        <v>610</v>
      </c>
      <c r="D139" s="11" t="s">
        <v>51</v>
      </c>
      <c r="E139" s="22" t="s">
        <v>725</v>
      </c>
      <c r="F139" s="15" t="s">
        <v>724</v>
      </c>
      <c r="G139" s="3" t="s">
        <v>708</v>
      </c>
      <c r="H139" s="4" t="s">
        <v>709</v>
      </c>
      <c r="I139" s="23">
        <v>45000000</v>
      </c>
      <c r="J139" s="6"/>
      <c r="K139" s="6"/>
      <c r="L139" s="5">
        <v>45000000</v>
      </c>
      <c r="M139" s="7"/>
      <c r="N139" s="7"/>
      <c r="O139" s="7"/>
      <c r="P139" s="7"/>
      <c r="Q139" s="5">
        <f t="shared" ref="Q139:Q144" si="91">SUM(L139:P139)</f>
        <v>45000000</v>
      </c>
      <c r="R139" s="13">
        <v>44048</v>
      </c>
      <c r="S139" s="13">
        <v>44185</v>
      </c>
      <c r="T139" s="10" t="s">
        <v>120</v>
      </c>
      <c r="U139" s="9" t="s">
        <v>56</v>
      </c>
    </row>
    <row r="140" spans="1:21" ht="103.5" customHeight="1" x14ac:dyDescent="0.2">
      <c r="A140" s="2" t="s">
        <v>839</v>
      </c>
      <c r="B140" s="8" t="s">
        <v>529</v>
      </c>
      <c r="C140" s="21" t="s">
        <v>342</v>
      </c>
      <c r="D140" s="11" t="s">
        <v>51</v>
      </c>
      <c r="E140" s="22" t="s">
        <v>781</v>
      </c>
      <c r="F140" s="15" t="s">
        <v>782</v>
      </c>
      <c r="G140" s="3" t="s">
        <v>736</v>
      </c>
      <c r="H140" s="4" t="s">
        <v>737</v>
      </c>
      <c r="I140" s="23">
        <v>15559195</v>
      </c>
      <c r="J140" s="6"/>
      <c r="K140" s="6"/>
      <c r="L140" s="5">
        <v>15559195</v>
      </c>
      <c r="M140" s="7"/>
      <c r="N140" s="7"/>
      <c r="O140" s="7"/>
      <c r="P140" s="7"/>
      <c r="Q140" s="5">
        <f t="shared" ref="Q140" si="92">SUM(L140:P140)</f>
        <v>15559195</v>
      </c>
      <c r="R140" s="13">
        <v>44061</v>
      </c>
      <c r="S140" s="13">
        <v>44196</v>
      </c>
      <c r="T140" s="10" t="s">
        <v>168</v>
      </c>
      <c r="U140" s="9" t="s">
        <v>96</v>
      </c>
    </row>
    <row r="141" spans="1:21" ht="103.5" customHeight="1" x14ac:dyDescent="0.2">
      <c r="A141" s="2" t="s">
        <v>867</v>
      </c>
      <c r="B141" s="8" t="s">
        <v>529</v>
      </c>
      <c r="C141" s="21" t="s">
        <v>493</v>
      </c>
      <c r="D141" s="11" t="s">
        <v>868</v>
      </c>
      <c r="E141" s="22" t="s">
        <v>886</v>
      </c>
      <c r="F141" s="15" t="s">
        <v>887</v>
      </c>
      <c r="G141" s="3" t="s">
        <v>869</v>
      </c>
      <c r="H141" s="4" t="s">
        <v>870</v>
      </c>
      <c r="I141" s="23">
        <v>30960000</v>
      </c>
      <c r="J141" s="6"/>
      <c r="K141" s="6"/>
      <c r="L141" s="5">
        <v>30960000</v>
      </c>
      <c r="M141" s="7"/>
      <c r="N141" s="7"/>
      <c r="O141" s="7"/>
      <c r="P141" s="7"/>
      <c r="Q141" s="5">
        <f t="shared" ref="Q141" si="93">SUM(L141:P141)</f>
        <v>30960000</v>
      </c>
      <c r="R141" s="13">
        <v>44062</v>
      </c>
      <c r="S141" s="13">
        <v>44196</v>
      </c>
      <c r="T141" s="10" t="s">
        <v>25</v>
      </c>
      <c r="U141" s="9" t="s">
        <v>26</v>
      </c>
    </row>
    <row r="142" spans="1:21" ht="103.5" customHeight="1" x14ac:dyDescent="0.2">
      <c r="A142" s="2" t="s">
        <v>767</v>
      </c>
      <c r="B142" s="8" t="s">
        <v>529</v>
      </c>
      <c r="C142" s="21" t="s">
        <v>414</v>
      </c>
      <c r="D142" s="11" t="s">
        <v>141</v>
      </c>
      <c r="E142" s="22" t="s">
        <v>783</v>
      </c>
      <c r="F142" s="15" t="s">
        <v>784</v>
      </c>
      <c r="G142" s="3" t="s">
        <v>768</v>
      </c>
      <c r="H142" s="4" t="s">
        <v>769</v>
      </c>
      <c r="I142" s="23">
        <v>16000000</v>
      </c>
      <c r="J142" s="6"/>
      <c r="K142" s="6"/>
      <c r="L142" s="5">
        <v>16000000</v>
      </c>
      <c r="M142" s="7"/>
      <c r="N142" s="7"/>
      <c r="O142" s="7"/>
      <c r="P142" s="7"/>
      <c r="Q142" s="5">
        <f t="shared" ref="Q142" si="94">SUM(L142:P142)</f>
        <v>16000000</v>
      </c>
      <c r="R142" s="13">
        <v>44061</v>
      </c>
      <c r="S142" s="13">
        <v>44196</v>
      </c>
      <c r="T142" s="10" t="s">
        <v>341</v>
      </c>
      <c r="U142" s="9" t="s">
        <v>26</v>
      </c>
    </row>
    <row r="143" spans="1:21" ht="103.5" customHeight="1" x14ac:dyDescent="0.2">
      <c r="A143" s="2" t="s">
        <v>714</v>
      </c>
      <c r="B143" s="8" t="s">
        <v>529</v>
      </c>
      <c r="C143" s="21" t="s">
        <v>425</v>
      </c>
      <c r="D143" s="11" t="s">
        <v>191</v>
      </c>
      <c r="E143" s="22" t="s">
        <v>722</v>
      </c>
      <c r="F143" s="15" t="s">
        <v>723</v>
      </c>
      <c r="G143" s="3" t="s">
        <v>715</v>
      </c>
      <c r="H143" s="4" t="s">
        <v>716</v>
      </c>
      <c r="I143" s="23">
        <v>34999447</v>
      </c>
      <c r="J143" s="6"/>
      <c r="K143" s="6"/>
      <c r="L143" s="5">
        <v>34999447</v>
      </c>
      <c r="M143" s="7"/>
      <c r="N143" s="7"/>
      <c r="O143" s="7"/>
      <c r="P143" s="7"/>
      <c r="Q143" s="5">
        <f t="shared" si="91"/>
        <v>34999447</v>
      </c>
      <c r="R143" s="13">
        <v>44048</v>
      </c>
      <c r="S143" s="13">
        <v>44196</v>
      </c>
      <c r="T143" s="10" t="s">
        <v>336</v>
      </c>
      <c r="U143" s="9" t="s">
        <v>26</v>
      </c>
    </row>
    <row r="144" spans="1:21" ht="87.75" customHeight="1" x14ac:dyDescent="0.2">
      <c r="A144" s="2" t="s">
        <v>742</v>
      </c>
      <c r="B144" s="8" t="s">
        <v>529</v>
      </c>
      <c r="C144" s="21" t="s">
        <v>297</v>
      </c>
      <c r="D144" s="11" t="s">
        <v>191</v>
      </c>
      <c r="E144" s="22" t="s">
        <v>801</v>
      </c>
      <c r="F144" s="15" t="s">
        <v>802</v>
      </c>
      <c r="G144" s="3" t="s">
        <v>743</v>
      </c>
      <c r="H144" s="4" t="s">
        <v>744</v>
      </c>
      <c r="I144" s="23">
        <v>7883750</v>
      </c>
      <c r="J144" s="6"/>
      <c r="K144" s="6"/>
      <c r="L144" s="5">
        <v>7883750</v>
      </c>
      <c r="M144" s="7"/>
      <c r="N144" s="7"/>
      <c r="O144" s="7"/>
      <c r="P144" s="7"/>
      <c r="Q144" s="5">
        <f t="shared" si="91"/>
        <v>7883750</v>
      </c>
      <c r="R144" s="13">
        <v>44053</v>
      </c>
      <c r="S144" s="13">
        <v>44196</v>
      </c>
      <c r="T144" s="10" t="s">
        <v>745</v>
      </c>
      <c r="U144" s="9" t="s">
        <v>96</v>
      </c>
    </row>
    <row r="145" spans="1:21" ht="103.5" customHeight="1" x14ac:dyDescent="0.2">
      <c r="A145" s="2" t="s">
        <v>670</v>
      </c>
      <c r="B145" s="8" t="s">
        <v>702</v>
      </c>
      <c r="C145" s="21" t="s">
        <v>165</v>
      </c>
      <c r="D145" s="11" t="s">
        <v>141</v>
      </c>
      <c r="E145" s="22" t="s">
        <v>679</v>
      </c>
      <c r="F145" s="15" t="s">
        <v>680</v>
      </c>
      <c r="G145" s="3" t="s">
        <v>671</v>
      </c>
      <c r="H145" s="4" t="s">
        <v>672</v>
      </c>
      <c r="I145" s="23">
        <v>160000000</v>
      </c>
      <c r="J145" s="6"/>
      <c r="K145" s="6"/>
      <c r="L145" s="5">
        <v>160000000</v>
      </c>
      <c r="M145" s="7"/>
      <c r="N145" s="7"/>
      <c r="O145" s="7"/>
      <c r="P145" s="7"/>
      <c r="Q145" s="5">
        <f t="shared" ref="Q145" si="95">SUM(L145:P145)</f>
        <v>160000000</v>
      </c>
      <c r="R145" s="13">
        <v>44046</v>
      </c>
      <c r="S145" s="13">
        <v>44196</v>
      </c>
      <c r="T145" s="10" t="s">
        <v>673</v>
      </c>
      <c r="U145" s="9" t="s">
        <v>26</v>
      </c>
    </row>
    <row r="146" spans="1:21" ht="103.5" customHeight="1" x14ac:dyDescent="0.2">
      <c r="A146" s="2" t="s">
        <v>710</v>
      </c>
      <c r="B146" s="8" t="s">
        <v>529</v>
      </c>
      <c r="C146" s="21" t="s">
        <v>431</v>
      </c>
      <c r="D146" s="11" t="s">
        <v>122</v>
      </c>
      <c r="E146" s="22" t="s">
        <v>726</v>
      </c>
      <c r="F146" s="15" t="s">
        <v>727</v>
      </c>
      <c r="G146" s="3" t="s">
        <v>711</v>
      </c>
      <c r="H146" s="4" t="s">
        <v>712</v>
      </c>
      <c r="I146" s="23">
        <v>42600000</v>
      </c>
      <c r="J146" s="6"/>
      <c r="K146" s="6"/>
      <c r="L146" s="5">
        <v>42600000</v>
      </c>
      <c r="M146" s="7"/>
      <c r="N146" s="7"/>
      <c r="O146" s="7"/>
      <c r="P146" s="7"/>
      <c r="Q146" s="5">
        <f t="shared" ref="Q146:Q151" si="96">SUM(L146:P146)</f>
        <v>42600000</v>
      </c>
      <c r="R146" s="13">
        <v>44048</v>
      </c>
      <c r="S146" s="13">
        <v>44196</v>
      </c>
      <c r="T146" s="10" t="s">
        <v>713</v>
      </c>
      <c r="U146" s="9" t="s">
        <v>26</v>
      </c>
    </row>
    <row r="147" spans="1:21" ht="138" customHeight="1" x14ac:dyDescent="0.2">
      <c r="A147" s="2" t="s">
        <v>738</v>
      </c>
      <c r="B147" s="8" t="s">
        <v>618</v>
      </c>
      <c r="C147" s="21" t="s">
        <v>198</v>
      </c>
      <c r="D147" s="11" t="s">
        <v>534</v>
      </c>
      <c r="E147" s="22" t="s">
        <v>788</v>
      </c>
      <c r="F147" s="15" t="s">
        <v>787</v>
      </c>
      <c r="G147" s="3" t="s">
        <v>739</v>
      </c>
      <c r="H147" s="4" t="s">
        <v>740</v>
      </c>
      <c r="I147" s="23">
        <v>100000000</v>
      </c>
      <c r="J147" s="6"/>
      <c r="K147" s="6"/>
      <c r="L147" s="5">
        <v>100000000</v>
      </c>
      <c r="M147" s="7"/>
      <c r="N147" s="7"/>
      <c r="O147" s="7"/>
      <c r="P147" s="7"/>
      <c r="Q147" s="5">
        <f t="shared" ref="Q147" si="97">SUM(L147:P147)</f>
        <v>100000000</v>
      </c>
      <c r="R147" s="13">
        <v>44049</v>
      </c>
      <c r="S147" s="13">
        <v>44165</v>
      </c>
      <c r="T147" s="10" t="s">
        <v>741</v>
      </c>
      <c r="U147" s="9" t="s">
        <v>96</v>
      </c>
    </row>
    <row r="148" spans="1:21" ht="138" customHeight="1" x14ac:dyDescent="0.2">
      <c r="A148" s="2" t="s">
        <v>756</v>
      </c>
      <c r="B148" s="8" t="s">
        <v>618</v>
      </c>
      <c r="C148" s="21" t="s">
        <v>209</v>
      </c>
      <c r="D148" s="11" t="s">
        <v>51</v>
      </c>
      <c r="E148" s="22" t="s">
        <v>785</v>
      </c>
      <c r="F148" s="15" t="s">
        <v>786</v>
      </c>
      <c r="G148" s="3" t="s">
        <v>757</v>
      </c>
      <c r="H148" s="4" t="s">
        <v>758</v>
      </c>
      <c r="I148" s="23">
        <v>243118914</v>
      </c>
      <c r="J148" s="6"/>
      <c r="K148" s="6"/>
      <c r="L148" s="5">
        <v>243118914</v>
      </c>
      <c r="M148" s="7"/>
      <c r="N148" s="7"/>
      <c r="O148" s="7"/>
      <c r="P148" s="7"/>
      <c r="Q148" s="5">
        <f t="shared" ref="Q148" si="98">SUM(L148:P148)</f>
        <v>243118914</v>
      </c>
      <c r="R148" s="13">
        <v>44049</v>
      </c>
      <c r="S148" s="13">
        <v>44196</v>
      </c>
      <c r="T148" s="10" t="s">
        <v>129</v>
      </c>
      <c r="U148" s="9" t="s">
        <v>96</v>
      </c>
    </row>
    <row r="149" spans="1:21" ht="138" customHeight="1" x14ac:dyDescent="0.2">
      <c r="A149" s="2" t="s">
        <v>759</v>
      </c>
      <c r="B149" s="8" t="s">
        <v>618</v>
      </c>
      <c r="C149" s="21" t="s">
        <v>209</v>
      </c>
      <c r="D149" s="11" t="s">
        <v>51</v>
      </c>
      <c r="E149" s="22" t="s">
        <v>785</v>
      </c>
      <c r="F149" s="15" t="s">
        <v>786</v>
      </c>
      <c r="G149" s="3" t="s">
        <v>760</v>
      </c>
      <c r="H149" s="4" t="s">
        <v>761</v>
      </c>
      <c r="I149" s="23">
        <v>48262232</v>
      </c>
      <c r="J149" s="6"/>
      <c r="K149" s="6"/>
      <c r="L149" s="5">
        <v>48262232</v>
      </c>
      <c r="M149" s="7"/>
      <c r="N149" s="7"/>
      <c r="O149" s="7"/>
      <c r="P149" s="7"/>
      <c r="Q149" s="5">
        <f t="shared" ref="Q149" si="99">SUM(L149:P149)</f>
        <v>48262232</v>
      </c>
      <c r="R149" s="13">
        <v>44049</v>
      </c>
      <c r="S149" s="13">
        <v>44196</v>
      </c>
      <c r="T149" s="10" t="s">
        <v>129</v>
      </c>
      <c r="U149" s="9" t="s">
        <v>96</v>
      </c>
    </row>
    <row r="150" spans="1:21" ht="138" customHeight="1" x14ac:dyDescent="0.2">
      <c r="A150" s="2" t="s">
        <v>762</v>
      </c>
      <c r="B150" s="8" t="s">
        <v>618</v>
      </c>
      <c r="C150" s="21" t="s">
        <v>209</v>
      </c>
      <c r="D150" s="11" t="s">
        <v>51</v>
      </c>
      <c r="E150" s="22" t="s">
        <v>785</v>
      </c>
      <c r="F150" s="15" t="s">
        <v>786</v>
      </c>
      <c r="G150" s="3" t="s">
        <v>763</v>
      </c>
      <c r="H150" s="4" t="s">
        <v>764</v>
      </c>
      <c r="I150" s="23">
        <v>10472000</v>
      </c>
      <c r="J150" s="6"/>
      <c r="K150" s="6"/>
      <c r="L150" s="5">
        <v>10472000</v>
      </c>
      <c r="M150" s="7"/>
      <c r="N150" s="7"/>
      <c r="O150" s="7"/>
      <c r="P150" s="7"/>
      <c r="Q150" s="5">
        <f t="shared" ref="Q150" si="100">SUM(L150:P150)</f>
        <v>10472000</v>
      </c>
      <c r="R150" s="13">
        <v>44049</v>
      </c>
      <c r="S150" s="13">
        <v>44196</v>
      </c>
      <c r="T150" s="10" t="s">
        <v>129</v>
      </c>
      <c r="U150" s="9" t="s">
        <v>96</v>
      </c>
    </row>
    <row r="151" spans="1:21" ht="103.5" customHeight="1" x14ac:dyDescent="0.2">
      <c r="A151" s="2" t="s">
        <v>717</v>
      </c>
      <c r="B151" s="8" t="s">
        <v>702</v>
      </c>
      <c r="C151" s="21" t="s">
        <v>213</v>
      </c>
      <c r="D151" s="11" t="s">
        <v>141</v>
      </c>
      <c r="E151" s="22" t="s">
        <v>728</v>
      </c>
      <c r="F151" s="15" t="s">
        <v>729</v>
      </c>
      <c r="G151" s="3" t="s">
        <v>718</v>
      </c>
      <c r="H151" s="4" t="s">
        <v>719</v>
      </c>
      <c r="I151" s="23">
        <v>72151340</v>
      </c>
      <c r="J151" s="6"/>
      <c r="K151" s="6"/>
      <c r="L151" s="5">
        <v>72151340</v>
      </c>
      <c r="M151" s="7"/>
      <c r="N151" s="7"/>
      <c r="O151" s="7"/>
      <c r="P151" s="7"/>
      <c r="Q151" s="5">
        <f t="shared" si="96"/>
        <v>72151340</v>
      </c>
      <c r="R151" s="13">
        <v>44053</v>
      </c>
      <c r="S151" s="13">
        <v>44180</v>
      </c>
      <c r="T151" s="10" t="s">
        <v>336</v>
      </c>
      <c r="U151" s="9" t="s">
        <v>26</v>
      </c>
    </row>
    <row r="152" spans="1:21" ht="103.5" customHeight="1" x14ac:dyDescent="0.2">
      <c r="A152" s="2" t="s">
        <v>730</v>
      </c>
      <c r="B152" s="8" t="s">
        <v>702</v>
      </c>
      <c r="C152" s="21" t="s">
        <v>218</v>
      </c>
      <c r="D152" s="11" t="s">
        <v>141</v>
      </c>
      <c r="E152" s="22" t="s">
        <v>731</v>
      </c>
      <c r="F152" s="15" t="s">
        <v>732</v>
      </c>
      <c r="G152" s="3" t="s">
        <v>733</v>
      </c>
      <c r="H152" s="4" t="s">
        <v>734</v>
      </c>
      <c r="I152" s="23">
        <v>79730000</v>
      </c>
      <c r="J152" s="6"/>
      <c r="K152" s="6"/>
      <c r="L152" s="5">
        <v>79730000</v>
      </c>
      <c r="M152" s="7"/>
      <c r="N152" s="7"/>
      <c r="O152" s="7"/>
      <c r="P152" s="7"/>
      <c r="Q152" s="5">
        <f t="shared" ref="Q152:Q157" si="101">SUM(L152:P152)</f>
        <v>79730000</v>
      </c>
      <c r="R152" s="13">
        <v>44053</v>
      </c>
      <c r="S152" s="13">
        <v>44196</v>
      </c>
      <c r="T152" s="10" t="s">
        <v>735</v>
      </c>
      <c r="U152" s="9" t="s">
        <v>26</v>
      </c>
    </row>
    <row r="153" spans="1:21" ht="138" customHeight="1" x14ac:dyDescent="0.2">
      <c r="A153" s="2" t="s">
        <v>770</v>
      </c>
      <c r="B153" s="8" t="s">
        <v>529</v>
      </c>
      <c r="C153" s="21" t="s">
        <v>566</v>
      </c>
      <c r="D153" s="11" t="s">
        <v>51</v>
      </c>
      <c r="E153" s="22" t="s">
        <v>789</v>
      </c>
      <c r="F153" s="15" t="s">
        <v>790</v>
      </c>
      <c r="G153" s="3" t="s">
        <v>771</v>
      </c>
      <c r="H153" s="4" t="s">
        <v>772</v>
      </c>
      <c r="I153" s="23">
        <v>25000000</v>
      </c>
      <c r="J153" s="6"/>
      <c r="K153" s="6"/>
      <c r="L153" s="5">
        <v>25000000</v>
      </c>
      <c r="M153" s="7"/>
      <c r="N153" s="7"/>
      <c r="O153" s="7"/>
      <c r="P153" s="7"/>
      <c r="Q153" s="5">
        <f t="shared" si="101"/>
        <v>25000000</v>
      </c>
      <c r="R153" s="13">
        <v>44062</v>
      </c>
      <c r="S153" s="13">
        <v>44196</v>
      </c>
      <c r="T153" s="10" t="s">
        <v>773</v>
      </c>
      <c r="U153" s="9" t="s">
        <v>96</v>
      </c>
    </row>
    <row r="154" spans="1:21" ht="138" customHeight="1" x14ac:dyDescent="0.2">
      <c r="A154" s="2" t="s">
        <v>752</v>
      </c>
      <c r="B154" s="8" t="s">
        <v>529</v>
      </c>
      <c r="C154" s="21" t="s">
        <v>485</v>
      </c>
      <c r="D154" s="11" t="s">
        <v>191</v>
      </c>
      <c r="E154" s="22" t="s">
        <v>791</v>
      </c>
      <c r="F154" s="15" t="s">
        <v>792</v>
      </c>
      <c r="G154" s="3" t="s">
        <v>753</v>
      </c>
      <c r="H154" s="4" t="s">
        <v>754</v>
      </c>
      <c r="I154" s="23">
        <v>3064250</v>
      </c>
      <c r="J154" s="6"/>
      <c r="K154" s="6"/>
      <c r="L154" s="5">
        <v>3064250</v>
      </c>
      <c r="M154" s="7"/>
      <c r="N154" s="7"/>
      <c r="O154" s="7"/>
      <c r="P154" s="7"/>
      <c r="Q154" s="5">
        <f t="shared" ref="Q154:Q155" si="102">SUM(L154:P154)</f>
        <v>3064250</v>
      </c>
      <c r="R154" s="13">
        <v>44061</v>
      </c>
      <c r="S154" s="13">
        <v>44196</v>
      </c>
      <c r="T154" s="10" t="s">
        <v>755</v>
      </c>
      <c r="U154" s="9" t="s">
        <v>26</v>
      </c>
    </row>
    <row r="155" spans="1:21" ht="138" customHeight="1" x14ac:dyDescent="0.2">
      <c r="A155" s="2" t="s">
        <v>765</v>
      </c>
      <c r="B155" s="8" t="s">
        <v>618</v>
      </c>
      <c r="C155" s="21" t="s">
        <v>209</v>
      </c>
      <c r="D155" s="11" t="s">
        <v>51</v>
      </c>
      <c r="E155" s="22" t="s">
        <v>785</v>
      </c>
      <c r="F155" s="15" t="s">
        <v>786</v>
      </c>
      <c r="G155" s="3" t="s">
        <v>766</v>
      </c>
      <c r="H155" s="4" t="s">
        <v>761</v>
      </c>
      <c r="I155" s="23">
        <v>43401200</v>
      </c>
      <c r="J155" s="6"/>
      <c r="K155" s="6"/>
      <c r="L155" s="5">
        <v>43401200</v>
      </c>
      <c r="M155" s="7"/>
      <c r="N155" s="7"/>
      <c r="O155" s="7"/>
      <c r="P155" s="7"/>
      <c r="Q155" s="5">
        <f t="shared" si="102"/>
        <v>43401200</v>
      </c>
      <c r="R155" s="13">
        <v>44062</v>
      </c>
      <c r="S155" s="13">
        <v>44196</v>
      </c>
      <c r="T155" s="10" t="s">
        <v>129</v>
      </c>
      <c r="U155" s="9" t="s">
        <v>96</v>
      </c>
    </row>
    <row r="156" spans="1:21" ht="138" customHeight="1" x14ac:dyDescent="0.2">
      <c r="A156" s="2" t="s">
        <v>746</v>
      </c>
      <c r="B156" s="8" t="s">
        <v>529</v>
      </c>
      <c r="C156" s="21" t="s">
        <v>543</v>
      </c>
      <c r="D156" s="11" t="s">
        <v>122</v>
      </c>
      <c r="E156" s="22" t="s">
        <v>793</v>
      </c>
      <c r="F156" s="15" t="s">
        <v>795</v>
      </c>
      <c r="G156" s="3" t="s">
        <v>747</v>
      </c>
      <c r="H156" s="4" t="s">
        <v>748</v>
      </c>
      <c r="I156" s="23">
        <v>3088764</v>
      </c>
      <c r="J156" s="6"/>
      <c r="K156" s="6"/>
      <c r="L156" s="5">
        <v>3088764</v>
      </c>
      <c r="M156" s="7"/>
      <c r="N156" s="7"/>
      <c r="O156" s="7"/>
      <c r="P156" s="7"/>
      <c r="Q156" s="5">
        <f t="shared" si="101"/>
        <v>3088764</v>
      </c>
      <c r="R156" s="13">
        <v>44057</v>
      </c>
      <c r="S156" s="13">
        <v>44104</v>
      </c>
      <c r="T156" s="10" t="s">
        <v>516</v>
      </c>
      <c r="U156" s="9" t="s">
        <v>96</v>
      </c>
    </row>
    <row r="157" spans="1:21" ht="138" customHeight="1" x14ac:dyDescent="0.2">
      <c r="A157" s="2" t="s">
        <v>777</v>
      </c>
      <c r="B157" s="8" t="s">
        <v>529</v>
      </c>
      <c r="C157" s="21" t="s">
        <v>515</v>
      </c>
      <c r="D157" s="11" t="s">
        <v>191</v>
      </c>
      <c r="E157" s="22" t="s">
        <v>794</v>
      </c>
      <c r="F157" s="15" t="s">
        <v>796</v>
      </c>
      <c r="G157" s="3" t="s">
        <v>778</v>
      </c>
      <c r="H157" s="4" t="s">
        <v>779</v>
      </c>
      <c r="I157" s="23">
        <v>20954710</v>
      </c>
      <c r="J157" s="6"/>
      <c r="K157" s="6"/>
      <c r="L157" s="5">
        <v>20954710</v>
      </c>
      <c r="M157" s="7"/>
      <c r="N157" s="7"/>
      <c r="O157" s="7"/>
      <c r="P157" s="7"/>
      <c r="Q157" s="5">
        <f t="shared" si="101"/>
        <v>20954710</v>
      </c>
      <c r="R157" s="13">
        <v>44054</v>
      </c>
      <c r="S157" s="13">
        <v>44135</v>
      </c>
      <c r="T157" s="10" t="s">
        <v>780</v>
      </c>
      <c r="U157" s="9" t="s">
        <v>96</v>
      </c>
    </row>
    <row r="158" spans="1:21" ht="138" customHeight="1" x14ac:dyDescent="0.2">
      <c r="A158" s="2" t="s">
        <v>749</v>
      </c>
      <c r="B158" s="8" t="s">
        <v>618</v>
      </c>
      <c r="C158" s="21" t="s">
        <v>159</v>
      </c>
      <c r="D158" s="11" t="s">
        <v>534</v>
      </c>
      <c r="E158" s="22" t="s">
        <v>799</v>
      </c>
      <c r="F158" s="15" t="s">
        <v>800</v>
      </c>
      <c r="G158" s="3" t="s">
        <v>750</v>
      </c>
      <c r="H158" s="4" t="s">
        <v>751</v>
      </c>
      <c r="I158" s="23">
        <v>75000000</v>
      </c>
      <c r="J158" s="6"/>
      <c r="K158" s="6"/>
      <c r="L158" s="5">
        <v>75000000</v>
      </c>
      <c r="M158" s="7"/>
      <c r="N158" s="7"/>
      <c r="O158" s="7"/>
      <c r="P158" s="7"/>
      <c r="Q158" s="5">
        <f t="shared" ref="Q158" si="103">SUM(L158:P158)</f>
        <v>75000000</v>
      </c>
      <c r="R158" s="13">
        <v>44056</v>
      </c>
      <c r="S158" s="13">
        <v>44196</v>
      </c>
      <c r="T158" s="10" t="s">
        <v>25</v>
      </c>
      <c r="U158" s="9" t="s">
        <v>26</v>
      </c>
    </row>
    <row r="159" spans="1:21" ht="138" customHeight="1" x14ac:dyDescent="0.2">
      <c r="A159" s="2" t="s">
        <v>774</v>
      </c>
      <c r="B159" s="8" t="s">
        <v>529</v>
      </c>
      <c r="C159" s="21" t="s">
        <v>617</v>
      </c>
      <c r="D159" s="11" t="s">
        <v>51</v>
      </c>
      <c r="E159" s="22" t="s">
        <v>797</v>
      </c>
      <c r="F159" s="15" t="s">
        <v>798</v>
      </c>
      <c r="G159" s="3" t="s">
        <v>775</v>
      </c>
      <c r="H159" s="4" t="s">
        <v>776</v>
      </c>
      <c r="I159" s="23">
        <v>50000000</v>
      </c>
      <c r="J159" s="6"/>
      <c r="K159" s="6"/>
      <c r="L159" s="5">
        <v>50000000</v>
      </c>
      <c r="M159" s="7"/>
      <c r="N159" s="7"/>
      <c r="O159" s="7"/>
      <c r="P159" s="7"/>
      <c r="Q159" s="5">
        <f t="shared" ref="Q159:Q160" si="104">SUM(L159:P159)</f>
        <v>50000000</v>
      </c>
      <c r="R159" s="13">
        <v>44064</v>
      </c>
      <c r="S159" s="13">
        <v>44196</v>
      </c>
      <c r="T159" s="10" t="s">
        <v>229</v>
      </c>
      <c r="U159" s="9" t="s">
        <v>96</v>
      </c>
    </row>
    <row r="160" spans="1:21" ht="138" customHeight="1" x14ac:dyDescent="0.2">
      <c r="A160" s="2" t="s">
        <v>819</v>
      </c>
      <c r="B160" s="8" t="s">
        <v>529</v>
      </c>
      <c r="C160" s="21" t="s">
        <v>586</v>
      </c>
      <c r="D160" s="11" t="s">
        <v>51</v>
      </c>
      <c r="E160" s="22" t="s">
        <v>821</v>
      </c>
      <c r="F160" s="15" t="s">
        <v>822</v>
      </c>
      <c r="G160" s="3" t="s">
        <v>281</v>
      </c>
      <c r="H160" s="4" t="s">
        <v>820</v>
      </c>
      <c r="I160" s="23">
        <v>53500000</v>
      </c>
      <c r="J160" s="6"/>
      <c r="K160" s="6"/>
      <c r="L160" s="5">
        <v>53500000</v>
      </c>
      <c r="M160" s="7"/>
      <c r="N160" s="7"/>
      <c r="O160" s="7"/>
      <c r="P160" s="7"/>
      <c r="Q160" s="5">
        <f t="shared" si="104"/>
        <v>53500000</v>
      </c>
      <c r="R160" s="13">
        <v>44071</v>
      </c>
      <c r="S160" s="13">
        <v>44196</v>
      </c>
      <c r="T160" s="10" t="s">
        <v>25</v>
      </c>
      <c r="U160" s="9" t="s">
        <v>26</v>
      </c>
    </row>
    <row r="161" spans="1:21" ht="138" customHeight="1" x14ac:dyDescent="0.2">
      <c r="A161" s="2" t="s">
        <v>804</v>
      </c>
      <c r="B161" s="8" t="s">
        <v>702</v>
      </c>
      <c r="C161" s="21" t="s">
        <v>159</v>
      </c>
      <c r="D161" s="11" t="s">
        <v>122</v>
      </c>
      <c r="E161" s="22" t="s">
        <v>823</v>
      </c>
      <c r="F161" s="15" t="s">
        <v>824</v>
      </c>
      <c r="G161" s="3" t="s">
        <v>805</v>
      </c>
      <c r="H161" s="4" t="s">
        <v>806</v>
      </c>
      <c r="I161" s="23">
        <v>24728000</v>
      </c>
      <c r="J161" s="6"/>
      <c r="K161" s="6"/>
      <c r="L161" s="5">
        <v>24728000</v>
      </c>
      <c r="M161" s="7"/>
      <c r="N161" s="7"/>
      <c r="O161" s="7"/>
      <c r="P161" s="7"/>
      <c r="Q161" s="5">
        <f t="shared" ref="Q161:Q166" si="105">SUM(L161:P161)</f>
        <v>24728000</v>
      </c>
      <c r="R161" s="13">
        <v>44070</v>
      </c>
      <c r="S161" s="13">
        <v>44196</v>
      </c>
      <c r="T161" s="10" t="s">
        <v>807</v>
      </c>
      <c r="U161" s="9" t="s">
        <v>26</v>
      </c>
    </row>
    <row r="162" spans="1:21" ht="138" customHeight="1" x14ac:dyDescent="0.2">
      <c r="A162" s="2" t="s">
        <v>858</v>
      </c>
      <c r="B162" s="8" t="s">
        <v>618</v>
      </c>
      <c r="C162" s="21" t="s">
        <v>217</v>
      </c>
      <c r="D162" s="11" t="s">
        <v>22</v>
      </c>
      <c r="E162" s="22" t="s">
        <v>906</v>
      </c>
      <c r="F162" s="15" t="s">
        <v>907</v>
      </c>
      <c r="G162" s="3" t="s">
        <v>841</v>
      </c>
      <c r="H162" s="4" t="s">
        <v>859</v>
      </c>
      <c r="I162" s="23">
        <v>115000000</v>
      </c>
      <c r="J162" s="6"/>
      <c r="K162" s="6"/>
      <c r="L162" s="5">
        <v>115000000</v>
      </c>
      <c r="M162" s="7"/>
      <c r="N162" s="7"/>
      <c r="O162" s="7"/>
      <c r="P162" s="7"/>
      <c r="Q162" s="5">
        <f t="shared" ref="Q162" si="106">SUM(L162:P162)</f>
        <v>115000000</v>
      </c>
      <c r="R162" s="13">
        <v>44078</v>
      </c>
      <c r="S162" s="13">
        <v>44196</v>
      </c>
      <c r="T162" s="10" t="s">
        <v>860</v>
      </c>
      <c r="U162" s="9" t="s">
        <v>56</v>
      </c>
    </row>
    <row r="163" spans="1:21" ht="138" customHeight="1" x14ac:dyDescent="0.2">
      <c r="A163" s="2" t="s">
        <v>861</v>
      </c>
      <c r="B163" s="8" t="s">
        <v>529</v>
      </c>
      <c r="C163" s="21" t="s">
        <v>606</v>
      </c>
      <c r="D163" s="11" t="s">
        <v>141</v>
      </c>
      <c r="E163" s="22" t="s">
        <v>888</v>
      </c>
      <c r="F163" s="15" t="s">
        <v>889</v>
      </c>
      <c r="G163" s="3" t="s">
        <v>862</v>
      </c>
      <c r="H163" s="4" t="s">
        <v>863</v>
      </c>
      <c r="I163" s="23">
        <v>50000000</v>
      </c>
      <c r="J163" s="6"/>
      <c r="K163" s="6"/>
      <c r="L163" s="5">
        <v>50000000</v>
      </c>
      <c r="M163" s="7"/>
      <c r="N163" s="7"/>
      <c r="O163" s="7"/>
      <c r="P163" s="7"/>
      <c r="Q163" s="5">
        <f t="shared" ref="Q163" si="107">SUM(L163:P163)</f>
        <v>50000000</v>
      </c>
      <c r="R163" s="13">
        <v>44064</v>
      </c>
      <c r="S163" s="13">
        <v>44196</v>
      </c>
      <c r="T163" s="12" t="s">
        <v>156</v>
      </c>
      <c r="U163" s="9" t="s">
        <v>26</v>
      </c>
    </row>
    <row r="164" spans="1:21" ht="138" customHeight="1" x14ac:dyDescent="0.2">
      <c r="A164" s="2" t="s">
        <v>816</v>
      </c>
      <c r="B164" s="8" t="s">
        <v>170</v>
      </c>
      <c r="C164" s="21" t="s">
        <v>174</v>
      </c>
      <c r="D164" s="11" t="s">
        <v>51</v>
      </c>
      <c r="E164" s="22" t="s">
        <v>831</v>
      </c>
      <c r="F164" s="15" t="s">
        <v>832</v>
      </c>
      <c r="G164" s="3" t="s">
        <v>817</v>
      </c>
      <c r="H164" s="4" t="s">
        <v>818</v>
      </c>
      <c r="I164" s="23">
        <v>178000000</v>
      </c>
      <c r="J164" s="6"/>
      <c r="K164" s="6"/>
      <c r="L164" s="5">
        <v>178000000</v>
      </c>
      <c r="M164" s="7"/>
      <c r="N164" s="7"/>
      <c r="O164" s="7"/>
      <c r="P164" s="7"/>
      <c r="Q164" s="5">
        <f t="shared" ref="Q164" si="108">SUM(L164:P164)</f>
        <v>178000000</v>
      </c>
      <c r="R164" s="13">
        <v>44069</v>
      </c>
      <c r="S164" s="13">
        <v>44196</v>
      </c>
      <c r="T164" s="10" t="s">
        <v>168</v>
      </c>
      <c r="U164" s="9" t="s">
        <v>96</v>
      </c>
    </row>
    <row r="165" spans="1:21" ht="138" customHeight="1" x14ac:dyDescent="0.2">
      <c r="A165" s="2" t="s">
        <v>833</v>
      </c>
      <c r="B165" s="8" t="s">
        <v>170</v>
      </c>
      <c r="C165" s="21" t="s">
        <v>174</v>
      </c>
      <c r="D165" s="11" t="s">
        <v>51</v>
      </c>
      <c r="E165" s="22" t="s">
        <v>831</v>
      </c>
      <c r="F165" s="15" t="s">
        <v>832</v>
      </c>
      <c r="G165" s="3" t="s">
        <v>834</v>
      </c>
      <c r="H165" s="4" t="s">
        <v>818</v>
      </c>
      <c r="I165" s="23">
        <v>12000000</v>
      </c>
      <c r="J165" s="6"/>
      <c r="K165" s="6"/>
      <c r="L165" s="5">
        <v>12000000</v>
      </c>
      <c r="M165" s="7"/>
      <c r="N165" s="7"/>
      <c r="O165" s="7"/>
      <c r="P165" s="7"/>
      <c r="Q165" s="5">
        <f t="shared" ref="Q165" si="109">SUM(L165:P165)</f>
        <v>12000000</v>
      </c>
      <c r="R165" s="13">
        <v>44075</v>
      </c>
      <c r="S165" s="13">
        <v>44196</v>
      </c>
      <c r="T165" s="10" t="s">
        <v>168</v>
      </c>
      <c r="U165" s="9" t="s">
        <v>96</v>
      </c>
    </row>
    <row r="166" spans="1:21" ht="138" customHeight="1" x14ac:dyDescent="0.2">
      <c r="A166" s="2" t="s">
        <v>813</v>
      </c>
      <c r="B166" s="8" t="s">
        <v>529</v>
      </c>
      <c r="C166" s="21" t="s">
        <v>611</v>
      </c>
      <c r="D166" s="11" t="s">
        <v>122</v>
      </c>
      <c r="E166" s="22" t="s">
        <v>829</v>
      </c>
      <c r="F166" s="15" t="s">
        <v>830</v>
      </c>
      <c r="G166" s="3" t="s">
        <v>814</v>
      </c>
      <c r="H166" s="4" t="s">
        <v>815</v>
      </c>
      <c r="I166" s="23">
        <v>14480000</v>
      </c>
      <c r="J166" s="6"/>
      <c r="K166" s="6"/>
      <c r="L166" s="5">
        <v>14480000</v>
      </c>
      <c r="M166" s="7"/>
      <c r="N166" s="7"/>
      <c r="O166" s="7"/>
      <c r="P166" s="7"/>
      <c r="Q166" s="5">
        <f t="shared" si="105"/>
        <v>14480000</v>
      </c>
      <c r="R166" s="13">
        <v>44070</v>
      </c>
      <c r="S166" s="13">
        <v>44196</v>
      </c>
      <c r="T166" s="10" t="s">
        <v>156</v>
      </c>
      <c r="U166" s="9" t="s">
        <v>26</v>
      </c>
    </row>
    <row r="167" spans="1:21" ht="138" customHeight="1" x14ac:dyDescent="0.2">
      <c r="A167" s="2" t="s">
        <v>856</v>
      </c>
      <c r="B167" s="8" t="s">
        <v>170</v>
      </c>
      <c r="C167" s="21" t="s">
        <v>218</v>
      </c>
      <c r="D167" s="11" t="s">
        <v>141</v>
      </c>
      <c r="E167" s="22" t="s">
        <v>933</v>
      </c>
      <c r="F167" s="15" t="s">
        <v>939</v>
      </c>
      <c r="G167" s="3" t="s">
        <v>857</v>
      </c>
      <c r="H167" s="4" t="s">
        <v>815</v>
      </c>
      <c r="I167" s="23">
        <v>570000000</v>
      </c>
      <c r="J167" s="6"/>
      <c r="K167" s="6"/>
      <c r="L167" s="5">
        <v>570000000</v>
      </c>
      <c r="M167" s="7"/>
      <c r="N167" s="7"/>
      <c r="O167" s="7"/>
      <c r="P167" s="7"/>
      <c r="Q167" s="5">
        <f t="shared" ref="Q167" si="110">SUM(L167:P167)</f>
        <v>570000000</v>
      </c>
      <c r="R167" s="13">
        <v>44070</v>
      </c>
      <c r="S167" s="13">
        <v>44196</v>
      </c>
      <c r="T167" s="10" t="s">
        <v>156</v>
      </c>
      <c r="U167" s="9" t="s">
        <v>26</v>
      </c>
    </row>
    <row r="168" spans="1:21" ht="138" customHeight="1" x14ac:dyDescent="0.2">
      <c r="A168" s="2" t="s">
        <v>803</v>
      </c>
      <c r="B168" s="8" t="s">
        <v>702</v>
      </c>
      <c r="C168" s="21" t="s">
        <v>217</v>
      </c>
      <c r="D168" s="11" t="s">
        <v>22</v>
      </c>
      <c r="E168" s="22" t="s">
        <v>827</v>
      </c>
      <c r="F168" s="15" t="s">
        <v>828</v>
      </c>
      <c r="G168" s="3" t="s">
        <v>808</v>
      </c>
      <c r="H168" s="4" t="s">
        <v>809</v>
      </c>
      <c r="I168" s="23">
        <v>70000000</v>
      </c>
      <c r="J168" s="6"/>
      <c r="K168" s="6"/>
      <c r="L168" s="5">
        <v>70000000</v>
      </c>
      <c r="M168" s="7"/>
      <c r="N168" s="7"/>
      <c r="O168" s="7"/>
      <c r="P168" s="7"/>
      <c r="Q168" s="5">
        <f t="shared" ref="Q168" si="111">SUM(L168:P168)</f>
        <v>70000000</v>
      </c>
      <c r="R168" s="13">
        <v>44069</v>
      </c>
      <c r="S168" s="13">
        <v>44165</v>
      </c>
      <c r="T168" s="10" t="s">
        <v>520</v>
      </c>
      <c r="U168" s="9" t="s">
        <v>96</v>
      </c>
    </row>
    <row r="169" spans="1:21" ht="138" customHeight="1" x14ac:dyDescent="0.2">
      <c r="A169" s="2" t="s">
        <v>810</v>
      </c>
      <c r="B169" s="8" t="s">
        <v>702</v>
      </c>
      <c r="C169" s="21" t="s">
        <v>346</v>
      </c>
      <c r="D169" s="11" t="s">
        <v>22</v>
      </c>
      <c r="E169" s="22" t="s">
        <v>826</v>
      </c>
      <c r="F169" s="15" t="s">
        <v>825</v>
      </c>
      <c r="G169" s="3" t="s">
        <v>811</v>
      </c>
      <c r="H169" s="4" t="s">
        <v>812</v>
      </c>
      <c r="I169" s="23">
        <v>70000000</v>
      </c>
      <c r="J169" s="6"/>
      <c r="K169" s="6"/>
      <c r="L169" s="5">
        <v>70000000</v>
      </c>
      <c r="M169" s="7"/>
      <c r="N169" s="7"/>
      <c r="O169" s="7"/>
      <c r="P169" s="7"/>
      <c r="Q169" s="5">
        <f t="shared" ref="Q169" si="112">SUM(L169:P169)</f>
        <v>70000000</v>
      </c>
      <c r="R169" s="13">
        <v>44070</v>
      </c>
      <c r="S169" s="13">
        <v>44165</v>
      </c>
      <c r="T169" s="10" t="s">
        <v>168</v>
      </c>
      <c r="U169" s="9" t="s">
        <v>96</v>
      </c>
    </row>
    <row r="170" spans="1:21" ht="138" customHeight="1" x14ac:dyDescent="0.2">
      <c r="A170" s="2" t="s">
        <v>840</v>
      </c>
      <c r="B170" s="8" t="s">
        <v>618</v>
      </c>
      <c r="C170" s="21" t="s">
        <v>213</v>
      </c>
      <c r="D170" s="11" t="s">
        <v>534</v>
      </c>
      <c r="E170" s="22" t="s">
        <v>903</v>
      </c>
      <c r="F170" s="15" t="s">
        <v>902</v>
      </c>
      <c r="G170" s="3" t="s">
        <v>841</v>
      </c>
      <c r="H170" s="4" t="s">
        <v>842</v>
      </c>
      <c r="I170" s="23">
        <v>400000000</v>
      </c>
      <c r="J170" s="6"/>
      <c r="K170" s="6"/>
      <c r="L170" s="5">
        <v>400000000</v>
      </c>
      <c r="M170" s="7"/>
      <c r="N170" s="7"/>
      <c r="O170" s="7"/>
      <c r="P170" s="7"/>
      <c r="Q170" s="5">
        <f t="shared" ref="Q170" si="113">SUM(L170:P170)</f>
        <v>400000000</v>
      </c>
      <c r="R170" s="13">
        <v>44075</v>
      </c>
      <c r="S170" s="13">
        <v>44180</v>
      </c>
      <c r="T170" s="10" t="s">
        <v>843</v>
      </c>
      <c r="U170" s="9" t="s">
        <v>56</v>
      </c>
    </row>
    <row r="171" spans="1:21" ht="138" customHeight="1" x14ac:dyDescent="0.2">
      <c r="A171" s="2" t="s">
        <v>835</v>
      </c>
      <c r="B171" s="8" t="s">
        <v>529</v>
      </c>
      <c r="C171" s="21" t="s">
        <v>632</v>
      </c>
      <c r="D171" s="11" t="s">
        <v>51</v>
      </c>
      <c r="E171" s="22" t="s">
        <v>890</v>
      </c>
      <c r="F171" s="15" t="s">
        <v>891</v>
      </c>
      <c r="G171" s="3" t="s">
        <v>178</v>
      </c>
      <c r="H171" s="4" t="s">
        <v>836</v>
      </c>
      <c r="I171" s="23">
        <v>12000000</v>
      </c>
      <c r="J171" s="6"/>
      <c r="K171" s="6"/>
      <c r="L171" s="5">
        <v>12000000</v>
      </c>
      <c r="M171" s="7"/>
      <c r="N171" s="7"/>
      <c r="O171" s="7"/>
      <c r="P171" s="7"/>
      <c r="Q171" s="5">
        <f t="shared" ref="Q171" si="114">SUM(L171:P171)</f>
        <v>12000000</v>
      </c>
      <c r="R171" s="13">
        <v>44076</v>
      </c>
      <c r="S171" s="13">
        <v>44196</v>
      </c>
      <c r="T171" s="10" t="s">
        <v>641</v>
      </c>
      <c r="U171" s="9" t="s">
        <v>56</v>
      </c>
    </row>
    <row r="172" spans="1:21" ht="138" customHeight="1" x14ac:dyDescent="0.2">
      <c r="A172" s="2" t="s">
        <v>844</v>
      </c>
      <c r="B172" s="8" t="s">
        <v>529</v>
      </c>
      <c r="C172" s="21" t="s">
        <v>632</v>
      </c>
      <c r="D172" s="11" t="s">
        <v>51</v>
      </c>
      <c r="E172" s="22" t="s">
        <v>890</v>
      </c>
      <c r="F172" s="15" t="s">
        <v>891</v>
      </c>
      <c r="G172" s="3" t="s">
        <v>845</v>
      </c>
      <c r="H172" s="4" t="s">
        <v>836</v>
      </c>
      <c r="I172" s="23">
        <v>10000000</v>
      </c>
      <c r="J172" s="6"/>
      <c r="K172" s="6"/>
      <c r="L172" s="5">
        <v>10000000</v>
      </c>
      <c r="M172" s="7"/>
      <c r="N172" s="7"/>
      <c r="O172" s="7"/>
      <c r="P172" s="7"/>
      <c r="Q172" s="5">
        <f t="shared" ref="Q172" si="115">SUM(L172:P172)</f>
        <v>10000000</v>
      </c>
      <c r="R172" s="13">
        <v>44078</v>
      </c>
      <c r="S172" s="13">
        <v>44196</v>
      </c>
      <c r="T172" s="10" t="s">
        <v>846</v>
      </c>
      <c r="U172" s="9" t="s">
        <v>56</v>
      </c>
    </row>
    <row r="173" spans="1:21" ht="138" customHeight="1" x14ac:dyDescent="0.2">
      <c r="A173" s="2" t="s">
        <v>837</v>
      </c>
      <c r="B173" s="8" t="s">
        <v>529</v>
      </c>
      <c r="C173" s="21" t="s">
        <v>632</v>
      </c>
      <c r="D173" s="11" t="s">
        <v>51</v>
      </c>
      <c r="E173" s="22" t="s">
        <v>890</v>
      </c>
      <c r="F173" s="15" t="s">
        <v>891</v>
      </c>
      <c r="G173" s="3" t="s">
        <v>838</v>
      </c>
      <c r="H173" s="4" t="s">
        <v>836</v>
      </c>
      <c r="I173" s="23">
        <v>8000000</v>
      </c>
      <c r="J173" s="6"/>
      <c r="K173" s="6"/>
      <c r="L173" s="5">
        <v>8000000</v>
      </c>
      <c r="M173" s="7"/>
      <c r="N173" s="7"/>
      <c r="O173" s="7"/>
      <c r="P173" s="7"/>
      <c r="Q173" s="5">
        <f t="shared" ref="Q173" si="116">SUM(L173:P173)</f>
        <v>8000000</v>
      </c>
      <c r="R173" s="13">
        <v>44076</v>
      </c>
      <c r="S173" s="13">
        <v>44196</v>
      </c>
      <c r="T173" s="10" t="s">
        <v>641</v>
      </c>
      <c r="U173" s="9" t="s">
        <v>56</v>
      </c>
    </row>
    <row r="174" spans="1:21" ht="138" customHeight="1" x14ac:dyDescent="0.2">
      <c r="A174" s="2" t="s">
        <v>853</v>
      </c>
      <c r="B174" s="8" t="s">
        <v>529</v>
      </c>
      <c r="C174" s="21" t="s">
        <v>632</v>
      </c>
      <c r="D174" s="11" t="s">
        <v>51</v>
      </c>
      <c r="E174" s="22" t="s">
        <v>890</v>
      </c>
      <c r="F174" s="15" t="s">
        <v>891</v>
      </c>
      <c r="G174" s="3" t="s">
        <v>854</v>
      </c>
      <c r="H174" s="4" t="s">
        <v>836</v>
      </c>
      <c r="I174" s="23">
        <v>5000000</v>
      </c>
      <c r="J174" s="6"/>
      <c r="K174" s="6"/>
      <c r="L174" s="5">
        <v>5000000</v>
      </c>
      <c r="M174" s="7"/>
      <c r="N174" s="7"/>
      <c r="O174" s="7"/>
      <c r="P174" s="7"/>
      <c r="Q174" s="5">
        <f t="shared" ref="Q174:Q175" si="117">SUM(L174:P174)</f>
        <v>5000000</v>
      </c>
      <c r="R174" s="13">
        <v>44021</v>
      </c>
      <c r="S174" s="13">
        <v>44196</v>
      </c>
      <c r="T174" s="10" t="s">
        <v>855</v>
      </c>
      <c r="U174" s="9" t="s">
        <v>56</v>
      </c>
    </row>
    <row r="175" spans="1:21" ht="138" customHeight="1" x14ac:dyDescent="0.2">
      <c r="A175" s="2" t="s">
        <v>914</v>
      </c>
      <c r="B175" s="8" t="s">
        <v>702</v>
      </c>
      <c r="C175" s="21" t="s">
        <v>230</v>
      </c>
      <c r="D175" s="11" t="s">
        <v>141</v>
      </c>
      <c r="E175" s="22" t="s">
        <v>932</v>
      </c>
      <c r="F175" s="15" t="s">
        <v>938</v>
      </c>
      <c r="G175" s="3" t="s">
        <v>915</v>
      </c>
      <c r="H175" s="4" t="s">
        <v>916</v>
      </c>
      <c r="I175" s="23">
        <v>5000000</v>
      </c>
      <c r="J175" s="6"/>
      <c r="K175" s="6"/>
      <c r="L175" s="5">
        <v>5000000</v>
      </c>
      <c r="M175" s="7"/>
      <c r="N175" s="7"/>
      <c r="O175" s="7"/>
      <c r="P175" s="7"/>
      <c r="Q175" s="5">
        <f t="shared" si="117"/>
        <v>5000000</v>
      </c>
      <c r="R175" s="13">
        <v>44097</v>
      </c>
      <c r="S175" s="13">
        <v>44196</v>
      </c>
      <c r="T175" s="10" t="s">
        <v>673</v>
      </c>
      <c r="U175" s="9" t="s">
        <v>26</v>
      </c>
    </row>
    <row r="176" spans="1:21" ht="138" customHeight="1" x14ac:dyDescent="0.2">
      <c r="A176" s="2" t="s">
        <v>847</v>
      </c>
      <c r="B176" s="8" t="s">
        <v>529</v>
      </c>
      <c r="C176" s="21" t="s">
        <v>582</v>
      </c>
      <c r="D176" s="11" t="s">
        <v>141</v>
      </c>
      <c r="E176" s="22" t="s">
        <v>892</v>
      </c>
      <c r="F176" s="15" t="s">
        <v>894</v>
      </c>
      <c r="G176" s="3" t="s">
        <v>848</v>
      </c>
      <c r="H176" s="4" t="s">
        <v>849</v>
      </c>
      <c r="I176" s="23">
        <v>23100000</v>
      </c>
      <c r="J176" s="6"/>
      <c r="K176" s="6"/>
      <c r="L176" s="5">
        <v>23100000</v>
      </c>
      <c r="M176" s="7"/>
      <c r="N176" s="7"/>
      <c r="O176" s="7"/>
      <c r="P176" s="7"/>
      <c r="Q176" s="5">
        <f t="shared" ref="Q176:Q177" si="118">SUM(L176:P176)</f>
        <v>23100000</v>
      </c>
      <c r="R176" s="13">
        <v>44081</v>
      </c>
      <c r="S176" s="13">
        <v>44196</v>
      </c>
      <c r="T176" s="10" t="s">
        <v>61</v>
      </c>
      <c r="U176" s="9" t="s">
        <v>56</v>
      </c>
    </row>
    <row r="177" spans="1:21" ht="138" customHeight="1" x14ac:dyDescent="0.2">
      <c r="A177" s="2" t="s">
        <v>873</v>
      </c>
      <c r="B177" s="8" t="s">
        <v>529</v>
      </c>
      <c r="C177" s="21" t="s">
        <v>685</v>
      </c>
      <c r="D177" s="11" t="s">
        <v>141</v>
      </c>
      <c r="E177" s="22" t="s">
        <v>893</v>
      </c>
      <c r="F177" s="15" t="s">
        <v>895</v>
      </c>
      <c r="G177" s="3" t="s">
        <v>874</v>
      </c>
      <c r="H177" s="4" t="s">
        <v>875</v>
      </c>
      <c r="I177" s="23">
        <v>13440000</v>
      </c>
      <c r="J177" s="6"/>
      <c r="K177" s="6"/>
      <c r="L177" s="5">
        <v>13440000</v>
      </c>
      <c r="M177" s="7"/>
      <c r="N177" s="7"/>
      <c r="O177" s="7"/>
      <c r="P177" s="7"/>
      <c r="Q177" s="5">
        <f t="shared" si="118"/>
        <v>13440000</v>
      </c>
      <c r="R177" s="13">
        <v>44088</v>
      </c>
      <c r="S177" s="13">
        <v>44134</v>
      </c>
      <c r="T177" s="10" t="s">
        <v>876</v>
      </c>
      <c r="U177" s="9" t="s">
        <v>26</v>
      </c>
    </row>
    <row r="178" spans="1:21" ht="138" customHeight="1" x14ac:dyDescent="0.2">
      <c r="A178" s="2" t="s">
        <v>864</v>
      </c>
      <c r="B178" s="8" t="s">
        <v>529</v>
      </c>
      <c r="C178" s="21" t="s">
        <v>839</v>
      </c>
      <c r="D178" s="11" t="s">
        <v>51</v>
      </c>
      <c r="E178" s="22" t="s">
        <v>896</v>
      </c>
      <c r="F178" s="15" t="s">
        <v>897</v>
      </c>
      <c r="G178" s="3" t="s">
        <v>865</v>
      </c>
      <c r="H178" s="4" t="s">
        <v>866</v>
      </c>
      <c r="I178" s="23">
        <v>57000000</v>
      </c>
      <c r="J178" s="6"/>
      <c r="K178" s="6"/>
      <c r="L178" s="5">
        <v>57000000</v>
      </c>
      <c r="M178" s="7"/>
      <c r="N178" s="7"/>
      <c r="O178" s="7"/>
      <c r="P178" s="7"/>
      <c r="Q178" s="5">
        <f t="shared" ref="Q178:Q184" si="119">SUM(L178:P178)</f>
        <v>57000000</v>
      </c>
      <c r="R178" s="13">
        <v>44082</v>
      </c>
      <c r="S178" s="13">
        <v>44196</v>
      </c>
      <c r="T178" s="10" t="s">
        <v>345</v>
      </c>
      <c r="U178" s="9" t="s">
        <v>26</v>
      </c>
    </row>
    <row r="179" spans="1:21" ht="103.5" customHeight="1" x14ac:dyDescent="0.2">
      <c r="A179" s="2" t="s">
        <v>917</v>
      </c>
      <c r="B179" s="8" t="s">
        <v>529</v>
      </c>
      <c r="C179" s="21" t="s">
        <v>703</v>
      </c>
      <c r="D179" s="11" t="s">
        <v>191</v>
      </c>
      <c r="E179" s="22" t="s">
        <v>931</v>
      </c>
      <c r="F179" s="15" t="s">
        <v>937</v>
      </c>
      <c r="G179" s="3" t="s">
        <v>919</v>
      </c>
      <c r="H179" s="4" t="s">
        <v>918</v>
      </c>
      <c r="I179" s="23">
        <v>14261340</v>
      </c>
      <c r="J179" s="6"/>
      <c r="K179" s="6"/>
      <c r="L179" s="5">
        <v>14261340</v>
      </c>
      <c r="M179" s="7"/>
      <c r="N179" s="7"/>
      <c r="O179" s="7"/>
      <c r="P179" s="7"/>
      <c r="Q179" s="5">
        <f t="shared" si="119"/>
        <v>14261340</v>
      </c>
      <c r="R179" s="13">
        <v>44096</v>
      </c>
      <c r="S179" s="13">
        <v>44104</v>
      </c>
      <c r="T179" s="10" t="s">
        <v>920</v>
      </c>
      <c r="U179" s="9" t="s">
        <v>96</v>
      </c>
    </row>
    <row r="180" spans="1:21" ht="103.5" customHeight="1" x14ac:dyDescent="0.2">
      <c r="A180" s="2" t="s">
        <v>871</v>
      </c>
      <c r="B180" s="8" t="s">
        <v>702</v>
      </c>
      <c r="C180" s="21" t="s">
        <v>277</v>
      </c>
      <c r="D180" s="11" t="s">
        <v>22</v>
      </c>
      <c r="E180" s="22" t="s">
        <v>898</v>
      </c>
      <c r="F180" s="15" t="s">
        <v>899</v>
      </c>
      <c r="G180" s="3" t="s">
        <v>872</v>
      </c>
      <c r="H180" s="4" t="s">
        <v>809</v>
      </c>
      <c r="I180" s="23">
        <v>70000000</v>
      </c>
      <c r="J180" s="6"/>
      <c r="K180" s="6"/>
      <c r="L180" s="5">
        <v>70000000</v>
      </c>
      <c r="M180" s="7"/>
      <c r="N180" s="7"/>
      <c r="O180" s="7"/>
      <c r="P180" s="7"/>
      <c r="Q180" s="5">
        <f t="shared" si="119"/>
        <v>70000000</v>
      </c>
      <c r="R180" s="13">
        <v>44085</v>
      </c>
      <c r="S180" s="13">
        <v>44165</v>
      </c>
      <c r="T180" s="10" t="s">
        <v>168</v>
      </c>
      <c r="U180" s="9" t="s">
        <v>96</v>
      </c>
    </row>
    <row r="181" spans="1:21" ht="103.5" customHeight="1" x14ac:dyDescent="0.2">
      <c r="A181" s="2" t="s">
        <v>908</v>
      </c>
      <c r="B181" s="8" t="s">
        <v>170</v>
      </c>
      <c r="C181" s="21" t="s">
        <v>225</v>
      </c>
      <c r="D181" s="11" t="s">
        <v>122</v>
      </c>
      <c r="E181" s="22" t="s">
        <v>930</v>
      </c>
      <c r="F181" s="15" t="s">
        <v>936</v>
      </c>
      <c r="G181" s="3" t="s">
        <v>711</v>
      </c>
      <c r="H181" s="4" t="s">
        <v>909</v>
      </c>
      <c r="I181" s="23">
        <v>189000000</v>
      </c>
      <c r="J181" s="6"/>
      <c r="K181" s="6"/>
      <c r="L181" s="5">
        <v>189000000</v>
      </c>
      <c r="M181" s="7"/>
      <c r="N181" s="7"/>
      <c r="O181" s="7"/>
      <c r="P181" s="7"/>
      <c r="Q181" s="5">
        <f t="shared" ref="Q181" si="120">SUM(L181:P181)</f>
        <v>189000000</v>
      </c>
      <c r="R181" s="13">
        <v>44088</v>
      </c>
      <c r="S181" s="13">
        <v>44196</v>
      </c>
      <c r="T181" s="10" t="s">
        <v>910</v>
      </c>
      <c r="U181" s="9" t="s">
        <v>26</v>
      </c>
    </row>
    <row r="182" spans="1:21" ht="138" customHeight="1" x14ac:dyDescent="0.2">
      <c r="A182" s="2" t="s">
        <v>880</v>
      </c>
      <c r="B182" s="8" t="s">
        <v>883</v>
      </c>
      <c r="C182" s="21" t="s">
        <v>117</v>
      </c>
      <c r="D182" s="11" t="s">
        <v>141</v>
      </c>
      <c r="E182" s="22" t="s">
        <v>904</v>
      </c>
      <c r="F182" s="15" t="s">
        <v>905</v>
      </c>
      <c r="G182" s="3" t="s">
        <v>881</v>
      </c>
      <c r="H182" s="4" t="s">
        <v>882</v>
      </c>
      <c r="I182" s="23">
        <v>89707906</v>
      </c>
      <c r="J182" s="6"/>
      <c r="K182" s="6"/>
      <c r="L182" s="5">
        <v>89707906</v>
      </c>
      <c r="M182" s="7"/>
      <c r="N182" s="7"/>
      <c r="O182" s="7"/>
      <c r="P182" s="7"/>
      <c r="Q182" s="5">
        <f t="shared" ref="Q182" si="121">SUM(L182:P182)</f>
        <v>89707906</v>
      </c>
      <c r="R182" s="13">
        <v>44083</v>
      </c>
      <c r="S182" s="13">
        <v>44196</v>
      </c>
      <c r="T182" s="10" t="s">
        <v>613</v>
      </c>
      <c r="U182" s="9" t="s">
        <v>26</v>
      </c>
    </row>
    <row r="183" spans="1:21" ht="138" customHeight="1" x14ac:dyDescent="0.2">
      <c r="A183" s="2" t="s">
        <v>877</v>
      </c>
      <c r="B183" s="8" t="s">
        <v>702</v>
      </c>
      <c r="C183" s="21" t="s">
        <v>280</v>
      </c>
      <c r="D183" s="11" t="s">
        <v>122</v>
      </c>
      <c r="E183" s="22" t="s">
        <v>900</v>
      </c>
      <c r="F183" s="15" t="s">
        <v>901</v>
      </c>
      <c r="G183" s="3" t="s">
        <v>879</v>
      </c>
      <c r="H183" s="4" t="s">
        <v>878</v>
      </c>
      <c r="I183" s="23">
        <v>118881000</v>
      </c>
      <c r="J183" s="6"/>
      <c r="K183" s="6"/>
      <c r="L183" s="5">
        <v>118881000</v>
      </c>
      <c r="M183" s="7"/>
      <c r="N183" s="7"/>
      <c r="O183" s="7"/>
      <c r="P183" s="7"/>
      <c r="Q183" s="5">
        <f t="shared" si="119"/>
        <v>118881000</v>
      </c>
      <c r="R183" s="13">
        <v>44088</v>
      </c>
      <c r="S183" s="13">
        <v>44196</v>
      </c>
      <c r="T183" s="10" t="s">
        <v>148</v>
      </c>
      <c r="U183" s="9" t="s">
        <v>26</v>
      </c>
    </row>
    <row r="184" spans="1:21" ht="138" customHeight="1" x14ac:dyDescent="0.2">
      <c r="A184" s="2" t="s">
        <v>924</v>
      </c>
      <c r="B184" s="8" t="s">
        <v>529</v>
      </c>
      <c r="C184" s="21" t="s">
        <v>331</v>
      </c>
      <c r="D184" s="11" t="s">
        <v>51</v>
      </c>
      <c r="E184" s="22" t="s">
        <v>940</v>
      </c>
      <c r="F184" s="15" t="s">
        <v>941</v>
      </c>
      <c r="G184" s="3" t="s">
        <v>814</v>
      </c>
      <c r="H184" s="4" t="s">
        <v>925</v>
      </c>
      <c r="I184" s="23">
        <v>33850000</v>
      </c>
      <c r="J184" s="6"/>
      <c r="K184" s="6"/>
      <c r="L184" s="5">
        <v>33850000</v>
      </c>
      <c r="M184" s="7"/>
      <c r="N184" s="7"/>
      <c r="O184" s="7"/>
      <c r="P184" s="7"/>
      <c r="Q184" s="5">
        <f t="shared" si="119"/>
        <v>33850000</v>
      </c>
      <c r="R184" s="13">
        <v>44096</v>
      </c>
      <c r="S184" s="13">
        <v>44196</v>
      </c>
      <c r="T184" s="10" t="s">
        <v>156</v>
      </c>
      <c r="U184" s="9" t="s">
        <v>26</v>
      </c>
    </row>
    <row r="185" spans="1:21" ht="138" customHeight="1" x14ac:dyDescent="0.2">
      <c r="A185" s="2" t="s">
        <v>911</v>
      </c>
      <c r="B185" s="8" t="s">
        <v>529</v>
      </c>
      <c r="C185" s="21" t="s">
        <v>742</v>
      </c>
      <c r="D185" s="11" t="s">
        <v>191</v>
      </c>
      <c r="E185" s="22" t="s">
        <v>929</v>
      </c>
      <c r="F185" s="15" t="s">
        <v>935</v>
      </c>
      <c r="G185" s="3" t="s">
        <v>838</v>
      </c>
      <c r="H185" s="4" t="s">
        <v>912</v>
      </c>
      <c r="I185" s="23">
        <v>18878112</v>
      </c>
      <c r="J185" s="6"/>
      <c r="K185" s="6"/>
      <c r="L185" s="5">
        <v>18878112</v>
      </c>
      <c r="M185" s="7"/>
      <c r="N185" s="7"/>
      <c r="O185" s="7"/>
      <c r="P185" s="7"/>
      <c r="Q185" s="5">
        <f t="shared" ref="Q185" si="122">SUM(L185:P185)</f>
        <v>18878112</v>
      </c>
      <c r="R185" s="13">
        <v>44098</v>
      </c>
      <c r="S185" s="13">
        <v>44135</v>
      </c>
      <c r="T185" s="10" t="s">
        <v>913</v>
      </c>
      <c r="U185" s="9" t="s">
        <v>56</v>
      </c>
    </row>
    <row r="186" spans="1:21" ht="138" customHeight="1" x14ac:dyDescent="0.2">
      <c r="A186" s="2" t="s">
        <v>921</v>
      </c>
      <c r="B186" s="8" t="s">
        <v>529</v>
      </c>
      <c r="C186" s="21" t="s">
        <v>623</v>
      </c>
      <c r="D186" s="11" t="s">
        <v>191</v>
      </c>
      <c r="E186" s="22" t="s">
        <v>928</v>
      </c>
      <c r="F186" s="15" t="s">
        <v>934</v>
      </c>
      <c r="G186" s="3" t="s">
        <v>922</v>
      </c>
      <c r="H186" s="4" t="s">
        <v>923</v>
      </c>
      <c r="I186" s="23">
        <v>5645969</v>
      </c>
      <c r="J186" s="6"/>
      <c r="K186" s="6"/>
      <c r="L186" s="5">
        <v>5645969</v>
      </c>
      <c r="M186" s="7"/>
      <c r="N186" s="7"/>
      <c r="O186" s="7"/>
      <c r="P186" s="7"/>
      <c r="Q186" s="5">
        <f t="shared" ref="Q186" si="123">SUM(L186:P186)</f>
        <v>5645969</v>
      </c>
      <c r="R186" s="13">
        <v>44098</v>
      </c>
      <c r="S186" s="13">
        <v>44135</v>
      </c>
      <c r="T186" s="10" t="s">
        <v>101</v>
      </c>
      <c r="U186" s="9" t="s">
        <v>26</v>
      </c>
    </row>
  </sheetData>
  <autoFilter ref="A2:U186"/>
  <mergeCells count="11">
    <mergeCell ref="I1:Q1"/>
    <mergeCell ref="U1:U2"/>
    <mergeCell ref="R1:S1"/>
    <mergeCell ref="A1:A2"/>
    <mergeCell ref="G1:G2"/>
    <mergeCell ref="H1:H2"/>
    <mergeCell ref="B1:B2"/>
    <mergeCell ref="D1:D2"/>
    <mergeCell ref="E1:E2"/>
    <mergeCell ref="F1:F2"/>
    <mergeCell ref="C1:C2"/>
  </mergeCells>
  <hyperlinks>
    <hyperlink ref="F49" r:id="rId1"/>
    <hyperlink ref="F93" r:id="rId2"/>
    <hyperlink ref="F109" r:id="rId3"/>
    <hyperlink ref="F108" r:id="rId4"/>
    <hyperlink ref="F98" r:id="rId5"/>
    <hyperlink ref="F99" r:id="rId6"/>
    <hyperlink ref="F107" r:id="rId7"/>
    <hyperlink ref="F100" r:id="rId8"/>
  </hyperlinks>
  <pageMargins left="0.7" right="0.7" top="0.75" bottom="0.75" header="0.3" footer="0.3"/>
  <pageSetup orientation="portrait" verticalDpi="1200" r:id="rId9"/>
  <drawing r:id="rId10"/>
  <legacyDrawing r:id="rId11"/>
  <controls>
    <mc:AlternateContent xmlns:mc="http://schemas.openxmlformats.org/markup-compatibility/2006">
      <mc:Choice Requires="x14">
        <control shapeId="1142" r:id="rId12" name="Control 118">
          <controlPr defaultSize="0" r:id="rId13">
            <anchor moveWithCells="1">
              <from>
                <xdr:col>5</xdr:col>
                <xdr:colOff>400050</xdr:colOff>
                <xdr:row>186</xdr:row>
                <xdr:rowOff>0</xdr:rowOff>
              </from>
              <to>
                <xdr:col>5</xdr:col>
                <xdr:colOff>619125</xdr:colOff>
                <xdr:row>187</xdr:row>
                <xdr:rowOff>66675</xdr:rowOff>
              </to>
            </anchor>
          </controlPr>
        </control>
      </mc:Choice>
      <mc:Fallback>
        <control shapeId="1142" r:id="rId12"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2020-10-06T17:30:54Z</dcterms:modified>
</cp:coreProperties>
</file>